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BJ\Desktop\"/>
    </mc:Choice>
  </mc:AlternateContent>
  <xr:revisionPtr revIDLastSave="0" documentId="13_ncr:1_{CF50FE49-2E30-4E1F-9BB6-1863A355619F}" xr6:coauthVersionLast="47" xr6:coauthVersionMax="47" xr10:uidLastSave="{00000000-0000-0000-0000-000000000000}"/>
  <workbookProtection workbookAlgorithmName="SHA-512" workbookHashValue="uZWOOZG8YIu3uELlaLRsU5ufJVJimnUZmhEDdTDwEdViJm6SZ1i6zm+xjiJ2cATJqWaxQSvdpXPkdVJjeJfllg==" workbookSaltValue="/2gxH5WiPeYoHwY4CVEr9g==" workbookSpinCount="100000" lockStructure="1"/>
  <bookViews>
    <workbookView xWindow="-120" yWindow="-120" windowWidth="29040" windowHeight="15720" activeTab="1" xr2:uid="{9BB21682-6E8E-4DA6-88C7-E965E42EA176}"/>
  </bookViews>
  <sheets>
    <sheet name="Calculation" sheetId="1" r:id="rId1"/>
    <sheet name="Dashboard" sheetId="2" r:id="rId2"/>
  </sheets>
  <definedNames>
    <definedName name="_xlchart.v5.0" hidden="1">Calculation!$H$18</definedName>
    <definedName name="_xlchart.v5.1" hidden="1">Calculation!$H$19:$H$66</definedName>
    <definedName name="_xlchart.v5.2" hidden="1">Calculation!$I$18</definedName>
    <definedName name="_xlchart.v5.3" hidden="1">Calculation!$I$19:$I$66</definedName>
    <definedName name="customercount">Calculation!$G$2</definedName>
    <definedName name="profityoy">Calculation!$D$6</definedName>
    <definedName name="quantityyoy">Calculation!$E$6</definedName>
    <definedName name="revenue">Calculation!$C$3</definedName>
    <definedName name="Slicer_Segment">#N/A</definedName>
    <definedName name="Timeline_Date">#N/A</definedName>
    <definedName name="totalquantity">Calculation!$E$2</definedName>
  </definedNames>
  <calcPr calcId="191029"/>
  <pivotCaches>
    <pivotCache cacheId="6" r:id="rId3"/>
    <pivotCache cacheId="7" r:id="rId4"/>
    <pivotCache cacheId="8" r:id="rId5"/>
    <pivotCache cacheId="9" r:id="rId6"/>
    <pivotCache cacheId="10" r:id="rId7"/>
    <pivotCache cacheId="11" r:id="rId8"/>
    <pivotCache cacheId="12" r:id="rId9"/>
    <pivotCache cacheId="13" r:id="rId10"/>
    <pivotCache cacheId="14" r:id="rId11"/>
    <pivotCache cacheId="15" r:id="rId12"/>
    <pivotCache cacheId="16" r:id="rId13"/>
    <pivotCache cacheId="17" r:id="rId14"/>
    <pivotCache cacheId="18" r:id="rId15"/>
    <pivotCache cacheId="19" r:id="rId16"/>
  </pivotCaches>
  <extLst>
    <ext xmlns:x14="http://schemas.microsoft.com/office/spreadsheetml/2009/9/main" uri="{876F7934-8845-4945-9796-88D515C7AA90}">
      <x14:pivotCaches>
        <pivotCache cacheId="2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9490b999-6086-4157-b9c0-68845d62fe07" name="Orders" connection="Query - Orders"/>
          <x15:modelTable id="Kpi Measure_aa50b239-561a-4fdf-a122-20df8c45b761" name="Kpi Measure" connection="Query - Kpi Measure"/>
          <x15:modelTable id="Calendar" name="Calendar" connection="Connection"/>
        </x15:modelTables>
        <x15:modelRelationships>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1" l="1" a="1"/>
  <c r="H19" i="1" s="1"/>
  <c r="K19" i="1" a="1"/>
  <c r="K19" i="1" s="1"/>
  <c r="E8" i="1"/>
  <c r="C8" i="1"/>
  <c r="J5" i="1"/>
  <c r="D8" i="1"/>
  <c r="J4" i="1"/>
  <c r="J3" i="1"/>
  <c r="J6" i="1"/>
  <c r="J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6AB0B9-26F6-44A2-8EE3-93A0FC18502F}" name="Connection" type="104" refreshedVersion="0" background="1">
    <extLst>
      <ext xmlns:x15="http://schemas.microsoft.com/office/spreadsheetml/2010/11/main" uri="{DE250136-89BD-433C-8126-D09CA5730AF9}">
        <x15:connection id="Calendar"/>
      </ext>
    </extLst>
  </connection>
  <connection id="2" xr16:uid="{3405CFE4-9AC0-4828-B155-B75BA0F0570E}" name="Query - Kpi Measure" description="Connection to the 'Kpi Measure' query in the workbook." type="100" refreshedVersion="7" minRefreshableVersion="5">
    <extLst>
      <ext xmlns:x15="http://schemas.microsoft.com/office/spreadsheetml/2010/11/main" uri="{DE250136-89BD-433C-8126-D09CA5730AF9}">
        <x15:connection id="07203c00-5623-4b93-84af-99553d971f2c"/>
      </ext>
    </extLst>
  </connection>
  <connection id="3" xr16:uid="{A6699536-985E-4BA9-B3AD-EA05D68E9F89}" name="Query - Orders" description="Connection to the 'Orders' query in the workbook." type="100" refreshedVersion="7" minRefreshableVersion="5">
    <extLst>
      <ext xmlns:x15="http://schemas.microsoft.com/office/spreadsheetml/2010/11/main" uri="{DE250136-89BD-433C-8126-D09CA5730AF9}">
        <x15:connection id="85424d4d-b52d-4171-bd09-769dadd583e8"/>
      </ext>
    </extLst>
  </connection>
  <connection id="4" xr16:uid="{8AFEE2FD-CE65-4C82-9B53-C1A47F56D43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<sst xmlns="http://schemas.openxmlformats.org/spreadsheetml/2006/main" count="140" uniqueCount="94">
  <si>
    <t>Revenue</t>
  </si>
  <si>
    <t>Total Profit</t>
  </si>
  <si>
    <t>Total Quantity</t>
  </si>
  <si>
    <t>Profit Margin</t>
  </si>
  <si>
    <t>YOY Revenue</t>
  </si>
  <si>
    <t>YOY Profit</t>
  </si>
  <si>
    <t>YoY Quantity</t>
  </si>
  <si>
    <t>KPIs</t>
  </si>
  <si>
    <t>Row Labels</t>
  </si>
  <si>
    <t>Sales By Month</t>
  </si>
  <si>
    <t>Sales By Category</t>
  </si>
  <si>
    <t>Furniture</t>
  </si>
  <si>
    <t>Office Supplies</t>
  </si>
  <si>
    <t>Technology</t>
  </si>
  <si>
    <t>Alabama</t>
  </si>
  <si>
    <t>Arizona</t>
  </si>
  <si>
    <t>California</t>
  </si>
  <si>
    <t>Colorado</t>
  </si>
  <si>
    <t>Connecticut</t>
  </si>
  <si>
    <t>Florida</t>
  </si>
  <si>
    <t>Georgia</t>
  </si>
  <si>
    <t>Idaho</t>
  </si>
  <si>
    <t>Illinois</t>
  </si>
  <si>
    <t>Indiana</t>
  </si>
  <si>
    <t>Kentucky</t>
  </si>
  <si>
    <t>Maryland</t>
  </si>
  <si>
    <t>Massachusetts</t>
  </si>
  <si>
    <t>Michigan</t>
  </si>
  <si>
    <t>Minnesota</t>
  </si>
  <si>
    <t>Mississippi</t>
  </si>
  <si>
    <t>Missouri</t>
  </si>
  <si>
    <t>Nebraska</t>
  </si>
  <si>
    <t>Nevada</t>
  </si>
  <si>
    <t>New Hampshire</t>
  </si>
  <si>
    <t>New Jersey</t>
  </si>
  <si>
    <t>New York</t>
  </si>
  <si>
    <t>North Carolina</t>
  </si>
  <si>
    <t>Ohio</t>
  </si>
  <si>
    <t>Oregon</t>
  </si>
  <si>
    <t>Pennsylvania</t>
  </si>
  <si>
    <t>Rhode Island</t>
  </si>
  <si>
    <t>South Carolina</t>
  </si>
  <si>
    <t>Tennessee</t>
  </si>
  <si>
    <t>Texas</t>
  </si>
  <si>
    <t>Utah</t>
  </si>
  <si>
    <t>Virginia</t>
  </si>
  <si>
    <t>Washington</t>
  </si>
  <si>
    <t>Wisconsin</t>
  </si>
  <si>
    <t>Sales By State</t>
  </si>
  <si>
    <t>Top 5 Customers</t>
  </si>
  <si>
    <t>Customer Count</t>
  </si>
  <si>
    <t>values</t>
  </si>
  <si>
    <t>revenue</t>
  </si>
  <si>
    <t>profit</t>
  </si>
  <si>
    <t>quantity</t>
  </si>
  <si>
    <t>profit margin</t>
  </si>
  <si>
    <t>customer count</t>
  </si>
  <si>
    <t>Top 5 State By Sales</t>
  </si>
  <si>
    <t>YoY</t>
  </si>
  <si>
    <t>kpi (reference)</t>
  </si>
  <si>
    <t>Delaware</t>
  </si>
  <si>
    <t>Vermont</t>
  </si>
  <si>
    <t>May</t>
  </si>
  <si>
    <t>Bill</t>
  </si>
  <si>
    <t>Tamara</t>
  </si>
  <si>
    <t>Arkansas</t>
  </si>
  <si>
    <t>Iowa</t>
  </si>
  <si>
    <t>Kansas</t>
  </si>
  <si>
    <t>Louisiana</t>
  </si>
  <si>
    <t>Maine</t>
  </si>
  <si>
    <t>Montana</t>
  </si>
  <si>
    <t>New Mexico</t>
  </si>
  <si>
    <t>Oklahoma</t>
  </si>
  <si>
    <t>South Dakota</t>
  </si>
  <si>
    <t>Rick</t>
  </si>
  <si>
    <t>Adrian</t>
  </si>
  <si>
    <t>District of Columbia</t>
  </si>
  <si>
    <t>John</t>
  </si>
  <si>
    <t>Wyoming</t>
  </si>
  <si>
    <t>North Dakota</t>
  </si>
  <si>
    <t>West Virginia</t>
  </si>
  <si>
    <t>Apr</t>
  </si>
  <si>
    <t>Aug</t>
  </si>
  <si>
    <t>Dec</t>
  </si>
  <si>
    <t>Feb</t>
  </si>
  <si>
    <t>Jan</t>
  </si>
  <si>
    <t>Jul</t>
  </si>
  <si>
    <t>Jun</t>
  </si>
  <si>
    <t>Mar</t>
  </si>
  <si>
    <t>Nov</t>
  </si>
  <si>
    <t>Oct</t>
  </si>
  <si>
    <t>Sep</t>
  </si>
  <si>
    <t>Profit, Profit Margin, Quantity By Month</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</si>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</sst>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0;\(\$#,##0.00\);\$#,##0.00"/>
    <numFmt numFmtId="165" formatCode="_(* #,##0_);_(* \(#,##0\);_(* &quot;-&quot;??_);_(@_)"/>
    <numFmt numFmtId="166" formatCode="[&gt;=1000000]&quot;$&quot;0.0,,\ &quot;M&quot;;[&gt;=1000]&quot;$&quot;0.0,&quot;K&quot;;0"/>
    <numFmt numFmtId="167" formatCode="[&gt;=1000000]0.0,,\ &quot;M&quot;;[&gt;=1000]0.0,&quot;K&quot;;0"/>
    <numFmt numFmtId="168" formatCode="0.0%;\-0.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20">
    <xf numFmtId="0" fontId="0" fillId="0" borderId="0" xfId="0"/>
    <xf numFmtId="164" fontId="0" fillId="0" borderId="0" xfId="0" applyNumberFormat="1"/>
    <xf numFmtId="0" fontId="0" fillId="0" borderId="0" xfId="0" pivotButton="1"/>
    <xf numFmtId="165" fontId="0" fillId="0" borderId="0" xfId="0" applyNumberFormat="1"/>
    <xf numFmtId="165" fontId="0" fillId="0" borderId="0" xfId="0" pivotButton="1" applyNumberFormat="1"/>
    <xf numFmtId="9" fontId="0" fillId="0" borderId="0" xfId="0" applyNumberFormat="1"/>
    <xf numFmtId="0" fontId="0" fillId="0" borderId="0" xfId="0" applyAlignment="1">
      <alignment horizontal="left"/>
    </xf>
    <xf numFmtId="10" fontId="0" fillId="0" borderId="0" xfId="0" applyNumberFormat="1"/>
    <xf numFmtId="165" fontId="0" fillId="0" borderId="0" xfId="0" applyNumberFormat="1" applyAlignment="1">
      <alignment horizontal="left"/>
    </xf>
    <xf numFmtId="0" fontId="0" fillId="0" borderId="0" xfId="0"/>
    <xf numFmtId="166" fontId="0" fillId="0" borderId="0" xfId="0" applyNumberFormat="1"/>
    <xf numFmtId="167" fontId="0" fillId="0" borderId="0" xfId="0" applyNumberFormat="1"/>
    <xf numFmtId="9" fontId="0" fillId="0" borderId="0" xfId="1" applyFont="1"/>
    <xf numFmtId="44" fontId="0" fillId="0" borderId="0" xfId="2" applyFont="1"/>
    <xf numFmtId="0" fontId="1" fillId="2" borderId="0" xfId="0" applyFont="1" applyFill="1" applyAlignment="1">
      <alignment horizontal="center" vertical="center"/>
    </xf>
    <xf numFmtId="0" fontId="3" fillId="0" borderId="0" xfId="0" applyFont="1"/>
    <xf numFmtId="168" fontId="0" fillId="0" borderId="0" xfId="0" applyNumberFormat="1"/>
    <xf numFmtId="0" fontId="0" fillId="0" borderId="0" xfId="0" applyNumberFormat="1"/>
    <xf numFmtId="0" fontId="1" fillId="2" borderId="0" xfId="0" applyFont="1" applyFill="1" applyAlignment="1">
      <alignment horizontal="center"/>
    </xf>
    <xf numFmtId="0" fontId="1" fillId="2" borderId="0" xfId="0" applyFont="1" applyFill="1" applyAlignment="1">
      <alignment horizontal="center" vertical="center"/>
    </xf>
  </cellXfs>
  <cellStyles count="3">
    <cellStyle name="Currency" xfId="2" builtinId="4"/>
    <cellStyle name="Normal" xfId="0" builtinId="0"/>
    <cellStyle name="Percent" xfId="1" builtinId="5"/>
  </cellStyles>
  <dxfs count="33">
    <dxf>
      <numFmt numFmtId="166" formatCode="[&gt;=1000000]&quot;$&quot;0.0,,\ &quot;M&quot;;[&gt;=1000]&quot;$&quot;0.0,&quot;K&quot;;0"/>
    </dxf>
    <dxf>
      <numFmt numFmtId="13" formatCode="0%"/>
    </dxf>
    <dxf>
      <numFmt numFmtId="13" formatCode="0%"/>
    </dxf>
    <dxf>
      <numFmt numFmtId="13" formatCode="0%"/>
    </dxf>
    <dxf>
      <numFmt numFmtId="166" formatCode="[&gt;=1000000]&quot;$&quot;0.0,,\ &quot;M&quot;;[&gt;=1000]&quot;$&quot;0.0,&quot;K&quot;;0"/>
    </dxf>
    <dxf>
      <numFmt numFmtId="13" formatCode="0%"/>
    </dxf>
    <dxf>
      <numFmt numFmtId="13" formatCode="0%"/>
    </dxf>
    <dxf>
      <numFmt numFmtId="13" formatCode="0%"/>
    </dxf>
    <dxf>
      <numFmt numFmtId="165" formatCode="_(* #,##0_);_(* \(#,##0\);_(* &quot;-&quot;??_);_(@_)"/>
    </dxf>
    <dxf>
      <numFmt numFmtId="165" formatCode="_(* #,##0_);_(* \(#,##0\);_(* &quot;-&quot;??_);_(@_)"/>
    </dxf>
    <dxf>
      <numFmt numFmtId="165" formatCode="_(* #,##0_);_(* \(#,##0\);_(* &quot;-&quot;??_);_(@_)"/>
    </dxf>
    <dxf>
      <numFmt numFmtId="13" formatCode="0%"/>
    </dxf>
    <dxf>
      <numFmt numFmtId="13" formatCode="0%"/>
    </dxf>
    <dxf>
      <numFmt numFmtId="13" formatCode="0%"/>
    </dxf>
    <dxf>
      <numFmt numFmtId="167" formatCode="[&gt;=1000000]0.0,,\ &quot;M&quot;;[&gt;=1000]0.0,&quot;K&quot;;0"/>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3" formatCode="0%"/>
    </dxf>
    <dxf>
      <numFmt numFmtId="13" formatCode="0%"/>
    </dxf>
    <dxf>
      <numFmt numFmtId="13" formatCode="0%"/>
    </dxf>
    <dxf>
      <font>
        <color rgb="FF00B050"/>
      </font>
    </dxf>
    <dxf>
      <font>
        <color rgb="FFFF0000"/>
      </font>
    </dxf>
    <dxf>
      <font>
        <color rgb="FFFF0000"/>
      </font>
    </dxf>
    <dxf>
      <font>
        <color rgb="FF00B050"/>
      </font>
    </dxf>
    <dxf>
      <font>
        <color rgb="FF00B050"/>
      </font>
    </dxf>
    <dxf>
      <font>
        <color rgb="FFFF0000"/>
      </font>
    </dxf>
    <dxf>
      <font>
        <b val="0"/>
        <i val="0"/>
        <sz val="11"/>
        <color theme="0"/>
        <name val="Calibri"/>
        <family val="2"/>
        <scheme val="minor"/>
      </font>
      <fill>
        <patternFill>
          <bgColor rgb="FF232430"/>
        </patternFill>
      </fill>
      <border diagonalUp="0" diagonalDown="0">
        <left/>
        <right/>
        <top/>
        <bottom/>
        <vertical/>
        <horizontal/>
      </border>
    </dxf>
    <dxf>
      <fill>
        <patternFill patternType="solid">
          <fgColor theme="0"/>
          <bgColor rgb="FF232430"/>
        </patternFill>
      </fill>
      <border diagonalUp="0" diagonalDown="0">
        <left/>
        <right/>
        <top/>
        <bottom/>
        <vertical/>
        <horizontal/>
      </border>
    </dxf>
    <dxf>
      <fill>
        <patternFill>
          <bgColor rgb="FF232430"/>
        </patternFill>
      </fill>
      <border diagonalUp="0" diagonalDown="0">
        <left/>
        <right/>
        <top/>
        <bottom/>
        <vertical/>
        <horizontal/>
      </border>
    </dxf>
  </dxfs>
  <tableStyles count="2" defaultTableStyle="TableStyleMedium2" defaultPivotStyle="PivotStyleLight16">
    <tableStyle name="Slicer Style 1" pivot="0" table="0" count="5" xr9:uid="{8503BF83-E79E-4065-93E7-F1D78FB5AD4F}">
      <tableStyleElement type="wholeTable" dxfId="32"/>
    </tableStyle>
    <tableStyle name="Timeline Style 1" pivot="0" table="0" count="8" xr9:uid="{F97D8BEA-7BD9-4AF1-9C03-56445F21472B}">
      <tableStyleElement type="wholeTable" dxfId="31"/>
      <tableStyleElement type="headerRow" dxfId="30"/>
    </tableStyle>
  </tableStyles>
  <colors>
    <mruColors>
      <color rgb="FF232430"/>
    </mruColors>
  </colors>
  <extLst>
    <ext xmlns:x14="http://schemas.microsoft.com/office/spreadsheetml/2009/9/main" uri="{46F421CA-312F-682f-3DD2-61675219B42D}">
      <x14:dxfs count="4">
        <dxf>
          <font>
            <b val="0"/>
            <i val="0"/>
            <sz val="10"/>
            <color theme="0"/>
            <name val="Segoe UI Semibold"/>
            <family val="2"/>
            <scheme val="none"/>
          </font>
          <fill>
            <patternFill>
              <bgColor rgb="FF232430"/>
            </patternFill>
          </fill>
          <border diagonalUp="0" diagonalDown="0">
            <left/>
            <right/>
            <top/>
            <bottom/>
            <vertical/>
            <horizontal/>
          </border>
        </dxf>
        <dxf>
          <font>
            <b val="0"/>
            <i val="0"/>
            <sz val="14"/>
            <color theme="0"/>
            <name val="Segoe UI Semibold"/>
            <family val="2"/>
            <scheme val="none"/>
          </font>
          <fill>
            <patternFill>
              <bgColor rgb="FF232430"/>
            </patternFill>
          </fill>
          <border diagonalUp="0" diagonalDown="0">
            <left/>
            <right/>
            <top/>
            <bottom/>
            <vertical/>
            <horizontal/>
          </border>
        </dxf>
        <dxf>
          <font>
            <b val="0"/>
            <i val="0"/>
            <sz val="11"/>
            <color theme="0"/>
            <name val="Segoe UI Semibold"/>
            <family val="2"/>
            <scheme val="none"/>
          </font>
          <fill>
            <patternFill>
              <bgColor rgb="FF232430"/>
            </patternFill>
          </fill>
          <border diagonalUp="0" diagonalDown="0">
            <left/>
            <right/>
            <top/>
            <bottom/>
            <vertical/>
            <horizontal/>
          </border>
        </dxf>
        <dxf>
          <font>
            <b val="0"/>
            <i val="0"/>
            <sz val="8"/>
            <color theme="0" tint="-0.34998626667073579"/>
            <name val="Segoe UI Semibold"/>
            <family val="2"/>
            <scheme val="none"/>
          </font>
          <fill>
            <patternFill>
              <bgColor rgb="FF23243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8"/>
            <color theme="0"/>
            <name val="Calibri"/>
            <family val="2"/>
            <scheme val="minor"/>
          </font>
        </dxf>
        <dxf>
          <font>
            <sz val="9"/>
            <color theme="0"/>
            <name val="Calibri"/>
            <family val="2"/>
            <scheme val="minor"/>
          </font>
        </dxf>
        <dxf>
          <font>
            <b val="0"/>
            <i val="0"/>
            <sz val="8"/>
            <color theme="0"/>
            <name val="Segoe UI Semibold"/>
            <family val="2"/>
            <scheme val="none"/>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2.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3.xml"/><Relationship Id="rId61" Type="http://schemas.openxmlformats.org/officeDocument/2006/relationships/customXml" Target="../customXml/item34.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2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11/relationships/timelineCache" Target="timelineCaches/timeline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8.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Dashboard.xlsx]Calculation!Month</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bg1"/>
            </a:solidFill>
            <a:prstDash val="sysDot"/>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5615415218297459E-2"/>
          <c:y val="0.20779721490070074"/>
          <c:w val="0.90378307499608601"/>
          <c:h val="0.63277271872729068"/>
        </c:manualLayout>
      </c:layout>
      <c:lineChart>
        <c:grouping val="standard"/>
        <c:varyColors val="0"/>
        <c:ser>
          <c:idx val="0"/>
          <c:order val="0"/>
          <c:tx>
            <c:strRef>
              <c:f>Calculation!$D$11</c:f>
              <c:strCache>
                <c:ptCount val="1"/>
                <c:pt idx="0">
                  <c:v>Total</c:v>
                </c:pt>
              </c:strCache>
            </c:strRef>
          </c:tx>
          <c:spPr>
            <a:ln w="25400" cap="rnd">
              <a:solidFill>
                <a:schemeClr val="bg1"/>
              </a:solidFill>
              <a:round/>
            </a:ln>
            <a:effectLst/>
          </c:spPr>
          <c:marker>
            <c:symbol val="none"/>
          </c:marker>
          <c:cat>
            <c:strRef>
              <c:f>Calculation!$C$12:$C$23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Calculation!$D$12:$D$23</c:f>
              <c:numCache>
                <c:formatCode>\$#,##0.00;\(\$#,##0.00\);\$#,##0.00</c:formatCode>
                <c:ptCount val="12"/>
                <c:pt idx="0">
                  <c:v>427925.78426199994</c:v>
                </c:pt>
                <c:pt idx="1">
                  <c:v>240806.38085200012</c:v>
                </c:pt>
                <c:pt idx="2">
                  <c:v>819091.99351200019</c:v>
                </c:pt>
                <c:pt idx="3">
                  <c:v>542535.66383200034</c:v>
                </c:pt>
                <c:pt idx="4">
                  <c:v>687477.72647500108</c:v>
                </c:pt>
                <c:pt idx="5">
                  <c:v>628037.56792500021</c:v>
                </c:pt>
                <c:pt idx="6">
                  <c:v>592612.61535000033</c:v>
                </c:pt>
                <c:pt idx="7">
                  <c:v>746753.89537600044</c:v>
                </c:pt>
                <c:pt idx="8">
                  <c:v>1294824.7358629985</c:v>
                </c:pt>
                <c:pt idx="9">
                  <c:v>879986.11739300028</c:v>
                </c:pt>
                <c:pt idx="10">
                  <c:v>1495511.7276759997</c:v>
                </c:pt>
                <c:pt idx="11">
                  <c:v>1538619.7291509991</c:v>
                </c:pt>
              </c:numCache>
            </c:numRef>
          </c:val>
          <c:smooth val="1"/>
          <c:extLst>
            <c:ext xmlns:c16="http://schemas.microsoft.com/office/drawing/2014/chart" uri="{C3380CC4-5D6E-409C-BE32-E72D297353CC}">
              <c16:uniqueId val="{00000004-935F-4709-8DAE-045F87C01852}"/>
            </c:ext>
          </c:extLst>
        </c:ser>
        <c:dLbls>
          <c:showLegendKey val="0"/>
          <c:showVal val="0"/>
          <c:showCatName val="0"/>
          <c:showSerName val="0"/>
          <c:showPercent val="0"/>
          <c:showBubbleSize val="0"/>
        </c:dLbls>
        <c:smooth val="0"/>
        <c:axId val="1928536992"/>
        <c:axId val="1928545312"/>
      </c:lineChart>
      <c:catAx>
        <c:axId val="1928536992"/>
        <c:scaling>
          <c:orientation val="minMax"/>
        </c:scaling>
        <c:delete val="0"/>
        <c:axPos val="b"/>
        <c:numFmt formatCode="@"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928545312"/>
        <c:crosses val="autoZero"/>
        <c:auto val="1"/>
        <c:lblAlgn val="ctr"/>
        <c:lblOffset val="100"/>
        <c:noMultiLvlLbl val="0"/>
      </c:catAx>
      <c:valAx>
        <c:axId val="1928545312"/>
        <c:scaling>
          <c:orientation val="minMax"/>
        </c:scaling>
        <c:delete val="1"/>
        <c:axPos val="l"/>
        <c:numFmt formatCode="\$#,##0.00;\(\$#,##0.00\);\$#,##0.00" sourceLinked="1"/>
        <c:majorTickMark val="none"/>
        <c:minorTickMark val="none"/>
        <c:tickLblPos val="nextTo"/>
        <c:crossAx val="192853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Dashboard.xlsx]Calculation!PivotTable17</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Top 5 State By Sales</a:t>
            </a:r>
          </a:p>
        </c:rich>
      </c:tx>
      <c:layout>
        <c:manualLayout>
          <c:xMode val="edge"/>
          <c:yMode val="edge"/>
          <c:x val="0.27018147086914995"/>
          <c:y val="8.140987695686975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117475">
            <a:solidFill>
              <a:schemeClr val="bg1"/>
            </a:solidFill>
          </a:ln>
          <a:effectLst/>
        </c:spPr>
        <c:marker>
          <c:symbol val="none"/>
        </c:marker>
        <c:dLbl>
          <c:idx val="0"/>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w="117475">
            <a:solidFill>
              <a:schemeClr val="bg1"/>
            </a:solidFill>
          </a:ln>
          <a:effectLst/>
        </c:spPr>
      </c:pivotFmt>
    </c:pivotFmts>
    <c:plotArea>
      <c:layout>
        <c:manualLayout>
          <c:layoutTarget val="inner"/>
          <c:xMode val="edge"/>
          <c:yMode val="edge"/>
          <c:x val="0.1510375641920827"/>
          <c:y val="0.14631390595672655"/>
          <c:w val="0.72782386838516688"/>
          <c:h val="0.77736111111111106"/>
        </c:manualLayout>
      </c:layout>
      <c:barChart>
        <c:barDir val="bar"/>
        <c:grouping val="clustered"/>
        <c:varyColors val="0"/>
        <c:ser>
          <c:idx val="0"/>
          <c:order val="0"/>
          <c:tx>
            <c:strRef>
              <c:f>Calculation!$D$27</c:f>
              <c:strCache>
                <c:ptCount val="1"/>
                <c:pt idx="0">
                  <c:v>Total</c:v>
                </c:pt>
              </c:strCache>
            </c:strRef>
          </c:tx>
          <c:spPr>
            <a:solidFill>
              <a:schemeClr val="bg1"/>
            </a:solidFill>
            <a:ln w="117475">
              <a:solidFill>
                <a:schemeClr val="bg1"/>
              </a:solidFill>
            </a:ln>
            <a:effectLst/>
          </c:spPr>
          <c:invertIfNegative val="0"/>
          <c:dLbls>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Calculation!$C$28:$C$32</c:f>
              <c:strCache>
                <c:ptCount val="5"/>
                <c:pt idx="0">
                  <c:v>Michigan</c:v>
                </c:pt>
                <c:pt idx="1">
                  <c:v>Texas</c:v>
                </c:pt>
                <c:pt idx="2">
                  <c:v>Washington</c:v>
                </c:pt>
                <c:pt idx="3">
                  <c:v>New York</c:v>
                </c:pt>
                <c:pt idx="4">
                  <c:v>California</c:v>
                </c:pt>
              </c:strCache>
            </c:strRef>
          </c:cat>
          <c:val>
            <c:numRef>
              <c:f>Calculation!$D$28:$D$32</c:f>
              <c:numCache>
                <c:formatCode>\$#,##0.00;\(\$#,##0.00\);\$#,##0.00</c:formatCode>
                <c:ptCount val="5"/>
                <c:pt idx="0">
                  <c:v>407982.41380000004</c:v>
                </c:pt>
                <c:pt idx="1">
                  <c:v>572657.25889199972</c:v>
                </c:pt>
                <c:pt idx="2">
                  <c:v>648129.6708000002</c:v>
                </c:pt>
                <c:pt idx="3">
                  <c:v>1440166.8739</c:v>
                </c:pt>
                <c:pt idx="4">
                  <c:v>2023459.7151249989</c:v>
                </c:pt>
              </c:numCache>
            </c:numRef>
          </c:val>
          <c:extLst>
            <c:ext xmlns:c16="http://schemas.microsoft.com/office/drawing/2014/chart" uri="{C3380CC4-5D6E-409C-BE32-E72D297353CC}">
              <c16:uniqueId val="{00000004-2588-4B62-9E3D-34C63EDAACF8}"/>
            </c:ext>
          </c:extLst>
        </c:ser>
        <c:dLbls>
          <c:dLblPos val="inEnd"/>
          <c:showLegendKey val="0"/>
          <c:showVal val="1"/>
          <c:showCatName val="0"/>
          <c:showSerName val="0"/>
          <c:showPercent val="0"/>
          <c:showBubbleSize val="0"/>
        </c:dLbls>
        <c:gapWidth val="223"/>
        <c:overlap val="2"/>
        <c:axId val="687509632"/>
        <c:axId val="687511296"/>
      </c:barChart>
      <c:catAx>
        <c:axId val="687509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7511296"/>
        <c:crosses val="autoZero"/>
        <c:auto val="1"/>
        <c:lblAlgn val="ctr"/>
        <c:lblOffset val="100"/>
        <c:noMultiLvlLbl val="0"/>
      </c:catAx>
      <c:valAx>
        <c:axId val="687511296"/>
        <c:scaling>
          <c:orientation val="minMax"/>
        </c:scaling>
        <c:delete val="1"/>
        <c:axPos val="b"/>
        <c:numFmt formatCode="\$#,##0.00;\(\$#,##0.00\);\$#,##0.00" sourceLinked="1"/>
        <c:majorTickMark val="none"/>
        <c:minorTickMark val="none"/>
        <c:tickLblPos val="nextTo"/>
        <c:crossAx val="68750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Dashboard.xlsx]Calculation!Revenue_category</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Sales Vs Profit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73025">
            <a:solidFill>
              <a:schemeClr val="bg1"/>
            </a:solidFill>
          </a:ln>
          <a:effectLst/>
        </c:spPr>
        <c:marker>
          <c:symbol val="none"/>
        </c:marker>
        <c:dLbl>
          <c:idx val="0"/>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w="92075" cap="flat">
            <a:solidFill>
              <a:schemeClr val="bg1">
                <a:lumMod val="65000"/>
              </a:schemeClr>
            </a:solidFill>
          </a:ln>
          <a:effectLst>
            <a:softEdge rad="0"/>
          </a:effectLst>
        </c:spPr>
        <c:marker>
          <c:symbol val="none"/>
        </c:marker>
        <c:dLbl>
          <c:idx val="0"/>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00985526300124E-2"/>
          <c:y val="0.12014747968392109"/>
          <c:w val="0.92439704342109963"/>
          <c:h val="0.80470521917899063"/>
        </c:manualLayout>
      </c:layout>
      <c:barChart>
        <c:barDir val="col"/>
        <c:grouping val="clustered"/>
        <c:varyColors val="0"/>
        <c:ser>
          <c:idx val="0"/>
          <c:order val="0"/>
          <c:tx>
            <c:strRef>
              <c:f>Calculation!$G$10</c:f>
              <c:strCache>
                <c:ptCount val="1"/>
                <c:pt idx="0">
                  <c:v>Revenue</c:v>
                </c:pt>
              </c:strCache>
            </c:strRef>
          </c:tx>
          <c:spPr>
            <a:solidFill>
              <a:schemeClr val="bg1"/>
            </a:solidFill>
            <a:ln w="73025">
              <a:solidFill>
                <a:schemeClr val="bg1"/>
              </a:solidFill>
            </a:ln>
            <a:effectLst/>
          </c:spPr>
          <c:invertIfNegative val="0"/>
          <c:dLbls>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Calculation!$F$11:$F$13</c:f>
              <c:strCache>
                <c:ptCount val="3"/>
                <c:pt idx="0">
                  <c:v>Furniture</c:v>
                </c:pt>
                <c:pt idx="1">
                  <c:v>Office Supplies</c:v>
                </c:pt>
                <c:pt idx="2">
                  <c:v>Technology</c:v>
                </c:pt>
              </c:strCache>
            </c:strRef>
          </c:cat>
          <c:val>
            <c:numRef>
              <c:f>Calculation!$G$11:$G$13</c:f>
              <c:numCache>
                <c:formatCode>\$#,##0.00;\(\$#,##0.00\);\$#,##0.00</c:formatCode>
                <c:ptCount val="3"/>
                <c:pt idx="0">
                  <c:v>3229364.5601669932</c:v>
                </c:pt>
                <c:pt idx="1">
                  <c:v>3173069.3700000015</c:v>
                </c:pt>
                <c:pt idx="2">
                  <c:v>3491750.007499997</c:v>
                </c:pt>
              </c:numCache>
            </c:numRef>
          </c:val>
          <c:extLst>
            <c:ext xmlns:c16="http://schemas.microsoft.com/office/drawing/2014/chart" uri="{C3380CC4-5D6E-409C-BE32-E72D297353CC}">
              <c16:uniqueId val="{00000004-17A7-4225-807C-5F473BBC0F94}"/>
            </c:ext>
          </c:extLst>
        </c:ser>
        <c:ser>
          <c:idx val="1"/>
          <c:order val="1"/>
          <c:tx>
            <c:strRef>
              <c:f>Calculation!$H$10</c:f>
              <c:strCache>
                <c:ptCount val="1"/>
                <c:pt idx="0">
                  <c:v>Total Profit</c:v>
                </c:pt>
              </c:strCache>
            </c:strRef>
          </c:tx>
          <c:spPr>
            <a:solidFill>
              <a:schemeClr val="bg1">
                <a:lumMod val="65000"/>
              </a:schemeClr>
            </a:solidFill>
            <a:ln w="92075" cap="flat">
              <a:solidFill>
                <a:schemeClr val="bg1">
                  <a:lumMod val="65000"/>
                </a:schemeClr>
              </a:solidFill>
            </a:ln>
            <a:effectLst>
              <a:softEdge rad="0"/>
            </a:effectLst>
          </c:spPr>
          <c:invertIfNegative val="0"/>
          <c:dLbls>
            <c:numFmt formatCode="[&gt;=1000000]&quot;$&quot;0.0,,&quot;M&quot;;[&gt;=1000]&quot;$&quot;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Calculation!$F$11:$F$13</c:f>
              <c:strCache>
                <c:ptCount val="3"/>
                <c:pt idx="0">
                  <c:v>Furniture</c:v>
                </c:pt>
                <c:pt idx="1">
                  <c:v>Office Supplies</c:v>
                </c:pt>
                <c:pt idx="2">
                  <c:v>Technology</c:v>
                </c:pt>
              </c:strCache>
            </c:strRef>
          </c:cat>
          <c:val>
            <c:numRef>
              <c:f>Calculation!$H$11:$H$13</c:f>
              <c:numCache>
                <c:formatCode>\$#,##0.00;\(\$#,##0.00\);\$#,##0.00</c:formatCode>
                <c:ptCount val="3"/>
                <c:pt idx="0">
                  <c:v>109591.21839999962</c:v>
                </c:pt>
                <c:pt idx="1">
                  <c:v>609252.92120000056</c:v>
                </c:pt>
                <c:pt idx="2">
                  <c:v>711584.43809999991</c:v>
                </c:pt>
              </c:numCache>
            </c:numRef>
          </c:val>
          <c:extLst>
            <c:ext xmlns:c16="http://schemas.microsoft.com/office/drawing/2014/chart" uri="{C3380CC4-5D6E-409C-BE32-E72D297353CC}">
              <c16:uniqueId val="{00000001-295A-4243-A177-E91C57DF748A}"/>
            </c:ext>
          </c:extLst>
        </c:ser>
        <c:dLbls>
          <c:showLegendKey val="0"/>
          <c:showVal val="0"/>
          <c:showCatName val="0"/>
          <c:showSerName val="0"/>
          <c:showPercent val="0"/>
          <c:showBubbleSize val="0"/>
        </c:dLbls>
        <c:gapWidth val="164"/>
        <c:overlap val="-29"/>
        <c:axId val="572981360"/>
        <c:axId val="572981776"/>
      </c:barChart>
      <c:catAx>
        <c:axId val="5729813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2981776"/>
        <c:crosses val="autoZero"/>
        <c:auto val="1"/>
        <c:lblAlgn val="ctr"/>
        <c:lblOffset val="100"/>
        <c:noMultiLvlLbl val="0"/>
      </c:catAx>
      <c:valAx>
        <c:axId val="572981776"/>
        <c:scaling>
          <c:orientation val="minMax"/>
        </c:scaling>
        <c:delete val="1"/>
        <c:axPos val="l"/>
        <c:numFmt formatCode="\$#,##0.00;\(\$#,##0.00\);\$#,##0.00" sourceLinked="1"/>
        <c:majorTickMark val="none"/>
        <c:minorTickMark val="none"/>
        <c:tickLblPos val="nextTo"/>
        <c:crossAx val="572981360"/>
        <c:crosses val="autoZero"/>
        <c:crossBetween val="between"/>
      </c:valAx>
      <c:spPr>
        <a:noFill/>
        <a:ln>
          <a:noFill/>
        </a:ln>
        <a:effectLst/>
      </c:spPr>
    </c:plotArea>
    <c:legend>
      <c:legendPos val="r"/>
      <c:layout>
        <c:manualLayout>
          <c:xMode val="edge"/>
          <c:yMode val="edge"/>
          <c:x val="6.8017405817404911E-2"/>
          <c:y val="5.3519923275875222E-2"/>
          <c:w val="0.13013305470940936"/>
          <c:h val="0.10932881694868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 Dashboard.xlsx]Calculation!Revenue_customer</c:name>
    <c:fmtId val="5"/>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dLbl>
          <c:idx val="0"/>
          <c:layout>
            <c:manualLayout>
              <c:x val="9.444444444444444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dLbl>
          <c:idx val="0"/>
          <c:layout>
            <c:manualLayout>
              <c:x val="0.1222222222222222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19050">
            <a:solidFill>
              <a:schemeClr val="lt1"/>
            </a:solidFill>
          </a:ln>
          <a:effectLst/>
        </c:spPr>
        <c:dLbl>
          <c:idx val="0"/>
          <c:layout>
            <c:manualLayout>
              <c:x val="-7.5000000000000053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19050">
            <a:solidFill>
              <a:schemeClr val="lt1"/>
            </a:solidFill>
          </a:ln>
          <a:effectLst/>
        </c:spPr>
        <c:dLbl>
          <c:idx val="0"/>
          <c:layout>
            <c:manualLayout>
              <c:x val="-0.1027777777777777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dLbl>
          <c:idx val="0"/>
          <c:layout>
            <c:manualLayout>
              <c:x val="-9.722222222222222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dLbl>
          <c:idx val="0"/>
          <c:layout>
            <c:manualLayout>
              <c:x val="9.444444444444444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solidFill>
              <a:schemeClr val="lt1"/>
            </a:solidFill>
          </a:ln>
          <a:effectLst/>
        </c:spPr>
        <c:dLbl>
          <c:idx val="0"/>
          <c:layout>
            <c:manualLayout>
              <c:x val="0.1222222222222222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19050">
            <a:solidFill>
              <a:schemeClr val="lt1"/>
            </a:solidFill>
          </a:ln>
          <a:effectLst/>
        </c:spPr>
        <c:dLbl>
          <c:idx val="0"/>
          <c:layout>
            <c:manualLayout>
              <c:x val="-7.5000000000000053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19050">
            <a:solidFill>
              <a:schemeClr val="lt1"/>
            </a:solidFill>
          </a:ln>
          <a:effectLst/>
        </c:spPr>
        <c:dLbl>
          <c:idx val="0"/>
          <c:layout>
            <c:manualLayout>
              <c:x val="-0.1027777777777777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19050">
            <a:solidFill>
              <a:schemeClr val="lt1"/>
            </a:solidFill>
          </a:ln>
          <a:effectLst/>
        </c:spPr>
        <c:dLbl>
          <c:idx val="0"/>
          <c:layout>
            <c:manualLayout>
              <c:x val="-9.722222222222222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9.444444444444444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1317252764218952"/>
              <c:y val="-4.99679428118589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2107466657165592"/>
              <c:y val="-3.1545286796891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0711511739765591E-2"/>
              <c:y val="9.65198311087587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7.5026686257519126E-2"/>
              <c:y val="-0.134067830910369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noFill/>
          </a:ln>
          <a:effectLst/>
        </c:spPr>
        <c:dLbl>
          <c:idx val="0"/>
          <c:layout>
            <c:manualLayout>
              <c:x val="0.15675062841279455"/>
              <c:y val="1.809987992357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65000"/>
              <a:lumOff val="35000"/>
            </a:schemeClr>
          </a:solidFill>
          <a:ln w="19050">
            <a:noFill/>
          </a:ln>
          <a:effectLst/>
        </c:spPr>
        <c:dLbl>
          <c:idx val="0"/>
          <c:layout>
            <c:manualLayout>
              <c:x val="-0.15256150397468263"/>
              <c:y val="-9.5194100753334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65000"/>
            </a:schemeClr>
          </a:solidFill>
          <a:ln w="19050">
            <a:noFill/>
          </a:ln>
          <a:effectLst/>
        </c:spPr>
        <c:dLbl>
          <c:idx val="0"/>
          <c:layout>
            <c:manualLayout>
              <c:x val="0.13442812748273189"/>
              <c:y val="-0.15950303831718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1">
              <a:lumMod val="75000"/>
            </a:schemeClr>
          </a:solidFill>
          <a:ln w="19050">
            <a:noFill/>
          </a:ln>
          <a:effectLst/>
        </c:spPr>
        <c:dLbl>
          <c:idx val="0"/>
          <c:layout>
            <c:manualLayout>
              <c:x val="2.7149321266968326E-2"/>
              <c:y val="0.183907979397962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dLbl>
          <c:idx val="0"/>
          <c:layout>
            <c:manualLayout>
              <c:x val="8.0235592560499197E-2"/>
              <c:y val="0.225287274762503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50000"/>
              <a:lumOff val="50000"/>
            </a:schemeClr>
          </a:solidFill>
          <a:ln w="19050">
            <a:noFill/>
          </a:ln>
          <a:effectLst/>
        </c:spPr>
        <c:dLbl>
          <c:idx val="0"/>
          <c:layout>
            <c:manualLayout>
              <c:x val="-0.11463046757164404"/>
              <c:y val="-4.1379295364541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lumMod val="65000"/>
              <a:lumOff val="35000"/>
            </a:schemeClr>
          </a:solidFill>
          <a:ln w="19050">
            <a:noFill/>
          </a:ln>
          <a:effectLst/>
        </c:spPr>
        <c:dLbl>
          <c:idx val="0"/>
          <c:layout>
            <c:manualLayout>
              <c:x val="-8.446455505279038E-2"/>
              <c:y val="-9.19539896989810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9.0497737556561084E-2"/>
              <c:y val="5.05746943344395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7.2398190045248847E-2"/>
              <c:y val="8.27585907290829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95000"/>
            </a:schemeClr>
          </a:solidFill>
          <a:ln w="19050">
            <a:noFill/>
          </a:ln>
          <a:effectLst/>
        </c:spPr>
        <c:dLbl>
          <c:idx val="0"/>
          <c:layout>
            <c:manualLayout>
              <c:x val="-0.10859728506787329"/>
              <c:y val="-5.5172393819388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solidFill>
          <a:ln w="19050">
            <a:noFill/>
          </a:ln>
          <a:effectLst/>
        </c:spPr>
        <c:dLbl>
          <c:idx val="0"/>
          <c:layout>
            <c:manualLayout>
              <c:x val="-0.15911439299752606"/>
              <c:y val="2.29884974247450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14177978883861236"/>
              <c:y val="-0.197701077852809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9.0497737556561084E-2"/>
              <c:y val="-9.65516891839300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0859728506787329"/>
              <c:y val="-4.13792953645414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dk1">
              <a:tint val="88500"/>
            </a:schemeClr>
          </a:solidFill>
          <a:ln w="19050">
            <a:noFill/>
          </a:ln>
          <a:effectLst/>
        </c:spPr>
        <c:dLbl>
          <c:idx val="0"/>
          <c:layout>
            <c:manualLayout>
              <c:x val="-0.11164274322169059"/>
              <c:y val="-4.13792953645415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9.569377990430622E-2"/>
              <c:y val="-3.21838963946433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4354066985645936"/>
              <c:y val="-9.19539896989810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7.6555023923444973E-2"/>
              <c:y val="8.27585907290829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8.293460925039875E-2"/>
              <c:y val="7.8160891244133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dk1">
              <a:tint val="88500"/>
            </a:schemeClr>
          </a:solidFill>
          <a:ln w="19050">
            <a:noFill/>
          </a:ln>
          <a:effectLst/>
        </c:spPr>
        <c:dLbl>
          <c:idx val="0"/>
          <c:layout>
            <c:manualLayout>
              <c:x val="0.16267942583732056"/>
              <c:y val="-0.11954018660867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w="19050">
            <a:noFill/>
          </a:ln>
          <a:effectLst/>
        </c:spPr>
        <c:dLbl>
          <c:idx val="0"/>
          <c:layout>
            <c:manualLayout>
              <c:x val="0.11164274322169059"/>
              <c:y val="3.21838963946433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dk1">
              <a:tint val="88500"/>
            </a:schemeClr>
          </a:solidFill>
          <a:ln w="19050">
            <a:noFill/>
          </a:ln>
          <a:effectLst/>
        </c:spPr>
        <c:dLbl>
          <c:idx val="0"/>
          <c:layout>
            <c:manualLayout>
              <c:x val="-0.10207336523125998"/>
              <c:y val="-0.11034478763877725"/>
            </c:manualLayout>
          </c:layou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dk1">
              <a:tint val="88500"/>
            </a:schemeClr>
          </a:solidFill>
          <a:ln w="19050">
            <a:noFill/>
          </a:ln>
          <a:effectLst/>
        </c:spPr>
        <c:dLbl>
          <c:idx val="0"/>
          <c:layout>
            <c:manualLayout>
              <c:x val="-5.4226475279106831E-2"/>
              <c:y val="-0.11954018660867534"/>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dk1">
              <a:tint val="88500"/>
            </a:schemeClr>
          </a:solidFill>
          <a:ln w="19050">
            <a:noFill/>
          </a:ln>
          <a:effectLst/>
        </c:spPr>
      </c:pivotFmt>
      <c:pivotFmt>
        <c:idx val="42"/>
        <c:spPr>
          <a:solidFill>
            <a:schemeClr val="dk1">
              <a:tint val="88500"/>
            </a:schemeClr>
          </a:solidFill>
          <a:ln w="19050">
            <a:noFill/>
          </a:ln>
          <a:effectLst/>
        </c:spPr>
      </c:pivotFmt>
      <c:pivotFmt>
        <c:idx val="43"/>
        <c:spPr>
          <a:solidFill>
            <a:schemeClr val="dk1">
              <a:tint val="88500"/>
            </a:schemeClr>
          </a:solidFill>
          <a:ln w="19050">
            <a:noFill/>
          </a:ln>
          <a:effectLst/>
        </c:spPr>
      </c:pivotFmt>
      <c:pivotFmt>
        <c:idx val="44"/>
        <c:spPr>
          <a:solidFill>
            <a:schemeClr val="dk1">
              <a:tint val="88500"/>
            </a:schemeClr>
          </a:solidFill>
          <a:ln w="19050">
            <a:noFill/>
          </a:ln>
          <a:effectLst/>
        </c:spPr>
      </c:pivotFmt>
      <c:pivotFmt>
        <c:idx val="45"/>
        <c:dLbl>
          <c:idx val="0"/>
          <c:layout>
            <c:manualLayout>
              <c:x val="-0.10589018627858529"/>
              <c:y val="-6.19235502575434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11093257610137507"/>
              <c:y val="-5.77953135737072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5745017518744"/>
          <c:y val="0.12212756914559901"/>
          <c:w val="0.51816247849401598"/>
          <c:h val="0.74686840551419842"/>
        </c:manualLayout>
      </c:layout>
      <c:doughnutChart>
        <c:varyColors val="1"/>
        <c:ser>
          <c:idx val="0"/>
          <c:order val="0"/>
          <c:tx>
            <c:strRef>
              <c:f>Calculation!$J$10</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10-520B-4454-B0FB-B92210C8CC7F}"/>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11-520B-4454-B0FB-B92210C8CC7F}"/>
              </c:ext>
            </c:extLst>
          </c:dPt>
          <c:dPt>
            <c:idx val="2"/>
            <c:bubble3D val="0"/>
            <c:spPr>
              <a:solidFill>
                <a:schemeClr val="bg1">
                  <a:lumMod val="75000"/>
                </a:schemeClr>
              </a:solidFill>
              <a:ln w="19050">
                <a:noFill/>
              </a:ln>
              <a:effectLst/>
            </c:spPr>
            <c:extLst>
              <c:ext xmlns:c16="http://schemas.microsoft.com/office/drawing/2014/chart" uri="{C3380CC4-5D6E-409C-BE32-E72D297353CC}">
                <c16:uniqueId val="{00000005-D4AD-4257-9C7D-A519E24792BC}"/>
              </c:ext>
            </c:extLst>
          </c:dPt>
          <c:dPt>
            <c:idx val="3"/>
            <c:bubble3D val="0"/>
            <c:spPr>
              <a:solidFill>
                <a:schemeClr val="bg1">
                  <a:lumMod val="65000"/>
                </a:schemeClr>
              </a:solidFill>
              <a:ln w="19050">
                <a:noFill/>
              </a:ln>
              <a:effectLst/>
            </c:spPr>
            <c:extLst>
              <c:ext xmlns:c16="http://schemas.microsoft.com/office/drawing/2014/chart" uri="{C3380CC4-5D6E-409C-BE32-E72D297353CC}">
                <c16:uniqueId val="{00000007-D4AD-4257-9C7D-A519E24792BC}"/>
              </c:ext>
            </c:extLst>
          </c:dPt>
          <c:dPt>
            <c:idx val="4"/>
            <c:bubble3D val="0"/>
            <c:spPr>
              <a:solidFill>
                <a:schemeClr val="tx1">
                  <a:lumMod val="65000"/>
                  <a:lumOff val="35000"/>
                </a:schemeClr>
              </a:solidFill>
              <a:ln w="19050">
                <a:noFill/>
              </a:ln>
              <a:effectLst/>
            </c:spPr>
            <c:extLst>
              <c:ext xmlns:c16="http://schemas.microsoft.com/office/drawing/2014/chart" uri="{C3380CC4-5D6E-409C-BE32-E72D297353CC}">
                <c16:uniqueId val="{0000000F-520B-4454-B0FB-B92210C8CC7F}"/>
              </c:ext>
            </c:extLst>
          </c:dPt>
          <c:dLbls>
            <c:dLbl>
              <c:idx val="0"/>
              <c:layout>
                <c:manualLayout>
                  <c:x val="0.15675062841279455"/>
                  <c:y val="1.809987992357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20B-4454-B0FB-B92210C8CC7F}"/>
                </c:ext>
              </c:extLst>
            </c:dLbl>
            <c:dLbl>
              <c:idx val="1"/>
              <c:layout>
                <c:manualLayout>
                  <c:x val="8.0235592560499197E-2"/>
                  <c:y val="0.22528727476250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20B-4454-B0FB-B92210C8CC7F}"/>
                </c:ext>
              </c:extLst>
            </c:dLbl>
            <c:dLbl>
              <c:idx val="2"/>
              <c:layout>
                <c:manualLayout>
                  <c:x val="2.7149321266968326E-2"/>
                  <c:y val="0.18390797939796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AD-4257-9C7D-A519E24792BC}"/>
                </c:ext>
              </c:extLst>
            </c:dLbl>
            <c:dLbl>
              <c:idx val="3"/>
              <c:layout>
                <c:manualLayout>
                  <c:x val="0.13442812748273189"/>
                  <c:y val="-0.15950303831718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AD-4257-9C7D-A519E24792BC}"/>
                </c:ext>
              </c:extLst>
            </c:dLbl>
            <c:dLbl>
              <c:idx val="4"/>
              <c:layout>
                <c:manualLayout>
                  <c:x val="-0.15256150397468263"/>
                  <c:y val="-9.519410075333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20B-4454-B0FB-B92210C8CC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Calculation!$I$11:$I$15</c:f>
              <c:strCache>
                <c:ptCount val="5"/>
                <c:pt idx="0">
                  <c:v>Bill</c:v>
                </c:pt>
                <c:pt idx="1">
                  <c:v>Rick</c:v>
                </c:pt>
                <c:pt idx="2">
                  <c:v>John</c:v>
                </c:pt>
                <c:pt idx="3">
                  <c:v>Tamara</c:v>
                </c:pt>
                <c:pt idx="4">
                  <c:v>Adrian</c:v>
                </c:pt>
              </c:strCache>
            </c:strRef>
          </c:cat>
          <c:val>
            <c:numRef>
              <c:f>Calculation!$J$11:$J$15</c:f>
              <c:numCache>
                <c:formatCode>0.00%</c:formatCode>
                <c:ptCount val="5"/>
                <c:pt idx="0">
                  <c:v>0.21480100278197303</c:v>
                </c:pt>
                <c:pt idx="1">
                  <c:v>0.19708653586988648</c:v>
                </c:pt>
                <c:pt idx="2">
                  <c:v>0.19649173941089124</c:v>
                </c:pt>
                <c:pt idx="3">
                  <c:v>0.19617149227857594</c:v>
                </c:pt>
                <c:pt idx="4">
                  <c:v>0.19544922965867309</c:v>
                </c:pt>
              </c:numCache>
            </c:numRef>
          </c:val>
          <c:extLst>
            <c:ext xmlns:c16="http://schemas.microsoft.com/office/drawing/2014/chart" uri="{C3380CC4-5D6E-409C-BE32-E72D297353CC}">
              <c16:uniqueId val="{0000000E-520B-4454-B0FB-B92210C8CC7F}"/>
            </c:ext>
          </c:extLst>
        </c:ser>
        <c:dLbls>
          <c:showLegendKey val="0"/>
          <c:showVal val="1"/>
          <c:showCatName val="0"/>
          <c:showSerName val="0"/>
          <c:showPercent val="0"/>
          <c:showBubbleSize val="0"/>
          <c:showLeaderLines val="1"/>
        </c:dLbls>
        <c:firstSliceAng val="0"/>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Calculation!$O$17</c:f>
              <c:strCache>
                <c:ptCount val="1"/>
                <c:pt idx="0">
                  <c:v>Total Profit</c:v>
                </c:pt>
              </c:strCache>
            </c:strRef>
          </c:tx>
          <c:spPr>
            <a:ln w="22225" cap="rnd">
              <a:solidFill>
                <a:schemeClr val="bg1"/>
              </a:solidFill>
              <a:round/>
            </a:ln>
            <a:effectLst/>
          </c:spPr>
          <c:marker>
            <c:symbol val="none"/>
          </c:marker>
          <c:cat>
            <c:strRef>
              <c:f>Calculation!$N$18:$N$29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Calculation!$O$18:$O$29</c:f>
              <c:numCache>
                <c:formatCode>General</c:formatCode>
                <c:ptCount val="12"/>
                <c:pt idx="0">
                  <c:v>29788.173700000054</c:v>
                </c:pt>
                <c:pt idx="1">
                  <c:v>46638.711499999998</c:v>
                </c:pt>
                <c:pt idx="2">
                  <c:v>142887.63100000005</c:v>
                </c:pt>
                <c:pt idx="3">
                  <c:v>50403.989900000139</c:v>
                </c:pt>
                <c:pt idx="4">
                  <c:v>118862.4298000001</c:v>
                </c:pt>
                <c:pt idx="5">
                  <c:v>106088.32959999998</c:v>
                </c:pt>
                <c:pt idx="6">
                  <c:v>50987.959599999958</c:v>
                </c:pt>
                <c:pt idx="7">
                  <c:v>114149.67960000035</c:v>
                </c:pt>
                <c:pt idx="8">
                  <c:v>180704.73469999988</c:v>
                </c:pt>
                <c:pt idx="9">
                  <c:v>165766.07270000014</c:v>
                </c:pt>
                <c:pt idx="10">
                  <c:v>156447.56409999978</c:v>
                </c:pt>
                <c:pt idx="11">
                  <c:v>267703.30150000018</c:v>
                </c:pt>
              </c:numCache>
            </c:numRef>
          </c:val>
          <c:smooth val="1"/>
          <c:extLst>
            <c:ext xmlns:c16="http://schemas.microsoft.com/office/drawing/2014/chart" uri="{C3380CC4-5D6E-409C-BE32-E72D297353CC}">
              <c16:uniqueId val="{00000000-A2D3-4CBA-B43E-575232DEAADD}"/>
            </c:ext>
          </c:extLst>
        </c:ser>
        <c:dLbls>
          <c:showLegendKey val="0"/>
          <c:showVal val="0"/>
          <c:showCatName val="0"/>
          <c:showSerName val="0"/>
          <c:showPercent val="0"/>
          <c:showBubbleSize val="0"/>
        </c:dLbls>
        <c:smooth val="0"/>
        <c:axId val="581811087"/>
        <c:axId val="581794447"/>
        <c:extLst>
          <c:ext xmlns:c15="http://schemas.microsoft.com/office/drawing/2012/chart" uri="{02D57815-91ED-43cb-92C2-25804820EDAC}">
            <c15:filteredLineSeries>
              <c15:ser>
                <c:idx val="1"/>
                <c:order val="1"/>
                <c:tx>
                  <c:strRef>
                    <c:extLst>
                      <c:ext uri="{02D57815-91ED-43cb-92C2-25804820EDAC}">
                        <c15:formulaRef>
                          <c15:sqref>Calculation!$P$17</c15:sqref>
                        </c15:formulaRef>
                      </c:ext>
                    </c:extLst>
                    <c:strCache>
                      <c:ptCount val="1"/>
                      <c:pt idx="0">
                        <c:v>Profit Margin</c:v>
                      </c:pt>
                    </c:strCache>
                  </c:strRef>
                </c:tx>
                <c:spPr>
                  <a:ln w="28575" cap="rnd">
                    <a:solidFill>
                      <a:schemeClr val="accent2"/>
                    </a:solidFill>
                    <a:round/>
                  </a:ln>
                  <a:effectLst/>
                </c:spPr>
                <c:marker>
                  <c:symbol val="none"/>
                </c:marker>
                <c:cat>
                  <c:strRef>
                    <c:extLst>
                      <c:ex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Calculation!$P$18:$P$29</c15:sqref>
                        </c15:formulaRef>
                      </c:ext>
                    </c:extLst>
                    <c:numCache>
                      <c:formatCode>0%</c:formatCode>
                      <c:ptCount val="12"/>
                      <c:pt idx="0">
                        <c:v>6.9610607249041292E-2</c:v>
                      </c:pt>
                      <c:pt idx="1">
                        <c:v>0.19367722456102276</c:v>
                      </c:pt>
                      <c:pt idx="2">
                        <c:v>0.17444637736885249</c:v>
                      </c:pt>
                      <c:pt idx="3">
                        <c:v>9.2904472940986346E-2</c:v>
                      </c:pt>
                      <c:pt idx="4">
                        <c:v>0.1728964084545106</c:v>
                      </c:pt>
                      <c:pt idx="5">
                        <c:v>0.16892035607122943</c:v>
                      </c:pt>
                      <c:pt idx="6">
                        <c:v>8.6039274695301898E-2</c:v>
                      </c:pt>
                      <c:pt idx="7">
                        <c:v>0.15286117729928209</c:v>
                      </c:pt>
                      <c:pt idx="8">
                        <c:v>0.13955922349564975</c:v>
                      </c:pt>
                      <c:pt idx="9">
                        <c:v>0.1883735088811285</c:v>
                      </c:pt>
                      <c:pt idx="10">
                        <c:v>0.1046113923446904</c:v>
                      </c:pt>
                      <c:pt idx="11">
                        <c:v>0.17398925571279214</c:v>
                      </c:pt>
                    </c:numCache>
                  </c:numRef>
                </c:val>
                <c:smooth val="0"/>
                <c:extLst>
                  <c:ext xmlns:c16="http://schemas.microsoft.com/office/drawing/2014/chart" uri="{C3380CC4-5D6E-409C-BE32-E72D297353CC}">
                    <c16:uniqueId val="{00000001-A2D3-4CBA-B43E-575232DEAAD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Calculation!$Q$17</c15:sqref>
                        </c15:formulaRef>
                      </c:ext>
                    </c:extLst>
                    <c:strCache>
                      <c:ptCount val="1"/>
                      <c:pt idx="0">
                        <c:v>Total Quantity</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Calculation!$Q$18:$Q$29</c15:sqref>
                        </c15:formulaRef>
                      </c:ext>
                    </c:extLst>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xmlns:c15="http://schemas.microsoft.com/office/drawing/2012/chart">
                  <c:ext xmlns:c16="http://schemas.microsoft.com/office/drawing/2014/chart" uri="{C3380CC4-5D6E-409C-BE32-E72D297353CC}">
                    <c16:uniqueId val="{00000002-A2D3-4CBA-B43E-575232DEAADD}"/>
                  </c:ext>
                </c:extLst>
              </c15:ser>
            </c15:filteredLineSeries>
          </c:ext>
        </c:extLst>
      </c:lineChart>
      <c:catAx>
        <c:axId val="581811087"/>
        <c:scaling>
          <c:orientation val="minMax"/>
        </c:scaling>
        <c:delete val="1"/>
        <c:axPos val="b"/>
        <c:numFmt formatCode="General" sourceLinked="1"/>
        <c:majorTickMark val="none"/>
        <c:minorTickMark val="none"/>
        <c:tickLblPos val="nextTo"/>
        <c:crossAx val="581794447"/>
        <c:crosses val="autoZero"/>
        <c:auto val="1"/>
        <c:lblAlgn val="ctr"/>
        <c:lblOffset val="100"/>
        <c:noMultiLvlLbl val="0"/>
      </c:catAx>
      <c:valAx>
        <c:axId val="581794447"/>
        <c:scaling>
          <c:orientation val="minMax"/>
        </c:scaling>
        <c:delete val="1"/>
        <c:axPos val="l"/>
        <c:numFmt formatCode="General" sourceLinked="1"/>
        <c:majorTickMark val="none"/>
        <c:minorTickMark val="none"/>
        <c:tickLblPos val="nextTo"/>
        <c:crossAx val="58181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Dashboard.xlsx]Calculation!Month</c:name>
    <c:fmtId val="15"/>
  </c:pivotSource>
  <c:chart>
    <c:autoTitleDeleted val="1"/>
    <c:pivotFmts>
      <c:pivotFmt>
        <c:idx val="0"/>
        <c:spPr>
          <a:solidFill>
            <a:schemeClr val="accent1"/>
          </a:solidFill>
          <a:ln w="222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Calculation!$D$11</c:f>
              <c:strCache>
                <c:ptCount val="1"/>
                <c:pt idx="0">
                  <c:v>Total</c:v>
                </c:pt>
              </c:strCache>
            </c:strRef>
          </c:tx>
          <c:spPr>
            <a:ln w="22225" cap="rnd">
              <a:solidFill>
                <a:schemeClr val="bg1"/>
              </a:solidFill>
              <a:round/>
            </a:ln>
            <a:effectLst/>
          </c:spPr>
          <c:marker>
            <c:symbol val="none"/>
          </c:marker>
          <c:cat>
            <c:strRef>
              <c:f>Calculation!$C$12:$C$23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Calculation!$D$12:$D$23</c:f>
              <c:numCache>
                <c:formatCode>\$#,##0.00;\(\$#,##0.00\);\$#,##0.00</c:formatCode>
                <c:ptCount val="12"/>
                <c:pt idx="0">
                  <c:v>427925.78426199994</c:v>
                </c:pt>
                <c:pt idx="1">
                  <c:v>240806.38085200012</c:v>
                </c:pt>
                <c:pt idx="2">
                  <c:v>819091.99351200019</c:v>
                </c:pt>
                <c:pt idx="3">
                  <c:v>542535.66383200034</c:v>
                </c:pt>
                <c:pt idx="4">
                  <c:v>687477.72647500108</c:v>
                </c:pt>
                <c:pt idx="5">
                  <c:v>628037.56792500021</c:v>
                </c:pt>
                <c:pt idx="6">
                  <c:v>592612.61535000033</c:v>
                </c:pt>
                <c:pt idx="7">
                  <c:v>746753.89537600044</c:v>
                </c:pt>
                <c:pt idx="8">
                  <c:v>1294824.7358629985</c:v>
                </c:pt>
                <c:pt idx="9">
                  <c:v>879986.11739300028</c:v>
                </c:pt>
                <c:pt idx="10">
                  <c:v>1495511.7276759997</c:v>
                </c:pt>
                <c:pt idx="11">
                  <c:v>1538619.7291509991</c:v>
                </c:pt>
              </c:numCache>
            </c:numRef>
          </c:val>
          <c:smooth val="1"/>
          <c:extLst>
            <c:ext xmlns:c16="http://schemas.microsoft.com/office/drawing/2014/chart" uri="{C3380CC4-5D6E-409C-BE32-E72D297353CC}">
              <c16:uniqueId val="{00000000-DB35-4D39-B306-F29BB385F36B}"/>
            </c:ext>
          </c:extLst>
        </c:ser>
        <c:dLbls>
          <c:showLegendKey val="0"/>
          <c:showVal val="0"/>
          <c:showCatName val="0"/>
          <c:showSerName val="0"/>
          <c:showPercent val="0"/>
          <c:showBubbleSize val="0"/>
        </c:dLbls>
        <c:smooth val="0"/>
        <c:axId val="581705839"/>
        <c:axId val="581684207"/>
      </c:lineChart>
      <c:catAx>
        <c:axId val="581705839"/>
        <c:scaling>
          <c:orientation val="minMax"/>
        </c:scaling>
        <c:delete val="1"/>
        <c:axPos val="b"/>
        <c:numFmt formatCode="General" sourceLinked="1"/>
        <c:majorTickMark val="none"/>
        <c:minorTickMark val="none"/>
        <c:tickLblPos val="nextTo"/>
        <c:crossAx val="581684207"/>
        <c:crosses val="autoZero"/>
        <c:auto val="1"/>
        <c:lblAlgn val="ctr"/>
        <c:lblOffset val="100"/>
        <c:noMultiLvlLbl val="0"/>
      </c:catAx>
      <c:valAx>
        <c:axId val="581684207"/>
        <c:scaling>
          <c:orientation val="minMax"/>
        </c:scaling>
        <c:delete val="1"/>
        <c:axPos val="l"/>
        <c:numFmt formatCode="\$#,##0.00;\(\$#,##0.00\);\$#,##0.00" sourceLinked="1"/>
        <c:majorTickMark val="none"/>
        <c:minorTickMark val="none"/>
        <c:tickLblPos val="nextTo"/>
        <c:crossAx val="58170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2"/>
          <c:tx>
            <c:strRef>
              <c:f>Calculation!$Q$17</c:f>
              <c:strCache>
                <c:ptCount val="1"/>
                <c:pt idx="0">
                  <c:v>Total Quantity</c:v>
                </c:pt>
              </c:strCache>
            </c:strRef>
          </c:tx>
          <c:spPr>
            <a:ln w="22225" cap="rnd">
              <a:solidFill>
                <a:schemeClr val="bg1"/>
              </a:solidFill>
              <a:round/>
            </a:ln>
            <a:effectLst/>
          </c:spPr>
          <c:marker>
            <c:symbol val="none"/>
          </c:marker>
          <c:cat>
            <c:strRef>
              <c:f>Calculation!$N$18:$N$29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Calculation!$Q$18:$Q$29</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6035-4DE6-A7EA-9B3FEF6DE580}"/>
            </c:ext>
          </c:extLst>
        </c:ser>
        <c:dLbls>
          <c:showLegendKey val="0"/>
          <c:showVal val="0"/>
          <c:showCatName val="0"/>
          <c:showSerName val="0"/>
          <c:showPercent val="0"/>
          <c:showBubbleSize val="0"/>
        </c:dLbls>
        <c:smooth val="0"/>
        <c:axId val="581682127"/>
        <c:axId val="581700847"/>
        <c:extLst>
          <c:ext xmlns:c15="http://schemas.microsoft.com/office/drawing/2012/chart" uri="{02D57815-91ED-43cb-92C2-25804820EDAC}">
            <c15:filteredLineSeries>
              <c15:ser>
                <c:idx val="0"/>
                <c:order val="0"/>
                <c:tx>
                  <c:strRef>
                    <c:extLst>
                      <c:ext uri="{02D57815-91ED-43cb-92C2-25804820EDAC}">
                        <c15:formulaRef>
                          <c15:sqref>Calculation!$O$17</c15:sqref>
                        </c15:formulaRef>
                      </c:ext>
                    </c:extLst>
                    <c:strCache>
                      <c:ptCount val="1"/>
                      <c:pt idx="0">
                        <c:v>Total Profit</c:v>
                      </c:pt>
                    </c:strCache>
                  </c:strRef>
                </c:tx>
                <c:spPr>
                  <a:ln w="28575" cap="rnd">
                    <a:solidFill>
                      <a:schemeClr val="accent1"/>
                    </a:solidFill>
                    <a:round/>
                  </a:ln>
                  <a:effectLst/>
                </c:spPr>
                <c:marker>
                  <c:symbol val="none"/>
                </c:marker>
                <c:cat>
                  <c:strRef>
                    <c:extLst>
                      <c:ex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Calculation!$O$18:$O$29</c15:sqref>
                        </c15:formulaRef>
                      </c:ext>
                    </c:extLst>
                    <c:numCache>
                      <c:formatCode>General</c:formatCode>
                      <c:ptCount val="12"/>
                      <c:pt idx="0">
                        <c:v>29788.173700000054</c:v>
                      </c:pt>
                      <c:pt idx="1">
                        <c:v>46638.711499999998</c:v>
                      </c:pt>
                      <c:pt idx="2">
                        <c:v>142887.63100000005</c:v>
                      </c:pt>
                      <c:pt idx="3">
                        <c:v>50403.989900000139</c:v>
                      </c:pt>
                      <c:pt idx="4">
                        <c:v>118862.4298000001</c:v>
                      </c:pt>
                      <c:pt idx="5">
                        <c:v>106088.32959999998</c:v>
                      </c:pt>
                      <c:pt idx="6">
                        <c:v>50987.959599999958</c:v>
                      </c:pt>
                      <c:pt idx="7">
                        <c:v>114149.67960000035</c:v>
                      </c:pt>
                      <c:pt idx="8">
                        <c:v>180704.73469999988</c:v>
                      </c:pt>
                      <c:pt idx="9">
                        <c:v>165766.07270000014</c:v>
                      </c:pt>
                      <c:pt idx="10">
                        <c:v>156447.56409999978</c:v>
                      </c:pt>
                      <c:pt idx="11">
                        <c:v>267703.30150000018</c:v>
                      </c:pt>
                    </c:numCache>
                  </c:numRef>
                </c:val>
                <c:smooth val="0"/>
                <c:extLst>
                  <c:ext xmlns:c16="http://schemas.microsoft.com/office/drawing/2014/chart" uri="{C3380CC4-5D6E-409C-BE32-E72D297353CC}">
                    <c16:uniqueId val="{00000001-6035-4DE6-A7EA-9B3FEF6DE58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Calculation!$P$17</c15:sqref>
                        </c15:formulaRef>
                      </c:ext>
                    </c:extLst>
                    <c:strCache>
                      <c:ptCount val="1"/>
                      <c:pt idx="0">
                        <c:v>Profit Margin</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Calculation!$P$18:$P$29</c15:sqref>
                        </c15:formulaRef>
                      </c:ext>
                    </c:extLst>
                    <c:numCache>
                      <c:formatCode>0%</c:formatCode>
                      <c:ptCount val="12"/>
                      <c:pt idx="0">
                        <c:v>6.9610607249041292E-2</c:v>
                      </c:pt>
                      <c:pt idx="1">
                        <c:v>0.19367722456102276</c:v>
                      </c:pt>
                      <c:pt idx="2">
                        <c:v>0.17444637736885249</c:v>
                      </c:pt>
                      <c:pt idx="3">
                        <c:v>9.2904472940986346E-2</c:v>
                      </c:pt>
                      <c:pt idx="4">
                        <c:v>0.1728964084545106</c:v>
                      </c:pt>
                      <c:pt idx="5">
                        <c:v>0.16892035607122943</c:v>
                      </c:pt>
                      <c:pt idx="6">
                        <c:v>8.6039274695301898E-2</c:v>
                      </c:pt>
                      <c:pt idx="7">
                        <c:v>0.15286117729928209</c:v>
                      </c:pt>
                      <c:pt idx="8">
                        <c:v>0.13955922349564975</c:v>
                      </c:pt>
                      <c:pt idx="9">
                        <c:v>0.1883735088811285</c:v>
                      </c:pt>
                      <c:pt idx="10">
                        <c:v>0.1046113923446904</c:v>
                      </c:pt>
                      <c:pt idx="11">
                        <c:v>0.17398925571279214</c:v>
                      </c:pt>
                    </c:numCache>
                  </c:numRef>
                </c:val>
                <c:smooth val="0"/>
                <c:extLst xmlns:c15="http://schemas.microsoft.com/office/drawing/2012/chart">
                  <c:ext xmlns:c16="http://schemas.microsoft.com/office/drawing/2014/chart" uri="{C3380CC4-5D6E-409C-BE32-E72D297353CC}">
                    <c16:uniqueId val="{00000002-6035-4DE6-A7EA-9B3FEF6DE580}"/>
                  </c:ext>
                </c:extLst>
              </c15:ser>
            </c15:filteredLineSeries>
          </c:ext>
        </c:extLst>
      </c:lineChart>
      <c:catAx>
        <c:axId val="581682127"/>
        <c:scaling>
          <c:orientation val="minMax"/>
        </c:scaling>
        <c:delete val="1"/>
        <c:axPos val="b"/>
        <c:numFmt formatCode="General" sourceLinked="1"/>
        <c:majorTickMark val="none"/>
        <c:minorTickMark val="none"/>
        <c:tickLblPos val="nextTo"/>
        <c:crossAx val="581700847"/>
        <c:crosses val="autoZero"/>
        <c:auto val="1"/>
        <c:lblAlgn val="ctr"/>
        <c:lblOffset val="100"/>
        <c:noMultiLvlLbl val="0"/>
      </c:catAx>
      <c:valAx>
        <c:axId val="581700847"/>
        <c:scaling>
          <c:orientation val="minMax"/>
        </c:scaling>
        <c:delete val="1"/>
        <c:axPos val="l"/>
        <c:numFmt formatCode="General" sourceLinked="1"/>
        <c:majorTickMark val="none"/>
        <c:minorTickMark val="none"/>
        <c:tickLblPos val="nextTo"/>
        <c:crossAx val="58168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72008396529355E-3"/>
          <c:y val="0.14000000000000001"/>
          <c:w val="0.8251656358489291"/>
          <c:h val="0.78"/>
        </c:manualLayout>
      </c:layout>
      <c:lineChart>
        <c:grouping val="standard"/>
        <c:varyColors val="0"/>
        <c:ser>
          <c:idx val="1"/>
          <c:order val="1"/>
          <c:tx>
            <c:strRef>
              <c:f>Calculation!$P$17</c:f>
              <c:strCache>
                <c:ptCount val="1"/>
                <c:pt idx="0">
                  <c:v>Profit Margin</c:v>
                </c:pt>
              </c:strCache>
            </c:strRef>
          </c:tx>
          <c:spPr>
            <a:ln w="22225" cap="rnd">
              <a:solidFill>
                <a:schemeClr val="bg1"/>
              </a:solidFill>
              <a:round/>
            </a:ln>
            <a:effectLst/>
          </c:spPr>
          <c:marker>
            <c:symbol val="none"/>
          </c:marker>
          <c:cat>
            <c:strRef>
              <c:f>Calculation!$N$18:$N$29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Calculation!$P$18:$P$29</c:f>
              <c:numCache>
                <c:formatCode>0%</c:formatCode>
                <c:ptCount val="12"/>
                <c:pt idx="0">
                  <c:v>6.9610607249041292E-2</c:v>
                </c:pt>
                <c:pt idx="1">
                  <c:v>0.19367722456102276</c:v>
                </c:pt>
                <c:pt idx="2">
                  <c:v>0.17444637736885249</c:v>
                </c:pt>
                <c:pt idx="3">
                  <c:v>9.2904472940986346E-2</c:v>
                </c:pt>
                <c:pt idx="4">
                  <c:v>0.1728964084545106</c:v>
                </c:pt>
                <c:pt idx="5">
                  <c:v>0.16892035607122943</c:v>
                </c:pt>
                <c:pt idx="6">
                  <c:v>8.6039274695301898E-2</c:v>
                </c:pt>
                <c:pt idx="7">
                  <c:v>0.15286117729928209</c:v>
                </c:pt>
                <c:pt idx="8">
                  <c:v>0.13955922349564975</c:v>
                </c:pt>
                <c:pt idx="9">
                  <c:v>0.1883735088811285</c:v>
                </c:pt>
                <c:pt idx="10">
                  <c:v>0.1046113923446904</c:v>
                </c:pt>
                <c:pt idx="11">
                  <c:v>0.17398925571279214</c:v>
                </c:pt>
              </c:numCache>
            </c:numRef>
          </c:val>
          <c:smooth val="1"/>
          <c:extLst>
            <c:ext xmlns:c16="http://schemas.microsoft.com/office/drawing/2014/chart" uri="{C3380CC4-5D6E-409C-BE32-E72D297353CC}">
              <c16:uniqueId val="{00000000-B758-4919-98E7-864149095D1F}"/>
            </c:ext>
          </c:extLst>
        </c:ser>
        <c:dLbls>
          <c:showLegendKey val="0"/>
          <c:showVal val="0"/>
          <c:showCatName val="0"/>
          <c:showSerName val="0"/>
          <c:showPercent val="0"/>
          <c:showBubbleSize val="0"/>
        </c:dLbls>
        <c:smooth val="0"/>
        <c:axId val="452540175"/>
        <c:axId val="452535599"/>
        <c:extLst>
          <c:ext xmlns:c15="http://schemas.microsoft.com/office/drawing/2012/chart" uri="{02D57815-91ED-43cb-92C2-25804820EDAC}">
            <c15:filteredLineSeries>
              <c15:ser>
                <c:idx val="0"/>
                <c:order val="0"/>
                <c:tx>
                  <c:strRef>
                    <c:extLst>
                      <c:ext uri="{02D57815-91ED-43cb-92C2-25804820EDAC}">
                        <c15:formulaRef>
                          <c15:sqref>Calculation!$O$17</c15:sqref>
                        </c15:formulaRef>
                      </c:ext>
                    </c:extLst>
                    <c:strCache>
                      <c:ptCount val="1"/>
                      <c:pt idx="0">
                        <c:v>Total Profit</c:v>
                      </c:pt>
                    </c:strCache>
                  </c:strRef>
                </c:tx>
                <c:spPr>
                  <a:ln w="28575" cap="rnd">
                    <a:solidFill>
                      <a:schemeClr val="accent1"/>
                    </a:solidFill>
                    <a:round/>
                  </a:ln>
                  <a:effectLst/>
                </c:spPr>
                <c:marker>
                  <c:symbol val="none"/>
                </c:marker>
                <c:cat>
                  <c:strRef>
                    <c:extLst>
                      <c:ex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Calculation!$O$18:$O$29</c15:sqref>
                        </c15:formulaRef>
                      </c:ext>
                    </c:extLst>
                    <c:numCache>
                      <c:formatCode>General</c:formatCode>
                      <c:ptCount val="12"/>
                      <c:pt idx="0">
                        <c:v>29788.173700000054</c:v>
                      </c:pt>
                      <c:pt idx="1">
                        <c:v>46638.711499999998</c:v>
                      </c:pt>
                      <c:pt idx="2">
                        <c:v>142887.63100000005</c:v>
                      </c:pt>
                      <c:pt idx="3">
                        <c:v>50403.989900000139</c:v>
                      </c:pt>
                      <c:pt idx="4">
                        <c:v>118862.4298000001</c:v>
                      </c:pt>
                      <c:pt idx="5">
                        <c:v>106088.32959999998</c:v>
                      </c:pt>
                      <c:pt idx="6">
                        <c:v>50987.959599999958</c:v>
                      </c:pt>
                      <c:pt idx="7">
                        <c:v>114149.67960000035</c:v>
                      </c:pt>
                      <c:pt idx="8">
                        <c:v>180704.73469999988</c:v>
                      </c:pt>
                      <c:pt idx="9">
                        <c:v>165766.07270000014</c:v>
                      </c:pt>
                      <c:pt idx="10">
                        <c:v>156447.56409999978</c:v>
                      </c:pt>
                      <c:pt idx="11">
                        <c:v>267703.30150000018</c:v>
                      </c:pt>
                    </c:numCache>
                  </c:numRef>
                </c:val>
                <c:smooth val="0"/>
                <c:extLst>
                  <c:ext xmlns:c16="http://schemas.microsoft.com/office/drawing/2014/chart" uri="{C3380CC4-5D6E-409C-BE32-E72D297353CC}">
                    <c16:uniqueId val="{00000001-B758-4919-98E7-864149095D1F}"/>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Calculation!$Q$17</c15:sqref>
                        </c15:formulaRef>
                      </c:ext>
                    </c:extLst>
                    <c:strCache>
                      <c:ptCount val="1"/>
                      <c:pt idx="0">
                        <c:v>Total Quantity</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Calculation!$N$18:$N$29</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Calculation!$Q$18:$Q$29</c15:sqref>
                        </c15:formulaRef>
                      </c:ext>
                    </c:extLst>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xmlns:c15="http://schemas.microsoft.com/office/drawing/2012/chart">
                  <c:ext xmlns:c16="http://schemas.microsoft.com/office/drawing/2014/chart" uri="{C3380CC4-5D6E-409C-BE32-E72D297353CC}">
                    <c16:uniqueId val="{00000002-B758-4919-98E7-864149095D1F}"/>
                  </c:ext>
                </c:extLst>
              </c15:ser>
            </c15:filteredLineSeries>
          </c:ext>
        </c:extLst>
      </c:lineChart>
      <c:catAx>
        <c:axId val="452540175"/>
        <c:scaling>
          <c:orientation val="minMax"/>
        </c:scaling>
        <c:delete val="1"/>
        <c:axPos val="b"/>
        <c:numFmt formatCode="General" sourceLinked="1"/>
        <c:majorTickMark val="none"/>
        <c:minorTickMark val="none"/>
        <c:tickLblPos val="nextTo"/>
        <c:crossAx val="452535599"/>
        <c:crosses val="autoZero"/>
        <c:auto val="1"/>
        <c:lblAlgn val="ctr"/>
        <c:lblOffset val="100"/>
        <c:noMultiLvlLbl val="0"/>
      </c:catAx>
      <c:valAx>
        <c:axId val="452535599"/>
        <c:scaling>
          <c:orientation val="minMax"/>
        </c:scaling>
        <c:delete val="1"/>
        <c:axPos val="l"/>
        <c:numFmt formatCode="0%" sourceLinked="1"/>
        <c:majorTickMark val="none"/>
        <c:minorTickMark val="none"/>
        <c:tickLblPos val="nextTo"/>
        <c:crossAx val="4525401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Sales By State</a:t>
          </a:r>
        </a:p>
      </cx:txPr>
    </cx:title>
    <cx:plotArea>
      <cx:plotAreaRegion>
        <cx:series layoutId="regionMap" uniqueId="{31E235E1-1C81-4B4C-BC00-BF1E8916262C}">
          <cx:dataPt idx="3">
            <cx:spPr>
              <a:ln>
                <a:noFill/>
              </a:ln>
            </cx:spPr>
          </cx:dataPt>
          <cx:dataId val="0"/>
          <cx:layoutPr>
            <cx:regionLabelLayout val="none"/>
            <cx:geography cultureLanguage="en-US" cultureRegion="US" attribution="Powered by Bing">
              <cx:geoCache provider="{E9337A44-BEBE-4D9F-B70C-5C5E7DAFC167}">
                <cx:binary>7H1pb9tIs+5fCfL50sPeu1+cOcCQWm3Le5zlC6HYDtncmvv260/Jlh2bUWIPji8uBFzNYDwS1WJ1
P117dfG/brr/3MR36+JDl8Rp+Z+b7u+PQVVl//nrr/ImuEvW5UGibwpTmh/VwY1J/jI/fuibu79u
i3WrU/8vbCP6102wLqq77uN//xf8mn9njs3NutImPa/viv7irqzjqvzDtZ2XPqxvE51OdFkV+qZC
f3+c3MXrdl3cffxwl1a66q/67O7vjy++9fHDX+Pf+uW+H2IgrapvYSxRB7YtBceEqYfXxw+xSf3t
ZUuwA8olpwTJh8vs8d4n6wTGv4Wie3rWt7fFXVnClO7/Ph/5gn64MP344cbUabVZNx+W8O+Pn1Jd
3d1+uKzW1V358YMujfvwBddsJvHp8n7Wf71c+f/+r9EHsA6jT56BM1601y79go27jvUPU6R6/bhC
74COOMCMcq6Qsu9f6CU6CKkDjgQWiKJH9B52xgM6b6NpNz7Px44Qcv/ZS4RO7r4X6zJ6R3woOmCw
+EQI/oAPfomPUgcS2QIrJR+uj7jnLRTtRufnyBE2J/vJPUfrtFwDa7+bXJMHVFJYeSF2co6SB0Ta
SNqPck883vuBc16nZzcuj+NGqByBhNpDmfZPvP6+Tt6RYQg+EJxTjDGs93M9I/mBpDYh2AZmuX+9
xOMNlOwG5GngCJF/jvcSkZO7Zn37noCoA8I4pYzYD8suX+KCED/gjBEp5IMIQy9xeZ2e3bA8jhuh
cnK9l6j8U0TvLb/oARhcIJ7Q1i4b4aLwASUKMcZ2a5a3ULQbmZ8jR9j8c7GX2KzWZbm+Ceryrqre
UcFQfACGFxFUkJ0KRqADbjOQaHKkWd5Mz254RsNHGK3+2UuM5nem8N/VcMYHnEosqUI70ZHkgFIK
6Nlb9iEvxdobCNoNz9PAETDz/QTmn0IPJn1PfUMPsCIYS0Qf9M3IDkAI+IZTpjh7MKlH+uYNBO0G
5mngCJh/vu0lx5wG2jxu2f+9n0ntAwq6BCmx2wqQYLbZighCt9b0iF1eo2Y3JA+jRnicLvYSD9fE
pljfviMmRB6AAcCYTfFOEYZsdsCokISPwHgLKbsB+TlyBIp7upegnEbxOjDv6r/AmktCKWcPmNgg
np67MUocMFuCRSDEg3hTj0z64Fa+haLd2PwcOcLm9GgvsXFNmt7dVPqmrh6X6B3kGMRjBEOMkC0+
I3gEyDECZgHCo0DMG6nZDc2LwSN03Ku9ROfEFFXwYbKOTPWOyp8KsLo4sSUiT9zxnHvAVoNo88Y8
2EYzR9zzVqp2w/Ry9Aink8le4rTSwEXl+4LEDwiYzeBdbk3jEQ8peoAUiDhA6ZFxH2Tbm2jZDc2z
oSNcVid7ictjzuaD+fEBtGqdfH9X7wZMAxtUPyL0pfoR4sBGHCtOttkauP48H/BvydqN1u5fGQE3
cfcSuLO7NC37uFm/ax4H7GupII2z5Sh7bDYAbpJIuQlWP0XhnuP2Vqp24/Vy9Ains3/2EqdlHOvU
6PJxf7+D7WAfIEwR2NNbzxSUz3PlJNUBopITJn9mSp9j9BaKduPzc+QIm+V+xqhn4Arp9wxSY3nA
FLindBtqG7MPuKdUgnOKN5b35jXyiN5A0G5kngaOgJntJzDLW3CH3pFjKOTQFKQ3H5PPoxg1QhRy
BxA2kPbI3H6VkN1wbIeNwFjuqelm0mr9nqE1sK4h3LwJ4tAnLnguwJANxQKUIcw3ZsNz0bV6nZTd
gDwNHEGyutpPpZLe6neFBKproHRDUfmYpQHB9BwSyHqCMwqhAsh73r/GfPI6QbuBWT4OHAGz3E9z
+uSu/XB4V5R3/ePGfR99T5StGNmmCEa1GwKEl5AMiru2vuqIad5G0254no8dIXRyuJ+sY9r3DBTg
A1tAkE3Q3aJMEQiz2TZH9vY6f9wXD67o8hVqdqPyMGqEx3I/7eMjkO/1TfSO/EIgtIkFlpxtKzRG
2l4ykGVCCIK2RthIlr2Fot24/Bw5wubo617yyrGpdfnOisY+UFBpZnP+KK1eKhqFwAFFEvJuWwdz
JMzeRNJudJ4NHcFzvJ+ssxHOi3WSlYF+z0pbSg64ZIDPY2x6ZAtAwQCDOkIMKunBFhiF195M1m6Y
RsNHUJ3sZ9Zttdbp3aPofweTgEHoc5N9flYU+Nxc4+oAI44o6KYHm2DERa+Ssxua7bARJKvpXgq3
lS5LUxf6/VCBRCjhAixouttQ25RCgdoR6DFrMFI8b6HoN8A8zWWMzX7mQ1froo/X6e27YqPAKgB+
ealvBIeCAQSVHmrLKaOIzFso+Q0mT3MYYzLZU365CbS/Tt8PEwqlg1CWpiA/8BRMfi7FwFCDmjUF
Xuf2+sh4XunXKfoNNk8jx9gs9xKbS1P/38iCUijdBC0C2v4Bn3EJFGRBMbEhB8dH+uWt9OxG5+Xo
EUKX+8o9ZQlCWmfZeyocqBLAcCjqKdA/Em6QCYDqNAyFOduozS8M9CaidqO00VZPMxqBtLrcSzba
mJ6ru07fvGPsmQATYTh4g+j25M3ImkY2P0BQiaOg2OBRtD7EBt5GzW5wno8dYXOy2ktsPq/BzUn9
yrynAoIyD4QIE/I3Ag7bBwwOHTxZdCOE3kbTboSejx0h9Hl/3dGvpoged/E7uDn4AAwzTDenbe5f
I96BM58g3WzwVbfG20i+bbjgNYp2o/Nz5Aibk697yT0PJUXuujCQjV6/H0IEygwJJM6eTuWMTAQB
uWgJh3I430q/MUL35Vtvoes3OI3Gj9Fy9xKt0+LOf1c5R4CPJJyOJnybInjpBKF7OQdhOSjTfdwb
2zLQVynZjcvjDEZ4nO7nyZyLAE5vf1iW7+uSwplcjiVWbFsCpUZx6k2cDcFhts0hg/sXSL/nydC3
UrUboZejRzhd7LMb9BZp8i97DwD/2BAhwGgb2BnpIbmpmoITOnAm5AGpkZR7cGjeQtdurMbjR2hd
7qeUu4IKNmi0cPeOcVFQR5JC1sfengG1R6lSSGMTSvCmE8GDQTEy6N5E0m6Mng0dwXO1n6nsT9U6
eBQ4/3tTDgoMCBxChLTBtuB9hMz9cSoBeR/MR8zzGh274XgYNULi09VemgNXd927dhxAULtOJAVx
9cQEz8Nu0AuCgMUNNZ4/86fP9c6r5OxGZDtsBMnVl72E5PquSKAW6f34A2KhtmAY/hnpFjgJwjnm
ikOI4P41Shq8gZLdeDwNHCFyvZ9Mcq3hYO671kJv6ggQlgpyOg8rP7bP5MGmUJpBYeHD9ZF99haK
fgPN01zG2OxnZODzXVl9eMty/EuzDACgGKI3kL+5f42cTzDLOETeILT202x7LsjeTNZulEbDR1B9
vt4LwXbzx/5VD6v1oP1ffPPfN++CDgNQJUV+HssdqRxocQMHRB+zcPRRsj64oaO2Wr8nazdSo+Ev
ZrIfPbs+6/LGpKV+z+AnlA2CSmGEbyttfk0eCLACGNRFPwXfXnDPW0jajcez2Yy55v+R4/n7dmtP
Pekm62o9vW9m96zj2p+v3s8eWuyNhm69+J1G9cMKL2///ogR27gvT03yNj/ywv9/kYD5Zdzduqz+
/mhJCdkFCl3XoG8elFxDNujjhxbEMVyCUqv7fjr3Z0zTTSANuuyBdVFukonwv3DMBHKz4NFiqvCm
ruGpZeCZiXsIUD1Nfvv+Q1onZ0anVfn3Rwg2ffyQPXxvMxtGNztJoXsuBza3GRCS3awvIKYPX0f/
Rwudsygro2USmmEl/GiYWbjEtTskmZywKrAXVc6Q72BU+aGD8j6iTmNwemyo6T8NXp3njvFL7Dsm
4kXsKNSbwo083J0VmkYT0VvZ1yGLigE7Zajr4cjToq+naZnhKUHVsFLCtxdAZew5fUC76KQJ0uZO
hJLUbq71MCsCokonhKzoRW71wi1Cr5vLtu3OBgH0ZiTo56Kh3qFhnaUdnnbpMZDJUsdr02xNVDrM
oLAtmqS1RZZ93YfI4QG10mwR95lfF5fIG2rrUHZBi5zegtzebeMTn89aJSx8bTeer6dJ7XdF6ESB
xb4GtuqNdlSrquDIVCSSxGmTPGvPcizqwBG+bP2TQVmBnJmoR/5F69t8ZsdRklNH+4ktZ7hsKnti
BSChl4huvumjQIkvXRFl6ZznNnd8K9LM4X1QRK6HSuFPUCsHIl0UceTr2Em4Zwvu5Kn/PRl6/7QR
vZkae4i1U4o+zxzk5/LLUHeVNU1R203bNBfzmg+TCt45xm6KGxbmzYmQoV26ke2TRcwJOh80NpPW
85ovRXyupIrnSZHYK1TKeC7VLCsaGbpNzPOjImlnOc2zszyIMGyYTNhOVWvjWr3yzhved5+ijEVf
7KCPHBGngUtYbdxKR+zOSrvwQpZV5+SqyyepstQsSJFeVmD/fQ1ZGTltEJiJFkW61CqtDqkXLyAe
FF8EcRidN12Vpo6wfOGmbT63UMsPS5MuO9VfibRoCsdSqvzODPIukigQk44QvYx8nkzttkqOhB2X
0zKjiRsMOv5kGp46uYWCud8ZdcP9KI+dwivCs8bi+dpvEENul/X2ierlEDhViKzDNOAwqrdT+7wo
s37e5vlwTXB8FVoZ/sq5n/kuptGNhvjHNZfAVLQldObFHl36UdI4PO+SZUHaO88r5XroIjRVmbF7
pwn8al0M5TQcdLFAQUudKGuPGhqw0zgq4xlpBpI43PfMovBptDRQErDyjEBfO1zLEyTS1nNwWy1V
GMXLlPbKrakpr8ra+KekZWYRkYQctUHfncQyHhaJn7HzLAvQSd1k4Zc8DcKvgGg877qaHNVmiBd1
mmYn0UDjm8yvuOd6hS8OdUGGs5xVzXFS5XKS6Aw1jpdJcdGHVRI7lkVArJBOr2RfkHM12Dx0WmCJ
RdwVnuVkUuvDlPvktJZ1edwURH/uSrtrHNK39iqLGr2qgii/qqO6vdSaZ4ck8tOp1Wn11dA+vC4a
Xh1VzChr2tUiPLQHMeAZSoLkjNnKW2ZD186rwfYndqjkrMgb9oM1RT6ngvefuxBHE19ZyzTKkmXF
vFVsm3Ti1YHttIp1U5T6S6yyo57Zvesp4mQRrW/rtMUOidJ4Yftd56QsMxOEymZe6FTMcGB3k6Hj
+ffMY/WRnbd6FtNeuzyl7XloWH4SRLJfmKIm517f9l9qo4cb5qHmHBbEO+1MVn8eRI/chrbJBPik
mpikCxdtTMN5RkOeO0ltok+ZLuI5wA7cYrX5TIkouyUWr+aDTLrS6TybTDveUSdPiupMoCbFbpP0
3A1xEziyZPjHgANlOTb3atjKvZkojK6yLmpWgZecZU2lTrDB/hcsgf8HpvJZR3qrcexe2yuuI3ul
qkidWCbB533X1KAoyl4dG4PiuYq70zivs9hBwKiHde3TyUBVkrheW3VLHSH/MDNhOvEl1y4sRrqq
88pRgoCoSeP0yOIsPMQ5RZe8Txh27cry3DLn/U0Qtl0Bk5aFduoyDBdlX+bfIy6mnR1Gh6BL1NTL
Df4W1o1exiWL5znV+goVYXnhi0qc4KrvHKvOh9ip+yj/VKa1OumYGFZNmVnrzNQ2aDTUXsTa5L4D
3COO07btb3vLhL0b+TlbpClrDy0/aeZeiZqTpirIIY5xOpM6z69bxsqzjvXepKfNMCe6C85Bs2Vf
uarNd1ml4kevoyp2eFX6jlL+bRt14ZTqQTlelc1aI+ujvivZRCC7ci0DdLrKKq2lRFHYOnYJp5Gz
RKLYbXBLYpcPVngYBzS/9uq0mhqRmaVkifZcxsPoR0pRPitVk3+Wfsr5lBo/+U58X87TvPNWNfLk
USNTy4m7oVgGSi5UHeHY6THoNyemVXxSUVudhjIpVxHqq2ktS3OYG6taeZXFJyGN2Ekbi8axmrT+
LCnjDs5UU7oltTrplKStzzO/lMeDpfo7m9Rx7ahag7pWsMZHcVtZV0HA+NdcGxA9kWWoY0orTDdC
O+POMHjetLKlORVRSk607aUglpp+Esm4R07oMTkXFZwxhT3RauJiZeVuggLjdkbIdWQP2czWZE3r
0qwsP2WX0vdLB9kdOW4rRUEM9viszwfb9b10tQHwMI8Jmg9V7TZ9qicqzPGqllW49LEhThGk5sz4
mHwSsmqmnbDiWZ4bNrd4mGYOHLefSg7KMY50ObEMyZb9YJfngvn0pgqKuHJQlQ2Tum3UJWJhNkvz
Es/soEBXzAsD6iZWRs8iL/cCBzedOo/9VMxbaPHktjY5ll7RAuwJtVe5jVYV5d2hqrCcIm3ld0Gt
ceVYfasWXpWLhbDCzC3jsndTry/PsiHOzqI+yxdhgPGiIyx1B6Ytt20HNcw9VIjPYAvgq46osHdq
RsQPmVj118RINvOi7AvLYzG1QnVOcFGGMD+7ArujleUCg8jznbAKg8M2K6wlT3GpXTi4U3igtPPh
RmdFkjul9tpDXHcTZkC99ZH0YWvScpaEETvzwDadIQ3KuuYRDWetLEQ4IfkA9kcHQviE+HU+KfPi
OrWL5LRpG5q53mDTOei7dNbQOprEldXPLI3EAptYngokOtAKQn8FA42XrhVKMEB6b1Fnoef6QaSw
I1CBoiWLfeTCzo7PWpM1gVvQLmSOsA2Yr03ZTyMrai94UQROO5B2ye0+Pa2ivAU+IbyAzaHELRi+
wZTSCM8jG8SKFBiM6Q4s1dSpsN1eNnbsf7IjE3+iGGxA6pcDdZmX56dZVKmjIeJgrfjMW9oiqxPH
t0NiO5EBDebIxlvquimGSeeT8DCslMod3SBdg4mpzCLJsV/ekSQUpYqcqOqRzBySy2OvYdGkq2Rx
yOIgP+dWSVaUFv2Jygs0UZH23crPu8MgbYepD4b/l4HLo5DyK5/rdlJjfZJqhmCW9DCJBPqmBcUO
FA/Hbu5xBSZZwr+gocHL3hKp07QBmeS1VU4zMqyLoP+uhXUuMzo4Kmj4JB5Q4JS5tl1Tpe3cJhZ1
Ixa7HbgIRzpGyTQO/U8AC5nVvaSuKlU9ITEYN1asTxuqyapk9Csqqed0TVU7fhTFkyiShZslMSxM
0ionTvrMkYRkjhE0PfSDnMzSWs4CP+0PpW5Og57ia1KkceTKziSuzdNiBikr7A5WN7heVJPJYPrK
MTSZC9m1zqBD8rW3cDcP9ZC5iZJz5TFx2vEgcjOeRqsUtt/aKsUUC+ZdJVXJF5nl9YcMl/YqSGI9
afyWuoMsQM1BpdVSZ0LO+rIa3Kz0mNvTunUyU/knqRWDZo/C/pTZMLlQxlM9VAn4CVlRuTwTpfPM
a93hGkIYdeQYQlKIEOiCTASXEAV66RgGHu1jXUu9DJMS3DqrE95hMUiQ0qyO+CW10/wmA1sqBZVt
R5M/3xz8219uzm2ojyRQpgJnXkY3H3Ra8H7I9BJ1prgZwiI9znQcnMpIRRd/vhXEsMa3gub04NNs
vF8p2OhWOtch74IEbpXhPJ0Cj/Sxk4KjDQnSpyjAjvVEG0/6pacNB6fh5Ac4/ZCT5nyz4M887cj0
PS0i4S/rzOtngSzoktcdnsbQvP4sL6JIHTcqsDWAnqwz4YNH3Q5+cGp5wca59gKg7s8k/Qox5JII
RUJAI2s4ezfy/Wu7kkEFXsYy79JhZSdFPydhCx40jVWPJrYfFDdd3QDOqPDg3CksxzZis12Ph1DE
jcn6QvvB9gEGT2//+8ok8O/9mJ8fbp5/8PMdFJM/PDjhj9+CrpmbiGQ5/tKGmqffAmK21G1iNi/e
/BJA+k2I6OE5DL+5+Lb4EXASZLefNs4v4aPxAxE2UZqHMdvQEVTXQW03tLKA9uQIciAcAoTb0BFc
gppJziQ0/Kc2sO/HD48BJGgkT+ADAXAzAV2BAerHgBJ0OodySwZn/xg0wACW+zcBJTiONt7mm8I/
BM244YkP0N2B26NtHjZBiAaVL3qIW3ypwirNJjwDm8/phgRMMFEk1SzL+7PY4KF146BxoR2eAmvE
zmZho9PQGciAvni6TgInTSPuamW3d13FrYmEH3elRyIn9quzVFqWU9TxN2oVckJqDZaTr8p5T2x/
WnSK9w4sol54CWOXYdWmx11XDSdxyKrWkbU9LEReetT1wqQ4hMPC0aQ2HrgDIgbfPihyhyheHHU5
RH14QjYykIXzFogDr6/g2VIM2lsaq6guUuXTw6LU30KRW190nFhXfp5yhwJnzWuF/WnmZ+A1yjI7
HboSXOSuPG+kf8usCCbpwUxRgM8p7qOZUlEw6RmxnNBPq7ntRz8ycIjB0leVmaT2UE1ZBlExnIN3
kA9w96DB55x0tqNFtapMTpwa43ON5JXX1CvkgUIOuvSyzQd03LVZ6MRR2jhYtpv/JMemT46pzL54
SQW6DlXdYdT73xT3ljw3DSh5ch710becNaEjjLnsQmv4GsWpPYHIWwBWd1bPartvXK1TF7YgmIre
1BMhdyKPb0jIHc7gp1XekbkYhH1KIsuaVU1kLv1Sxdemr+k16kg6J2mcubnvkRlHYJSlVZU7gZ38
KIfsDCqyhoVHrcOK9vnaUFRcZapqnEB7mLgki6etxNlZ3LKFJwfpSFblp30TFF9oJK94qc3cdIWe
g2fqH3MvEtNBKLRQOZfTIpaf4iGzcoeS9pNPPf+QJuDrucIvk3OsvPrGsvMidUVuk/MKx+Qk0XmA
Ji0OwKUxQT5M4yC9JBbqpmBDFMEEHIOLMq7UrJReOiEk4K4HnOOEutGTILYacMG7XM2LnGTR0s8Q
cnzdGydETDqVbLg5wairj3zfqupZW1jsk6CtPqIJt79RmPik7CvtJjrEesJgLc0MSQhWOaTr7aO2
h3DM0oQ2cxgLq/6HlbLBmsvCGO9Hr0S7inFBAsdPaTSNhSaFg2IfzKUQXf5/Qf/s4TkvslaP6bH7
RAEFS+P3cn6U/HqWKNiM28p6zg8gzEGgkQFI73uZ/ijrwe7cpMGhpArOA8MjXiTo9q2shwJFAhWj
kLbbNqrcCnoEXd8Ihv4uCsEzRxQ89eXfCHryUs5v7gh2jIJMLhbQchGaYr6U8zECowy1EMSVyKtq
NcUZzazYtbNGD9eM1Vm0BrHMSnBm+7Knkwp3LOggfuHZ3/20oKnlGtxF4lAFrK8nkbLSfNGqJC5X
MUsyq4d8Qsey7yyqws5MLM7jkLi+EBTdiQ5ExkUcdCJeS8ky7wbimDk/Ae8kBzGbIF0CKTRj4BEG
EDVpIbgUM4irO6ZlSXKMIDYOJPtJgvojnJA0/GGVDfh57jNId9h8kOl+ZvJBK0p7k6WBowqb5m2w
XBvb85nJJ1Ci64AH8s5rTRrmiyqhMV3EtCkLsRhKv9KtO+gMHgwU257G3uzPtx+ZnHD/zblWApX6
UKUC+kuNDLwhJLLkNte3IYpIpN3KQDoqgCATtvJwVnStX1STIqh8GjgWtYYsPWsp6UvsIjrwlhxW
PEghCG9ApxToBGpmITDxyhpt7OufZjE0hIaqJuiLBvUccFxgsy1frlEXaAsHBbFuuVU0Np74g/BF
PoslrcDRTYuK828Rs70KcpRP7PY6Npv7ghkF7hvk86Af5fi+Wd0bYSwib/0e9hx3GjuLyy8B9XAK
hjckqvRp6sFjvioHMhBQH+f8+fZgpY2mLaDUC3rMK8qgvk6M3A6fNdqyu4DcgrUhcuKy1uZsDYxk
gdgetIhPtIUMWpEo7+vLqLRtSDiAhxjDovxbSuCoGoduKZAC25TTjgy2QAReHPZ2cUt5Cyw36xEf
UDRjRVuXdKqlR/m3ooYlgEgNh1LCb5CbaAo1bbSxs/YVVF46frAbGIaDPfBUis0JOfA/R7uh4toO
+yj1bjw1pKyYmzxLvH5qeUmp+nkviw62yJ/nj0aSDO4J3TCBS4BRoR8ZPNbn5Q701RAylVXWd2jo
IBJr0VXBhiGSzgTwILG6DSlEZHRS9jhzOghCwEIwbQf1ZZJxiAGnFirSSwWphiKd5MwU+CIBM7b8
/mcyXzprYOtDXxRoZwMNuKBDMXDLSJbUrScLOx+6710BAWbbsevIBnzsriXMcrqCNNZlhqN8wzRV
azZ/NOQ2X8Hnl8WCB7pAgI7YUGNFwZcYkyFzXFZ9yc33NGYWyPAQpNfQOk1vVz07Ih4DuV9CSjVa
JyGDoIVbZEmB2EJaodVETh6AtN1I/j6AUake4uYIwvQZxFv+vFxozGBQ9A0lYpAhlxgQ/sXd7gik
fiHxS76XHuZWMg2rMovrs3yodJa6bd7nQJwlkgaumT5PTD+R0dBbl22WectSFRBzcpNhsPujBFzv
ynNS8Ha8yq2ZbcUXPFH+kLiYqA5EIrbCHqWQdVIx/GoEAU3Iir8yIXATX0gMyA9CE1DFbTgaB23x
xoEK2Jlp3qRN9k0ww0LmZjZ0n8odz6uVKlw0CAtEu9c/SM+4pnCtvhcnGYT04VLXVoTns7oFT+E1
HqJjKQ5N4cAYYZAKwXCk5ZdtEXVRmXiByb5lBXBRPiVlJOkKo4D0R6Sse1gO5TXxcJ0EXd8Lpw6K
Ng9cEPgtv/DzwbMWRULD4bqw6pKfSM03BkJHmyRW86hmG3hMSRRsob4RrLnIijAaroeYR23k2HG8
UVoaVh8AMqkK4EMCQYnhGjJgHWBHWNjDnxIygJWcZKwk5YyLeoNd1PkaDIz8/vZK+hAqd6TpQvgJ
A8YDUK6tdGMbVBlLonVX8jTPZqopUHNJiRmq46KIwO6O46TAiWv5XtItfArK9WsqU49eN3aDYJMJ
yLeEP5o8NWCi/HlvjKUmrL6AlvFQxQHpSmhINlImxOtTH6ks/jYgCNZBeBlDsLh0WhOaeEnqvAVB
8ec7jqUR3rTWwhA3A6sUdPf4jmVhl0GbkPYrGerNZmxruhF/uBQRKG/e5Ix/80IywCZscQ2ZrdV9
MKN4hcs3IY0XTAGxSQ6xUwhtwJO/6C9RyoGAd2kpnlwnNE0q4lSmZtadyYMcpFEQlSmaFp4w+qwp
pQ8SJwuY8ae+rHBjHAiJtXEDYXg/P4o9yS87Ao5g75Qt4s1FJS0IxuVs6MwRbCI7cEKbejpzqAcB
EGD2wIZ9aBpIkZGlF0bVhvMbaA5zunl8WdZDZrggXTP/88KP5RpEqCUERjezhtkSiPO81FYR9yAq
n5fiU1OnNhixrCgwGLHNsNm3FIwsugigtgO2LWQ/Cfzxq3vL1uLZZkuTOmyxd+l1fLOlca6HpFjo
DJONiMyH0kazPG6yUkOat4eY5cTb1LUQB/UyAe4UKAc2+vOU8EiyQQZQSlCbINUAQSh/H7kSOUmT
ARLA+JOsAgK8VUGwBAioLFJvWPeej+HkSA+0eUG3YXGQlRuRUmQQN11bAQIzHkGOFT4yeQSPcIxV
KOhCt/FmHfK+NfzEyzv4lg7IZoq9n/ByFlmiILNMFg0p3R70BUz3lamNPACYmoIu2xh6y0BJMhR8
jaZWQTWHiGsolCJ+s5FUVZHD1hriQZsbSGFGGEpHIGIzXAucbvRjYhkEgHQ8if1+OiQcki8zRay6
/QRWagHL0Yr/oezLluTUsWi/iAgGMb0CmVlzlatcbtsvCpftRkiABiQk+Pq7cLnj9nFHnHPvizOc
lZmAkLb2XsOGZ5h90H4gmsxDVGOKET+qI7o5hM2rIVUeYc0iI8EBB0tj/A81VoKhmHqCobC2ZJFt
89FxLAlWpxz/ex+fIxQeT8D8u0z7jzVaIV1AdlWmQNfxHNL/SXUTv5NiK3T0cZ1Kiejwnt6C7Aqr
aFFZgoH5p7Dwx3Z0HJKgT1YaY1sCLvRn4RVziaxVhRJSlwQzxG54ttdwwd6P8SFcEZmfqI8kxBHF
mG0Y8HGlM1IWBD2MkjdhhE6iAHLDz9SSCsEAC3J9NlDPYgeYIix8G2ZsVL9vW6/9jKEMYzVjrWAV
HbejF+G4EREfErzUG6/X51gCVhouuRDYm0Rhjzr170eb/IHAgrApjk0AQQINdJEF/VnZIB1coj4O
G0j0rYCozjqRgRP1MeUPRbqD5ztpBvyyauo0rTlrjNGDvolHl4W8Uch2olvTTxG5By5ZZq32MvTf
42GMrzx1pOhEOcvxB+Hjbp4nWUx4zvGejP6RrODQ967ic50DxkP+uAC58nm1PhjNaJCAUeMpucti
k9TdPJs6aXmwDnSwDJXeeQPhHzjWtofyBIth3Y0HGROinIP5hSTFkZditBvp2zgkzruLqj1LKPI3
2ttry0pkZm25j37fUdZiKqrrIDZoWvSieHFeoTTMunwCnffRFzIdPjky9rTLiE2TdkN9KjfIqexS
d/WQetH2IICv8BQ322kZeygX6zmOL4kHVnvuo6Vi8UkJOZHXLV97Eb3WMg7hY7Ahs/fRYufoGTtG
6X7kpijM616u/SxB58mELR/qsI/iQgegG+ddkmqSTS1klrK2hOZLV2/JxKv5B0uVXEOHqbLpn7Wz
3setGP2S8CtLZ51XHeqAfCwudIpE8VAnZSTEZS1UuozsJ6vmzGKUQ5KBb7rfM7liSu8JlGrsQ1bE
tohP80yUKq9dTQc23s15ELo/8bW3fr3zOZSPw5mSybv8mc5ppq8LTlhfnTFXCuDwat1jpJ/jUg0g
WfuIFNp2jJqdb9e+XyI2XPwwYbdpRe2hGO1WNbj8s4xckS/XmBweYh6fIW2B6Ewh66obu2VVKB7H
tCzxYt/fjIZhxN/wlCmCw+1yIfptd7pO1xteGNWnV0mIorJsN54LV17CzBMoz3KyHvtinEcDLqfP
cmwq3wLdoL5uec7qvH/cvPKqfOI04n48lyKLUnUt3FZX62PBs3yooU6sD0yiNDZn4lPZUxrtt4SM
C0Yq2jRC9j2itmb5bZRRU453CWjFZHzi3POKnjxHIOhPcsBzTUyLkHWc0rZGY5yeQLJtg+5iJTg4
jNnGUT5/Tvt0xvEmPtb1q+srrVuD0hsjm1ZuwA7SJgU7fgTnj5Sl0ZBPIqcnbMHVt9DvzVlx5swf
I5aNVuBFLsxGL/NUHiGfrLavyrb2VmIC7DPyjYutoeSsG/V+qczmO4ZPc3TsLLGXLBCoNSNLUGRC
n3ncnkQRlub/SsZwjPNMag4sKXKRwa2IZlEx8lNrFDT6bIYBmVbrq2QrdTtULHcR7iBx2n2yfHbD
jPGK2C4vzO0kCfcVL49THnCn1f5SYGbhCBn+pN9oBEGd7QoTHXc+3yK8N9bTMTTrmuCj2GIr7XEO
K3T7uMbf12NMluk3AG4M7+VByeJF5ARKvpb4GgBQo0qWYCx+zx66LzV+suTRcXHUbr8Gw2HWmPZ3
jlvn0MHhf9mSi/ssHkz08nuoo/eP/2eQ3z8HpCAV92UKpVbZJnPE1jcBHeNgLsOcbbhone54vHwD
FVE/xC8owHtZN/n7jZL7ajHVUHk701/PSb3RvEkEW7fisYYEEKO0ptOIj0BoleCsAHPQtW5EvB1J
bw/VHN4cobPWb/X7CEqFFYS49n5NLB1Qo7VKzoVPrjZXHdV5/H5r36cHCJMR41OQAd845eV4XHwA
xYd52ifmOAwjrMCbm9RxyV73aCDO3uBKs2N43yfS7jaHs8RFHr+SDGbB9+BQgcyzWSw7Tv19QKMd
8iODR6NkkkBdFOez4Nc7CM6gLv0BIsUnPziJNV3z/kA+Fo/7O6xlqt+Sop8xfZYcGSsu3qxIdh8X
YNnHD6br8ULWvsILOKxjOUx7fpz/7Iqe+Vc39mM/gEms8LtQiSTQRItlKxN7m73PlYEvtS0vv4e8
5qvB6YQhE/gR7AASB+dqENjn10TvRfyKzI1Xa6d0ZOehjZee4uA5Z3gcfGdHBWxzBGAAyAa3ibnr
UvbHcnbYX/Ge2FzBq7NAshi2GyjhxyCvLJExFJRjTUZIiOkCkug6qROHzzOrF7wgaczHh0k7/LtN
HrhdHvsEUJEGlj8+rMJSgAIeWnp8k/Vy/VTMNKAKoBvYW9v5GqGcQ+epU0SYyrDRVadxwhY7nUI0
03q5zmtsVeFLXASOeNOPUgpx9RtO5nZkhp8dG1Hvft/IgnYyV4ozDMcl+7VmtITkGLedekGhmGaV
9PZVZ5754sq+X3qo+wVDlKmwC1yR6P2Sn4o9ThDlrCHH8CVBHbMGeNUxxd/x02oRHiOQuPS4XjsM
KV4MJjg+rwegj1EzjDtw5ZqkYq6h3xu2YrrPIHPAJ4otOWrYNXcL5tU7yLIn+Wjo2c3a0PS6p3rH
b0BSfEBvFGU5UEOdEwGIkiYCpe80oXaaWzsCmMhvJ1Ec68mCvgMI34vKIlRmBd2w50GxWmOYUesd
g+eG7IAKoN6GB+CJj3OPr0NXhav84pGe0ejG08WY4aHO+AFSSoft7r4UNCvsB/Ci00ZPgfJoY+fC
q3xcOkAXaBQHQRsK3K+khzRAN9gMa9z8PSI7rqqYp2PbmHJ6TDeTmgST730kuZVAorMBcsn1xu/5
RMsPYnc+ejFIpoEq7ErXxVfEW8yvyKsdI8AhDTimkZohmj+jvDxQqnFAvorMup6kV1+LemM6eSNh
LMaHAhKmjZ5JKhcb/dsPCQ/0hB0tG/NmGYF/R201JqX5BETSC/sx7jXve5CpW8bCsy+R2+gf9Tqs
Ov2y0ArQxMUIt051G6X7Ij7txKVENg67AwTlNkkkcsqyzGuXOMzyiddQQ+PNCIrV0oOZCt3vK3m/
l1pxAMQtHnK9HZf1K9yM43rEv3rrj2iC7P9YvMMyHZ+Yf6H3lKfHe3kSR/jE1m/HB2kGdGI6oXI/
uI1hpApLuUe2SB92uyXqBKVaeazKejr+8nvKIqdEJKrRDxB/eofgj3Aa9a0JkNOXTZKauHpyrOy9
bHw8A7An207r9Nrr+VjlfbQfcOACnggvkBgiWkDeivlNYvAPD8AtjzOH2QRf/X2g3NTY0jSmSvTy
XrHNA4ffpoGk1ZEP4j1giXegUaOLDWYDNGoHCLmYwhDSTf2kJW2YLlz0An2vwjVbDxZvvRnS/kjj
4PbBMcp1PE7L/VpwkRTYRxoo5o9FrtKDZuxmH445WdI9FUOTs2WephPjI1bj+X1AgAMfQU9A6IXf
JUsS8VuWZmNZ/QPw9UdBDywH8QEzOEVwK/5XxcUsOATg1ekLk7LAWZd9H7AavESY1RE5VtC4Anhh
zTro49z/obr7K951HB4NhvH4yON5Njj+HyyAcUFGfikBVb2HRg4MGGeBOgAr6e8P9QeAjtUUwxaK
YwGywr/FUdb/F3npK6ErilTyP3MkFkHKVitKyCMcasfsrgt23FQ3cNxhSQzBLfsdHP/+XP4KIaA3
BeZPhecyVgXocMzz9K/nQtcsBXzL+xc8vARhDNrTIx9fFjzV57RLpM7/NM7/e0CYlwEcFBVMdrjX
fyCqgpk4GaeYPkPAg42iF9jxr8tNIMz9Xtl/f4HJAdv9Xxr0uMLj4bg5uhBXKayBf8otw8gJ1D5j
8fw7Yni2H6D9VmRbnp8DWar1zBXdzQfns413k5uPeJ4ZhIYIkmFsRP9wRn+d6TgjlFJH0/esrHMC
iO4PoHGr48iXW6afx/dF5ZHXYY0HB1WPPg/VOuAWMOI2rMw6w+aA1CJix4lwlWm3t6tGZX/Op0zm
cRMQWrYWoV7j41gfNHkYtgz1ZOvf+Sz1Hmb//iL+vI24cSTOYngsAckm0Mb9dd5g39U2DdH6wBZx
RKb9VyKklnx2H7aocgQPavp/h7pyECBoC4VH6/2y5h7d1f56vDIgG0EPfffwe9sLkBnzJpaIrLKB
Pqz//4LWoFFPqqMXFRYG3MDkf8JB5imQ6HXgD+/bEpLk426UYsS6mBd9bBh/f4FHfPmvaYoJAfrp
aJcNPQr0sn/imX7bw2D2XFyVc2RE3pbTVGZfC4MF809L8H8PhVsHOXyB3kEoMv8MdRNNp831RX/1
nopAsn6QmiHVE17+/qp+SzH+68KAFeJQvx6kg6e6V+jK9tc7F8fgZcqBLRf4VGO2nNI8HGoEhy6u
TkJ/NoNDb+XSA1utm4nuqBYbm/c2mW6xW0OC07dSKCA/dykB9hA/TTTve3m1ITfI5QMN8DkFeMdS
UE5fFq0nlEGGp2TWp2l0e2rbWMbFApuXyQG13WUhkVnxVL/zeaJAMZI90nlKdLgXPVuhgEeSUwwJ
MBEOqcYVCo1ymLoR9g7cit8JShnha6wR72kFMvQKm0XxK4y9lxrCxwjdnk0pQjdKwyMN8GsaIaGV
h9nrYU4dPoAUq3DlQ7aMRzIXvec2CuQoVnusqmQfGrHYKdmbeTE1HDIQpI/cNf+BPDS2Tdb8TmR+
ZVBg1jzGd9fVsYmXegWyhNpCFOlJVRKHnOCCQqYQg62AHWEME/reXoDnj3x8zZD21tlDscGto655
EUcHGLCsBjjr9l6H1X5bMt0x4SbArkBgSrAMDWe2krSNYID08dRoPFQxT59qXavSn3qNxa0/5lu9
7vIj+IaD0UIOGKfFg7QLSISPgwLa3HcQIUFOcGZGJwmHtQhJ5783lJ5LdZMXwadfkzxstnoAbEbV
h7mG/zI98XmJYlTCeApHsC183+DST7PccG87H9LdbE0cAZlYW6RmEAFCB75RfyfqxS57AzrawyMZ
1ZUBLzqweLmQeLT+rYgnsbGOEiTcczOV82Q+z0BeItdAhV4iG/odizT48L64qybEbX6e2VjA5f07
zwLwfeSJ22yPTed9aoy/ssG5HAVKNlNDEaOa1cTFlCCS9bLEaaRCpI0X0Vp/RBCX1YuChXc8T0Pe
5w3re/+Sb0POu23w9DKQNbsa4my/nkxYr4BkyOfSFGkb6pw9lIMdY2DGq/lIMamvSJ/LpcHqY2/c
qPFzHw+yC3VCUYuOmb2g2AWklM75baXir1JgOc5eFXeFH1RXEsZwd+PInHkZyInLwT3ufLTxCVm5
PVVbDDmvWIrpO1PuJU2IujUk6m+ndYG6dgEEDe1Lf7VKV3es9tWHUjENXl8NP4ZF025kqm82Ms9d
Tmt9U+3pdN7oDBZ4VjnBT1fb3BIOF6jHT15XqMfeTJDuAt0D/aFrMV5ESMa92WqenxmP5YsiwOYh
a4710kSZ7F992KtvI3SbKOXd9BHi1uEUpza+gfuODY2EqfaOAKY7G7ugoxsv6QeAhwP0SjarfySg
elDPJCp5XlPOhrPa5uiULJN9XlYCwAGhAArS4G6yxcCZnU++amlZU1Z9Hta03q6hQHDfl5Tw5CSd
sihzhonBlZzl1c/K5uXURTQyN1MNOUJHEss/hDUTqJMmeZsvNtEtrZj8FvNF3YWSxLdLkRwzlOYH
h9qv/iYgnb2PS7FeA/2ObgaRsbSrEP1+JN5nM4x+FYxBFrrCL15p/1NHUWjTIdm/LQuXKRQFCvLB
fV8wc9kIgykUU8Z1aoeD8qZwPQybcaKGhy0pEYhRUrUrDJLZDToLj+rGBG3OqXLpbT5OoQHS+yn3
2/fYUfpAEiyfdXG2A7QYD00fprXs8k1mJ1La+UExYr5sKiAni0Fvwz3oBDQQoi2HPlcwlGbkG5hp
2cAIPkN27LMmjSf7ISSz+LCwzYpWWNu/arbpzyaoKW10cAEmfwN5Nsf5gXGtgLlh4QW2tyRU/qlO
Fza2877yb3xSewOSZ/qEh5zqRqk1+VCDRLhWqalaZ2J6Q4aZfFuqItxx4P0raAficFBqG+rgh9x6
BxV0FaGLwZiI+puJkNR0FfIz3uR80U+FL8QZgb4o2nrYyyubSPYEnQ60HZ6Z11TO6rK6kFy4Wotv
JqOvHnXy666nvbpoRbaG66n/uWFALsyWzp2QBm4v1tQ5bQzRYGxFb5uYret1UQt10chDoYGGV+0V
Tv/6LQsq+8gNlW/rvu4/HSZ4t5YyvScQFlxi7BSdDtq+IL+MmtzP611kFvF1h3P7ko0JhTILcPID
22KCvSwgIsV8qIAH5aK4KkHMtGqZ+UXkzrxC25Xh/Nf0Jonn7MyLbPkCXE4/1TOD9X4b65dpMvtt
v3ANfydCLsrgCS44Etsb44h/mhdqPpqqIt8zsSI4pHpbH8g2YfEA03pMMutugyn99eBDJoHbVPOF
wrPZoTw+2hwg5l3vkaF3lDLzYU8r9loBOvkCo6P9iA2/v8JiK+/3JIJZaC9gJYfV7A4Md5K1dqrH
rtq3OcN8N/N57yP5BPsbe0IfA6VbKEPis/Fcf1HWkR7F9b7fmZq4WwiVBNCBSX7ss72eELMn6NdL
UV0l4PzaVe3ksUIrDCDzJvoR0RQatLstJ/tQt9sUkOt2pQOkXd2JPFtLe4rRiRp+1rFW9M5Hqn8C
yjI+RLBifhqt+Ybv9AB6h+TTMiGD4bDqP4SaQ36Zq2S4qaVKv7qIusMXAuM/pD7udUjXVV8YNPdw
/rGkvCVUmupcx9Nc30ysUh14XFgJV/DdXVXvU9nw3dZrM2V0fpAR+P7bLdIlxrqAgdjc6XoF0ZME
k3g0RdDTYxZI9KGc60G1RTBMnlitzDPvh3WCM0Bu7HYahBy6yMw5RIiUJtGlXJdlf96q2Th2OVKP
uIO/QY5SYNSk78WNQE1uxjYpkbm0+eToeg+0hC9t5pL+oy/hJWxlPBZ3kOtROAkSpIi3FoW4/ZQP
qP4M4ohRNi+QOPUzZEVXqy1KWAdDPPOPe7bRdG22oOPa3aQIdvF1RcAIXPS4zaZj65K7lzrqBTot
pP1Ym8ZEtIe5MSJ1eBkyqGaalJHxg9ySaL94FJq8jUudxne+5mFuUwMc/74cEU47COT2TgLZuuEp
TAfo5CluYKoNC38ct6io9wzDP8dh6oDTTOJQaak0nx6tJbyy3VbwYkwBsC8S66ECvdm6BIbyE0nc
yO4EAzvbTDNg3na3Qc9NNm0gfkrHxdU8kFyeehCF92IATNrxMISrrMejmLuiilkJSIybBF09jAId
6fJyQ88LsN+FTe1DlNehbCdOydKURGSA4oDZfUpUZH6sNVKTzKgtvcAVkWSnfmWpS1ukcCxCh5Ll
kKL5pmTF8xYRWSIxc9U2jC0iqcUHZBwNeGoBgpCuihNTo2ryXiehPokJHmN2Uil8vvl9Eq2FewWZ
O9ErriuCRiLr131n/WvP1Ne+VjlvUCZMLx7ajhOFnfsSY/OIESQKA/qr3G/HLR0fYAJyZ/hZ6lZp
taumhExTNdOUTy9wrRadMTA8wbFJEF9XO323Pd3PpRxB4/Vw9oNhrOI2CYvX3Y7NhjzVC8teSgiI
TDeswHowHzBhGujh/I9EKvFB6XmpTktZ9ndoqyJfnF5sf3Khh/EYqHFfNtEU6utJct2lsx7PQtP8
ZRYxWphYJm8FzaP7VARymyqQlmgTBPK6RlnUpSnFM9Rd6S57SNFdAF0Yx6mL0ZYAJuEE3hfoB9G4
RBmYfOvFx6HVouctKZZVoSHDRKEhhSDSXS8FLu60AeR+2SkeK03Be+sLB7/WGSxKmHQ3YR6wy2Pz
Hwo4ZweO/AKnQJ+x6wxnB4dd62bFPvGhT74CeQtniHbqi4zr6Vyqkj9FPDYw6xTsczxPryOHEqxH
4XYuU8q/SJ9a2eSZlF+ymJobl2awkFETeNUOAEdvqEpx0X0MhHsIa4tiN3vkKEtuVp8M3wXLyq+C
9slnkWT+bgVz2+VKy+sMkPEngO9oTIKYFuDb5rG+LyjNkLciOB6TkHwn4iiGt3k6du2QLm9yraLh
NBYDiFCAybK4nvMZfQIWMwQLrmmXAAtLz5M2GxFHmiIaeH4/qiV9Y4xZ0aQjzqHhY8mqVuB3W8Bf
mBNsU/n1VLi07CyDkBOddbB930zwJv9LoWpjrVBZFn/FxutNU0fwll1FVhSdVTy6Qo+p9PXQDZyT
fRVwp6Mn1GOeB/7m1kphe0DleZaOQg0laZ7dgbozt2qDqKQxPVKau7A49SZSGwY0kTBIbId1DN+t
3bBWsChRpzkFFPPHCtZqbcDIraeZr9kNQOoekqkh7EjmIRv9SSAhpeepZPaWoK0SalmkI7YbqY7y
U6QnaH7jfc0/2WUcv5RqDa1YsqUb40jHD86XyQvYNTRAAiWMwSqsZ+PFI6m6QfSb/SloxjhSuRqp
J1QckXzI0FIqah09lHjbFOfqZNQKhwEUKZhELWETQ8OM9dyvBaiUSbRcIEkzp6OMXVu66SFFTp3N
dP88L24Wj6lM/NKhqqACIa0uJJznJnH9uF2iOOUzeSxcRqtGJBo9LkbIRqO5XaMqcHoGYSZCfC+Y
LGTdotoORDVuZ9Pi2hIbbr51DPxVhWYoUHOTrUNXDTqJ262CxS5uF4cCDA67FehQ1gTIvGt3Nk7p
4XPfCzQS6TyWCmgUuHGy2TRr0LKw5x652nztmItg5NNLWPMTg/5pmk+5Btf2QuMU3MtFQShl585s
JIr5E3fo+pN/IhHkUmgn49BrB+xNMLj8n1NUlzHGceHz1tWKhfxzDpaJvbyDtZE6CAc71gc0miY0
qFv0qTyoe+gFDh4E63Avf8DlF4fiAl31jvWmk6UevjjlWQRDZgWgK0JlS7kvsEUgHNtPjgFQqO4s
EsrwgC5C8UZa1y9Oi8sOdgt3C1sel/wtq9CNZOry0bptvs0cLm9vBgmVxdJC9JJN9CWzsHAWpwJC
1SG7iZ3Tm4QOabDIcVA79PqsVMURjyNYPtEKob9PIeZC6q5qRMytRnsvW5HLYMtp2xRQ2BVI6tBC
UuVGT079HMgwnpSH4qYGdjBLNFtB6ledaDQWFCzYSmvlmoTompzKbc/IBbzf9ElVbnyNoK6xTSph
PmuIw9o5QW0y/YhngSwL6nd0IzvJYqlZtxroVEKzw4r6AYYht/1S2d/UQ7+iwUa+XgEHHu5kTLNW
pIW758m2TSeVTRBrrTWIYBWNL7wOvrzWSOHKJpvVRpowezFfjI2hYgyV8uggEa/ih9pjKhBayUTR
NKsirrPZvj0vQ4TGZr2PxhMyUFSIlKs8v5iC2KmjUxXeop0GNH9Ieq+T50qg81jnh3n+bvCUM4Om
dCtKg3mPVlQjhifshHTCLFeO5WL90aNlDRAXZNQpGqMI1p/h01ppdJ5cUkGck+p6bmlMpDyRLV6u
kkWWX8Z1JMnSljTtZQtAcchRoZbb8jBVRey6NM6d/QzpA2QT0LBCZddC04GGHrNLUuiKAG499Ki8
p4Zo5OH3AYRbaHwGy2opihG9hhYJKbvLYa6Atk5NkG6km1u6akZrpqaMLLvAt4AbU4Y+ajJo6660
GjVvHQCztx2CBcwNWn9wUSxxneiHUyQqPG242R2paVWfOLQVP9EYBUmB4Kq/ixCGl68oLj37UPLJ
HFlXlg5XyGCKG0PKfHhDiMzQQGAl/Fn6jN5DJtn/6E2Cka/8HiBXow7IyL4PoVFD7F+rkLsnb+AA
f1CwsYEdLieJaFrCDR1EXj8ngA9LNNuR/joBaDF0HtqYf/mMwEeYi4VczYRzyBNN/qJpL882nePP
hVkSNI+CDhGddXYo9Jd9a2A52h6OXh5Dlzr03UOFMkMgXw9rvV73hYE6bZlhzG56irZ4la/hAPcG
1XCr5nJLz2CIwLPCV48GPv2arQi9EfwOQ4N2d5AXZv2iDy/tttyjs5O769Nkrbo471V5hhBCffSh
tFAd2xlXCTVA+ZUYVvXNhAT8UUdHxrugMzg6wkTbhgaGgtaQowg9sA4bOofyCnDJ0z4BAWj2Qqni
JFYI7LosnobTrgO+0+eQ00E2MqluzdS//cLmU0qX0Hqbb19KRIv1Ft3yjOpGvVbPS27QJ8VGea5R
EAxAgaZU3mcjTW8rNooSMiG6TY2Befw2ilj6hmYg4iZEanmCVo+30ICl3+CKcTN4hrLe2iFfuGlL
T4atc37jSzOaytKTY0M1Iv6abLzlSbrlZ1v4/BOaWqjwAORKoH0SkdPWjGpKvqDHX781E4QYDxIK
k/hU+nxDUVCncDVoGufTaUo4+yjyYHyLfRNZHfLzjmVGV8e4FY8+84Chs1TSh2qcss8aKou+Wd34
JVsm+dlYKRs80grYIxSVEEr1K6b8aL70kY975FYhQufCPbk3DvaeBbjL17l30bXhWNSdGUT5aJ2V
NzbX8HqYUtwBFyivIhpXn4AYDyWmQV+8qXRHzzUSL8+r2dJrsUgY4Pla+SNbiydIZ2ZAPOWyVFdL
xuaiQysiJE7TUIfLnKfr+Ay37NAZgFudwVQnrUbbxBPSl+R23iSDNtAnnxndwuea2qRRi4thnczF
aapG+m/IiuOO5MS+Vkj3LwmhyZuEAh1dGOmWo5EBBg6S/8/w3FT3AST/BT3esOoq9w0CZfukXLzR
prIyTrAO9qcanSiR0STofIP9wMwoM5asQzeVW6Bo0Z3XqfkXB9jRVQGFikY30r0JLJGfomokL5xl
aLFIgOpfKzUnoMKgtBRZ9n1zQP/NSSjgQeYNGxT6IXbgwOFi+oyKVk7q2ZBFkvwRPaQ0ovxSVYc2
yWj4nyESCBufNLgGEI7ykWyQ0qD/YgqvRtplMg6WXceOTXy/hpB7s690CD7/ns9Eiisuq8mi9QMx
sT36SuTEGwQvATULOC3oI3idDEXcQXiX7EgbK7S6aw06nMbh2m0BKGZTpCE/EzL76msxo1WBbbQS
YxgRx3IW5x3yPOgUumgr+h6CFgKNFeTISOOhqtrghcaigYyd5JCCMiV/xkdv06UDoQmhHrpS+k0w
MJZDL6AWUj36f6Yt5qAGDdLzfo/1hzWrLEqYIQvoQfVJVp6uvAMRW6Hug2VoCPyBc4luj93i0Rk2
OcUqc4t+c2Jfk63Br6hha70kSMmaXTFEBjRYQFVct0CsjyshRR+j9yfrw1rqf7mo39O8GWgl8Ddo
4csi3EZ2QcF8y7eFjkUb4roq1/M/0HP/h73zWpLcyLbsr8wPgOYOjccJBEJmRmpVL7AsBS0d+utn
IUleVhXvkNbvbdbdZmymiAwgHEfsvfbPBhGWfxioPbyyLDmR6SF8+Hk5Vwp6jnSqvS8ixUXyx9Zb
tzOL9VNrFBFqz9EdSphNhdnqzsZpc4xIm5w9ivI7o5ycp/Rj0fXPr+vn7TIvC3K2jV0VWjPLQ3ZF
P7+sxJqxJkUJjK+qXhctxe/CjyLz4OfsAb2p/F8WlT/v5NffiI2bd2P1DrPyXVEBP2oyGBq6ncAv
8a34/TcOv6tqgLa1rOaVE5s9IrhBTBqWjyRlWfn7pfgvtudfsM+S2fMPN8ffsD3/FxdJqd7VjwSI
37/nT+IzoZ/YZdEhopskvkBwD/9JfAb5LTF22phkcD5bHlf1T26P/RtgHg+3nSd0LC0OtyC75A8Q
tPGbQNJgAdlBoYGB6j8CQeM559b5YQGO7Yr/IJXAaIzA6W8OThwgulnrvQn0zmWFYCGaaMtu2C9Y
rk75yrlcPpCX1Qj9kt2cc2VlJm2uu9Ixq5WT2SuImbmT02DCnb4sSM8e7ZSxysYGhraNlOlc4nxQ
QGGH5LFYaZyssJNjEdnyU1WHyEtT0K2ubgdYjJvPw0r0nD7gnskH6JMhwPIFpbzmJ2HE4jCcMv0B
VUV24mlansOVGNobioK3K68rS098mNIcwGkRn+SgmPYmBaLZQrONrb6ySFHHsjUKAZRWtZvv69z1
rmYVrZwbe9LvJg0YqLPSTeXKOZ0/kKdDZTQ73ZH5Xq5EVOkl3kVq2a2caHBCXT5SeYOBXUmqZcNg
YyOwz3035pmKcmWuuh/41bZoO5b70tzIFK0GTmuKzxbg2t7KRf2V9VezM1r8Fc3Kdi1XymvzAXyd
PtivKwWWvTAq3ZUMK1ZGbCf1/qVaubFdH4933cqS9VaqLD2hcRexkTww4W0vtpFOd5bNm4MiM9kx
sINNu1JqCwMEI6MJZ1cP+bAHJ8ufEU3TxlwJt8PKum1W6q0G/jZprdk3AOICSziaiPKDHnsQenOo
uQp8brFydDVXO1JKQtZtquWFzW6zb1bubkRFT9fVJUy7zXGPqD486tjnb/EwA+31NNCtMY8TLTCW
tD+zSkqfoxnSr9OAQkxRzTNUs8eHehibRy80k2t4wuJ6/AAG90xJX/Bsqau0F/mDWZn1niJH9zYj
Hp6DNeUODO+VabTMTnIdReaymx2HIam28orxzEv6sA6KcaKMYV0ni1tvZRxX0Yo7TlfycY/M5xIC
JDmwPzXO9kpILmqb8YHrJK/Nyk8uI0jKlGLLYVrpykIbjLO+EpchKUQ3qLfVY7oYno+sIT+C0zzW
ZbiOOkvLvehNrb+VK8u5iaA6YySpD2ma0w4WK/V5/OA/1+NZX4nQQ9W0B01AYV1p0XFPncJSAIa0
XofOO6unb9bKl47mmoUI+Nxj1YTmzlk51LNTAjwETT2PBpBqLTL1N8ctH6vBWJ6VgmW9rFTrKl4B
11OM9hhnGcPPFaFwiQcJDHtcudhsvtJbyPHAshF5e1+oD+J9OfBN0UrVdhNR+IOhtYEYsuKcRlzE
ceVw2z1DaxcB+4NjqI6xCZ7qTZfJR9JmYWeO9qmidi3RufloW4oSwSzMbwyk+b0V5gd7HruTHS7l
kbKREqfuM8pSz3jrKi85OmiVdwzRmq2j4IuHK2m8VsL8tjCU8o0sjf1lJZIzK8heEZ5MT05Za3e1
DqOMCwrEvI1BtjY0xrdaO+3GlXXefGDPPW9ndWkB7ZcVFQUpUOH8blhZ6RqcF6xahrxLV5J6iSlU
+fkohku5ktaNFTYcmmLLPNvZM8ebgiGXvRbgsnNfO6A0NfKQFd6O8K5CSAzRfVFVttfAliWbebZg
3w+TvZZnKH0jwBh9uSh6wqrv3a3nDU/RMpsr38ujz2sjpvKaAhPPOkuco7qpr2cwa4GU2ivE69bd
RBFtSpJ7zoYTQPheW9p+riUvDN/FMRc0YJVIm42eZtXnHBH7Oaxi785ijHFUypqKDavG7i7pNDj/
DvAvmup3G8nFPhWWeysQWHQwpQxxGdxK+G5YwFnGfWAHLG29Z4+nxmVBq/HSumZyVSzDJw+L5oEn
4uLTQg4XFZkJt9KYXqnURk8/a95V0ZvtbZeGzXUqxoZOMsnZFhR1UEkV7aTHGHLR4zqwVGO8ZGOh
H+yOv7IN3WoXQ/r+BmCmh+rr1e+m0UAJJpPAfF1hnE/YAAdAzEnm7YzUi/aMRhl1zdHoazKMb6VM
Vm02FfsAHfVB9Lz1ZWwt23nu6kBNunt21/J5O+VVfGM46ciNJkd0VabFkl70y36OjH5fMos/Zt5S
P+U9uhhZpwEuxeU2GwwzqAdINJiCxcK4RitNdkrTbgWxXeQQ6SdPRtkn+q1sO6Kc2wySx23CR/wM
5qI+oBfEZZk1rfcGNzbZFuUoXvOwDQ+cTPEx7PTtrNvW7dKn2pcaHeOpxua+Y5OjbmRS5kfL1DAE
oBC/y+fRfYpGN9xJ0YiHeEgYBw4Oi5eZjd/OiJ320s7N55L5yhex9Bz/fdst9P2TGe3Bb8gtSQXo
HpR2tkqhM10rWUKg814ZTNpGlj3CiiJLxB2VbsuzP02jx96iENmkPUtMvzS87q6JmvxQxXykN1Pt
ZNlmUS0DQSd0m+/Yw7LjkMf6BtqCdpWwUGQhW9wOQ5kdOqt/Yyr8wexmOONiF/2cdfYbu9V3Efbf
nXx5A/NwX0r6fOxGNb+vAcTPvCfAD/uoN1F9qmPHeRzqTH8GtV1+gbI0vbQh3ziUQHPf7WTu2uxU
R/wV/aluVDN0+9yeWNBfU2oxCGA2ij0zgKDcmYx7k/hqwsTEhGTq3duma2b7Vdnh9x4trIsJeeTC
oRXS652G6MEPK7HHMVUv+4IO8TqpG616qzlAqb28Ae9LmO0aYH3FydWyli4v1VnAGtlZRnN56tvE
ebNmq/kknDBKb8Mpzs9ObMn2kZlfHO7zJcuXEszuyMQXToCVfnXjSWlPVhNOViBjTNHojNh9HxsQ
cdtSEzOClAqssq1eiKMYN+0U5Vuc+UzCIvOFtmM82DBsEQd0/YWvnHYeGnyfLS8hAeYVKETGXkKr
rE2G4uCZub92oBZ5Kpc4D2KgByeeINiutCRCNJRLPyrlTCBI1FxaruZp6fDRxMn4vpptTq1naxuo
4v1eltPM+HQtt4BOwBO3jPackPUQ7tBs4zqtwu6AcAywcOMme8Wez59D865YYrVNGy06LiYWYrQ/
UG4LPTl1AnmMBGiMBre+ikObLTaa80+9YefwgdEBJM2QMN1TXoAQJwzaJK+CMTRrYjXijAcZ5Gqc
hr176EWtb7pcL/ZgrMR3s2cY4ddZzfJ4w7BDfrXd0nZflOhLR33pTafJrKewYZ/S+UmTJ9jnPlqT
/zZx/9bECeCmf+m5/97E5e+f3wsk2H/R+OTHt/zZw5kEyrpQHGwaL8kg5q8ejkAfE+2+wQGro35A
lP1XDwewlfU1PZrAR4Hikqb+zx5O/KZDZyPuCa04UVye/E+QfL8Kpvkpq4lA6rSKuvjbOCKVtW4q
w9QOnqZRBCTpvBx6z1SPP7wnt7+3hD9mBv089VgTg5AcrD0nv02ALvtl6rFI9IIcTtoB14F8xP7O
HLoX7k0xglL6l3nHOtj5oSldfxdIIUhtcJRQgFtcvh/nHVwLrJaDER5mWXk3wm6Ha8ZDKPgWMd3W
dsHz+J//OEP+/c8jms6WlgDWIcHqrLOoH2wvU6asBrdZeEjmNkQr1VTdFarCCM0WOimLifHoPQss
ERD6e3YB7PnAp+1thADlvrGi3reGwRw3/VQyVU1JbvGqNZVo9lrxuUQ9j/5IeXsWFt5+XOCRFvas
Q7+dyhOT6uIuzyAe5UBln2RnlydqYh4GIVqzENznxYygam2NqIz3c8McOYnA0DedKu50zHzfUOku
z3Fmts9OHV2Lfk6CkcwdnzZXHBbdyK5Nk7LBj1Ojv9NVX3yHtVvdAK9Pn3SRpJtShPnOauKSCX8x
+H1VjgdRheCRlkbfu4PAxgBPhWcDkoS8M9TZkV11YQ/FucxM9x2avXbI7VVj0mrjoZkZZvJ49kI6
X02vvigX/qK9FBN6xSXu6Y5HngjUfzuh9PYtyTRvhE0ft45ikzWPWD7fPEu3ZnUVl3W6c0qHhdsY
cp/7IoZAx4FflJ/71qnfUqzyL6mX6fceY8vYH4XyvqYwd4kj8VpA9IU+Vxny9WTaUckz7seVE3/O
4ty1fOSS+Y3I0SP41D/VlUPBcJ5ZOz+78wLZJ0xaVCurejRd0Hua6CZucGvexxPc+nBK5/sYK2Sg
pGjf4JwMu2oS3Q6Oq2aB+7eLr21RxPu4jL/MbVpvI3xm58hzEVXLxYqLQPHmxGWYXzd5Qbds6Nqd
AR/tSix4GjdqIo7ALgehbbMkDcVGqzDv2Yl1pJ8wGX+WKjDIEbkSadR/jZTdfc7knObBEi02QTld
4p14CxRoBvtL0+X+iE7jUuaCnbqTfxUGOHvyFc6hRrOUZdGTp1gKNCGdLX0xY2iEPmxDxhIHtUmj
ECb2xqm7c6q1JlKALsLbI9z0HRtRyBc7n4wQXD46gxm5pN3ch2OuX9mxurWmcZQb13VMbm0+PRPL
DiCHJvp4OXybCkfbWS1RIpleLp87OJ8+V9b6TBZNdsN2CO/Q0nX3wG01H7H6PT7RJOit5VWj8b/o
S6wH+ryoi+YsSzB6TAnK0uv9SHrDbi7Mu3IsXhwjrPRDQo8zmJQtQzx/Kan59Q2oYmbldo/zgLwT
t9ZBUbMd3mZRkeE71tfklTlv7OXKHfN5OuaeAB7pU5wIsQk1puPPmRrxluNSIXok4o2omm0/M8h6
NHGAR6S84G51h/HRmbs48D4ivayPeC8tXKO+rDX1y+vcstyPA03v66SZsDYwnunIb1xGHNsk12Z3
p1KVkCQWFR3G6wxO/P2QWSuVo06G6GI3qBI3Ff6F8TZCvkMZXtuNis9eqA0ofvFcW296jagTc1IZ
anEA8sbTn9N+1KxdgyDf+ep8hKHFHdgIeNAfKWlZgQGFbZKnsjfNqrMHbyiSfStKjuGqcKzDILr8
2QlnbbW66uG8GXvbOOGkqchRWgYY4JYWe3urM5Dm6GFzJafJOuiFJmhAs5nVYbF48lGPK6LmVLP+
305ohw/z3I9fbL1E1lLKst4h5DOOVY4NYtObaECyPjePdPfliQ2PF3RFT1lbNCFyAZRI1bkxTSSH
zuDInbRVRWucID6pvc4vlYAzTclNDxCG3ifkn4XfdFr5sCh4ORur1Ho2qsNY3E2GWX8zWQdc8UKS
aJfhKkak5BUkt9hRHgctnKkj0m3vJrcS+z0v2N+C3xigVimnuNNGZmF+BpSg9IFx8e8srSu+I6nN
nw3RTbd5lhLM5kJJf4iKGJG8ooyQHB6Z3fO5zbf/rQJ/ADP/FGH5Y0lnESX4Q1HwtyrQf4e3ixIq
+akQ/P27/igEpTR/k4aL1W+FlK4j+/8Z5kvd/M0UuCcpDz/oeNQPfwzzTZ2JPTYxF6ceiN2PGvHP
QhCas8EPdMhhwHCJ7fI/KQTlWqP8UDatNkSp42fHLUvNqZtrjfNDDcO4A9l330+XcjQAtY4s2zeV
AVXFz5xxuOORNJ/SiS45ECLrGJiZw1NmKppz5ZXNyw/v3v9SL8qfl1bofFYTJjsM1mWCSav9S0XF
B7TOvLgfGGyW8kLCZBlueqdCM0hYC5CTYTT7N2eoKZLawu0aH98022YYLI5JueWUX72uEzf8jBjt
TJ7Lp8XSXLmfbSv8JkHATL8vuQiDIPXzf3nF+i+V9McrBqKF95eTjhr3FxunmaB+hFHQXYAcRdHW
BtX0NJj0ajuGdPSuwzzJlFRCzqOF7pLiLhPGvmDVL1GdVt1Xumgl/USrrS1qdyD6XRHzqHVaK4N+
UqXxbdYjXkdDpbb4LrxnFTdnsE5EzSVKs6+TNh6K/T9fh79fBtaVwuFC2NwbENl+vimcWUMjVefq
AsvUe64ilxgDYom4Neqyn27HqfUe6lDmr//8a3+pp2mPHdohamqde5H/WV/WD/cietrIrFVUXkp3
kRegNf0FjyAYoDB+/ufftDYeP971629iTcZ+lF2257i/3Gc1gU9Lg3z/giPMfIdaxuYk7NxZJzYx
DkQDT8U3xOxWPl6fsfi3m+ZXB/fa+gndop+jy+N0+OXX45lN2MxSqK/9O/Tb3nrP8vU1QFJSARqj
img9Lv1+zJuPXUrlfEOkCATLm82ryUZm6FOHYyBIMfE9IUzXqaDcef5Wa0O9FRrOBt/C5dMeLMNe
+n/pfH5tfFYvMdtlXeLsZRHJxvHnCyXs3iotK9SuZR8W7wnanGjDYqtjBMn2qoxOBI5ln+HmYOda
Gvgi6AYSn4mp872j2qr8OY4cVB7p8C1pDRJULaZnv6fG/H8/mdjOf73IbEG5iVijevDYLOeXjtBu
WSe0ONyuUxMUgeduOy9e9ityzdt11G8wMRpxNxSz1QPujhmYy3JPZ1Hvc9aboNOa4r4GMD+RRTpG
L2NaVEfylrpNbTX1E1YcdxsCzaDzYXMJPZFAnE2YqvIy1ppCq8UkOaKaTDeIChEcEKBYHLBs5Pd6
Gt0ydTOmTd47zaULm8eOysbY2gPxPTKZdc4Gs1+WjRjd9CqPLfctFAjEY9uVVwsKC4+GJUYowz2f
sDxr0V+N5Ixu5Whp2yWdvtQKu1MPsWNdJXYOZUXTs33T9UeiKEZgco4mkw0z6/Czx0gVlXTZaJ/6
AqteXStUSHi2jrLx8q/JUNt87o0ie0i8cHI2A/KUE+kRvc+8sEYwpHs3WBKmAFlMs5NykkOQW47E
EzTCI/MHPQ6DQhktwmvvht1QJLaQVboDjxp99OEq2ciHnPx1KkR81luvfrAQve57L9V0mB3F8u7a
VRuws0uX3ZC50U5Dt/OOen/8jsu6tnw80YIdaqQP0W7qUpY24zgGczQQ2tUSh0Ssm1EcSr4UDoXZ
UrgPmPQ2KVtjDenlSO1IytqyIbEw9A1KugJNaBZEJsSCu9GQJhu+FkNuyp3U7YxuJDlmMpzpykaj
mIdwFpquKDYYPvDTfI1JYdKXNzUShIU+0Ws5yqsv+lykHdkZfdf3tbh0WYdtGf1rs+xxaHchVteE
Qi7V8+pBOIQPp7NBqnHPNSDsGOsOGs0Y+9S2DEOeh3TQYxOANI6ETyygDG9iGgLMi9nsjITCTLnX
XdmqM7ijxpB9x+j3PAt3than4Q3bA8OO/IbdHjecAZF5V+ZJS/RZw8MLLhAGCKpcD93CZg7BxOBn
D9mHxx5wcRZcTk4XGlIV7JhcF4vvLhYnZqmz9PWLuNVyHJFzpG4R3IJfqaLE/a71g5OIraj0Dn+v
27sXC5NReCoNp3Os1C8n1SzzQQlON/wwUexA0FHDQpRZq8pkN+d2MR+EUkXtWzoaQ99htJoToNoQ
Qchl1V+0uljkFsV5Vmz5r9BucGBoGC67snxJi8IrjkbrdXmQwWa5X3p6i12KWlee4zFWNP1OrMfd
PmyHunzgYWycEE/p2a6veQVB1eXRErhyWliqpXM9XhcuFt1A46PSYv6W/aklgCPfkkkT9VsH2EJN
zI6iPimJV1i+MfPw2GLyAoqtMcPOPEqRmAdUQQQX4Y9ujG1SJeF26cMM4d3Y1h6owTE1fQM+zILW
MV20M1MXcyfrEJOiQwZ0HUj46NUxTuQYBZlnxpCL+TrGGPTA3D4R3IxpTNCVY4nQPrVIAmegVnyO
9ItcGBskhAOamvE456PeX+yauGrilZvu2upLHkkR8ii+wUOnb+zgPsryDbNFGZ8aWHjTTo3WkpxB
z3aPJoqrd2sK0Vy7kpsXBhZW+kDZS8KLB9IDcsCAueujPgsSuIdvOQ2+TnZROjygDBs/18R3Y74Y
ozBwCXLABkaAk7Gz8gryJSHN8oK9xTDvVGfJR9lhYtiMLFdcFA2zw4ZUL9Lk0OISQr9BHI9+k2iO
R9pjs96cadqovZMrJgvTbHauzzyJaxOPJS+swtYpzzzBvGdW1tzdBadku3WlN1VHBvehfpu2GHfv
dbf0zONkpmN/3U3dWnyytb+1Ms2egooV4nisqmVhVqIX3YL31Fn/+PWlj5xPvC60qxfTKvkr+obF
8ybOqmzxvWzgo1PnrIfuSrCQ+LJ6qoKIf8eZqndlfNNIc0ZOadSx4HLThffXhRYjTWah1OBEEuRY
BPPQYNXnn2li+Ys4QPBhrHVyVxbPODO8EzCWhMQjFOvcFxjc3scSm8GGvPL53ugmoc4RZW56rmoQ
IQ8uT4u9KoW8NF7UvJkADohZMuNEP1Vu5PVnSO7IYufWafBPwYDZ1zpv6+oOnL9kOamcU69QjjcE
QWQvo11E6oAjq/gOOW49Q1hakH8Ezp7dMoZ3tWNS671oIix2xVhHzPVMjrm5HeP7BLDCGdtLam0t
vdVBWuWWyeMo1r3nNtWGKCBIl4/JooWGdzTLSjbfCg5kIhslt1SAmZZ7JLXwcOxwdQwBD5mxOcu2
18lb8nIiqfPYGASld5N+aj1IBdpMmX5avK6VX3HOz4q8GOkMGHN1ftREUCx+6xHwyLHmsrD6RRMK
oXUYuutpdvArDEwmXUcdzALd5GEZV44Clje1ICAihum6tCfzSuvwBARxUxbDOQIxGvuupYr4kUpE
fRUgMoApOIkayJNXI0r0cXAJQMfv84DWSiavsmJ7Omzw+2bzU91h1+SHobRAK4AU96SF9fg5jtCV
gHVUNioRwC137O7CZd9i00tIh+y5SRO9S43biT2fdSnsevUC1oOwr00ZAzmYqW5UMGJdRJLhlii1
0DIXnB1K5YGcjKndDjkDiv0CnZeXak6Rs51DfA4+2y27eUGdLR/TuOVe40nnPXOvF+q29EoCRHq9
9gDbFTEeyql/g1w6upLZ4uA8WZgFx+0IPsXEzZ3DV25C5WF6irijgzoxuJo0DvN0lRhdxiy2rWPj
FuNrbh/BCGNpSaZJi66zVqvHbaFwEKHwKPruOkfwRRsJKnCnYpcgtXES4jg3Jp/7meUM2YZh7Fx/
NB7/3af9yz6NRMGV1f4/gKS/jVJevqnu/zwnbZT8Mk354zv/GKc4zm+OzgbMQ7tjrTJHfugf2khX
/822yOdh5Ua9z7iF9vLPcYr4zTYEcli2UbbBrEP/a6/m/CY9rDSCPgFECOLh/2ScYru/9LBrrgDd
kQlhj8kPr3JdU/3Qw0YzgPUyjeKjKpz+XGGzMTalXqszT3xzm5sd6/OsZxkAdw6XX4SfleUurkE5
HiAjabh6w97ZtTB2HzyXrwFu6D0nboe0enXcYuz1qnM1WcRzIJnJSDaOraMKF6fd9WkfLr6lmSOT
YdcCimhCmNwO3pxtrbqYDui5TqWLknLTzlHLSNiNnmTJ020zWG1IEZW+euP4LFUeEkgYqvlp6Yb1
iMvnXTJoYotHu78DHShPCK8YSwI2H4MOp9hA8m3Y3MPVT674FllvW7Ea9SrtLgnrlGUCvOZDazTV
9TLOaMSUIV6Wth3OKX32Y1jPxm5uVXyrexwWG4/DbOPlZQZdqUCcAukx39m4MoknHOfiIYohnelg
H/xU8a8d0cgzIvynKmPkQmTDcO2aMxuVnBT0RlQYcSpG7Soxu4cMIOItBbFxFzIDYQNvt6bcERLG
X5y72rL1+tDj0B7MQK8HCQKpybe85mxrKFwAuOSKDSZEB0uB8UJFUB+Q+lw5JtZw2cc3kQuAd6vP
wsy3Ds8m37SQ3pWUjuZVpwGY3ajS7jauvWDRK7qDN5bdk6nmNMXptMhAG3SghNT+OGpUaXE9rP5q
cfVDl4o3Avysbc/fEmRh9xyWszh5Y/s0Z/gLvVmUnyA3zCcZ1w4CPjfeWtm8ZjJbWwJqontllka5
hYuRg00umgtFHJHaPIYxxtfA2W8iTOy3maGFWy12hje0QPodyOo0sCJ7uiJk91sHchjxxLzYQdgk
0e0ypuo0eXhv4WD4DDqmK2JWQjghdrjtSy28k0b3igcNwVfnZMeYPO/oPHYsz+7AElbNextF6hPi
rP57kkImsYvaQvfXGA+ZbZIQDn3tylKqsZGqF7xlIxFB170uPo0Tgd5arWuBPopvZll8csaxUn5h
lc1xSM0ejqghbtgpSiyw7ey+uVHcPy7wnDDXhHlgN2HeAzzq++IgzN4C329XZQ7odxw/xdFS0aXi
ckOspWFExdrWys3CVQ4spysCQpsGZgfVuu4j3eOqbkjn8yc5h3dDrd+OlnxblPcm2n7TMusKWge7
1cFD8OL5phM37Z4GSSexU7dfrNB9jML6m9B79iApGIWghTtzsPJhcG9ihhHkCbmJnyJ6OUScOff8
hGiDEjK+qCY5M38cj+BiCsXNvBresJqO+rXy1BLt3XBqIzAv9VvBjLG/bzsidYhkofHpw1vwouuW
NkPtNxjERA72RD6nt59NIz5meD+aOx3ASHHoQwkl1e3n9JwZIs2YPdYlvH1RWdfKIsTTMar4GBeh
DJoa4Y3taNpW1mhVzJYBy6ZbziVd7SHqVLzP3Jyy2dbZ34UzHmwxjzv8eSs7J89eJ+ip2yJtxrOb
ODuz7IoNKcgSRpUyiSZvU+suroosqO1s2NjwyHx3yEwfhExzSjMD+AQN9n4wyY8fQBtdj4M18g6k
y/LY5MI6WoSZX7Nw1Z7HaBv3+ZlM6mhLZAb67iSqXJDFRgFA8WzjmNIBQm8rYGHHaQmXwOKrzrkl
qmtJKwNf1NSmdtNUjS62Vm8ZzjGzB5eTqm3uoIsaj67lxr5NgMIWMRUV4lwvgH+1sAKpnmfZ25J6
PTtvZzxbCBigeAyf8gw7bzz08bRBKQJ3aI0CnZbhki/R/B05Fjmmg+PsYisCH+Ukdb+fQvWFqBn8
TbSE2Sa2S7mtdNEfw2KGQVGF7RWAgU88WOzd2OXDoVwaJMR5WK1tYT2Otl8USfdFL3naBI7pqCuz
CL3dEMmHiOH3gcgXcU5ICvLb0k33uYN8I17ag6pd4Mk8YIPSYf8qCSY56G0pjgIINkV1Fh/t0ZwC
orcE4mcsbTyxWUnWQr/qHemdp9JJAoxg96G9zL6jImc/1p5y8e4mq9StZxLquCa9L2fviOQSfqTe
HBu4DguNYwYOfzJuW1mRFjnps2/xEb2GuJVcEjGBJchrRIhL5tEyJPI0dw3Ti745TwVwIoGLE3tC
S4hEUY9Bmuf1FSMBdrG9GR/bxftMr44e2mq/0vz0QZ+Nn4vC7AMhZxn0PY8b2cZHF8TZoR9zY1uE
7mWQ4T2tgnHBJVkiJRysO4yOxa7V1CWa0/selO7dGKe37LrdE9o5nU9jfomcYtlNdkb+7gQGSWzs
Qdk7CwXjFvlaRJI6vnK/Naf5yczmj23paN5jmY7s05ICe7+elYiqQOfJ2W70ZDLqTSeMOYo35ljN
0NiZqYsgxsu9PBSJ8LTXUQEJZzPhMDfEkqn7aK5LBzNehpYNq3cn5XyoreTBclo73QJWopRRWW4C
BJfQairUNch9sY2tKKHi21yRq7NBudoAHtC1eFun7fJi1P30UuCwOzldKs89mJB9M2tjByaDzAZf
ztlwEsyxOPrzkvdgiDsAXAInecGJ6dJXv8+pm25Zj6WnAYKNsbF0p7h3aVpOZIQoBj5WwLh/3M0o
Br/S/2p71Y3WrZrdZje6jdwZLeEBUGM4Xpmy8AYRUjztYhFFz4DzgMClRbdBIao+5hzk4rSLOWzF
wmB4ZK86bni6LQDbzdo4tzVh00FHcybVBiu15yKfGsTOUjzbNkyE3NRXTs9wNUPJOCtZIjJ21dAf
RTz35zzOtKPWNDaFHzNdAslIqbiRlmaTRtYtTbLLrMYLKkgekHlg3yMpaMSbAgEvt1Mq0jsXFsV9
6tGOMczEaVgxpNurJESo4gr7sKC3GbBfTHSygr4c8kM7dy/EQ3hbOid5RVZIYW1yLv7rYiTmzlbW
Hqx0D+xg6XpysNkE8v1J6KvKGBhPaYQ/awmpFAbMd0BVdgqzSnOa3C+wLx3NxBQvoKhSP6pFGPtR
b7gZDDmT4GiVdcJnP9C9cngvgcGbdK48cN6rPHd2LMCKXNEQ6Df5AxOj0gx9QdenM+MPC0t/Z4Os
MO24uClhaUjfZicUdFZ8XVsjwWqMtq/G3rGOBKfWqwrYte5UzpwmANua783SbgOwj8bJ7dHbbnPW
Pl8nLAefPGruJ322nXNoYqn1E/BRV0pQmm0BrETeNfgNA6O889oVhnqZQ+Y8dmSZu1xbIh8zpzi2
iEdanwmy/WbU5jD6yq2JxzIczoFc965Res3fdEacfkfAxzvnaXICkC0DOkz7lcwaNftZWzjhTmP5
z3JCLDrC2qLdgVY07nuYngEzMVS1s5MFmZl4e28q+gCJxHAmH2a8YD8a75Xz/9g70+W4jXRN38rc
ABxI7BkxMRFTqCKrSIoiqTIt+g+CEk3sO5BYrn6eBK0+Eu0jT5/fHR3tbtsiseX2fe8GgTTD8YKM
EngpGIsmzzgEgc9adU2jkK6Jt2tE0x1aeNVhWcMktaOhPRhe4l1YyvRfrMqab5o+XW8p3ZtPzUSs
ZMh6nr3Wg+jPsjLxVBSwtXC1y+QVJPfoitRR88rE9owUFLe9NtvYu7dh3IJLNPXJQnJ6MGg374Tv
NIel8gVnf9M7ABqNYe0PCfByUVYXk9e4lxnOhSdqb7T+spjO4GD2hQHNe2ja7GMad6SpZaW6zXzf
umaRUHsmIJPFV7gSKlY+wtPSMDHaBjOlzDssjkCYkaulhWnSM9c7J7umURAdcGluOUANxdck91wi
3THHOaTt6L0CLk8vXjnjZNMUcv6gLGu2Lybk5m/Q33/q/3+o/y0qYVDO/77+v/1j+l9POL59T7/4
84e+lf7il8DFJo7tXmhGqRY4/ln6+/IX3zMt1JJsmkgSKeL/VfpDqcUB1YVl4YO0fl/6O+YvDja+
OnbNhJehFZP/53//gC/27/7+Z1zXwPVg1ELN0CyG4C9+zkJ5rTLZgk/YKhHdkFex+9HupuaWjKng
jY/zw7W/v5ZuInwHX2NBQRdD4nMO/cOBYKyRz++aDKoH4W0DUZ18e6InrhZxm422fFx4Azdtu8rD
d5/ib1gO75BUfT34GBbpqD4tEhrgP16vM0j25qTH9UqsnHbMcbp42QxIP8yOfYIl4CFMnANBVlZq
nX9+8XdkBH1xl+4MnAm+ns5B/vHiULv6uSbb47Syj7yURYkFYIFpxs0i1vlhjlZJY9v8p0f+m1fM
+QWStAcoQ+YQHaPvX/HQD1k3BT4qj1LMd2zlwwuqcdqkMu3mu9hc/u0LaiKxyeUYvSY40bvGEUDV
3Fh9J48J1cH1m+ouGSQmDbYBRVJ5Tz9/re+5Ng4TyLS9AD8SwDFpBe9IHpxMzDWOtL1uPbfo4bwI
wGRdW8gnwURBHVL9CowxKke72YsH9JjVIxiqP4UJuCeSPb/3H4bFQkPRKZemUtMkPTw9OX/mJPYP
o4AGGm/8h0HvuwLKFDsGX5PJ/u5+q5LAVc5p4xGkP3bORmm50XUfFyapQjUiTGyyxXSF9ehCdbkh
RMzB5cHAseOIT7fnXaU98Zsl9mTPMU62HnVSwVhCDUVqJ/6xt5AEkf8q06LHvaFNpYWNG3ZyLrDi
aPUwDY0uBXNarDW4aNxZ3GLrgVpx9E34fZgcPojBm+8igPJit0Lvcb8Eym4WQqjWWYFptQArgITz
HVWi4e1xxs/lMTOV8VtWJJIIgQ5rpVMXZQRd7vweHk69g6kqxB+MUgoDyAFpNn8YHKmc+7lappvK
TIBCPTcjWFnC2EYQxUIAIYB5Oqt+vuOoPd9JdF5BOEdt8zRmVvO00pQ4eQT7gAEp1TwFpa3uwFbJ
VpbtyvI141oFzbZzn7HxnB/YkwHqShU1T3YyzA9Ga4izO6AkBD8E9IN2XZ2qRc5PHu4lI7RoQZ+z
j9z5AQkeT9rk8NypsbkggEb0iEyQNvsYTO5zMfIe6Zrx3ujEnUfJRwNEkI9Tu7rPHrjaA9R1eUCg
6tIkrFOgOzmDfO164poe3sZqkqGWCxM7BZZLc+q6IkONtHNcHtZaVNNf9hOZwtiwYJVxJf0oLU95
i4vbgDcH1OrDgH30bwmmcI9Bw3q6H/IRiKdcHMYJCi7nueZ895TEeB/FbSlv5NJpDAMXuJ0DGpJR
NlFqOrioXncYohBC1tTz3TiCE++VRxYJll998zTP4NDhG6yniL6Od/iU2jieZaA8U6OfdcJjZhfE
dXfc3r8zDy4+oIGDE5qPxVFgJH3YEjB9u/0ZrJLgry5mxrqxJkeDZ71P/EHtpxjxKfAOAzjR08Mb
8qk54oYcRdeC5lUTqn7CGb6dA/kAGUx0ROIi48DqpwjM7HZovR6+RFCSJfUJUb6JrU5Uz5G6AFRf
dhEqXTrbRSrM0yQGX820kw1g4R7g3LhczDGb9i0JydEDRi5usUvwt6SRlUB1uLEIkXnypDW9KOxW
VUgXcU3vpgVN2G89rz8BcqwUXBzya3ermddwcxU2jiaRLgRqurzn/tzYUUKU1oK5SyUXkk+LkCzf
+TTZrXOBJZp96+IOH0LIPUZyma+HuJ7PHhFoYdJEOCcRrQcQC/SOF4b43JtWu29IwdyhvBUfOR0P
DxMwWow6S7m/D1ThDuOrn+wwpnq4VvjlH52gjsvdaFo11VzN+RnxxwuImrhFb+Jf0SH3bhuzor+O
bnS5EVDK+eCzgSfXimfsZdWsw4tM8avZ4yAap3sGt7xyIgJD97gTEh8Ajy16tCsCIvfCcH4lbh5H
g659rgR2uBntLOfYTjZLtoCqThuWGh638dztXxLB39DXH+cHtjnGshVVSXr0jIhdWotJoDI1T64Y
5GO5JPjm+bGuC1GkzA8rEu5HTeq+bRzRPC29NnFR+fQ8A/o+Zq7Hgllb+TnDfu83qnwmllxcoo1N
HGdSH8Z10Egt/5YRLn1TUJ897JjWNEPyz2MgvbXLwL2CM2LK39a+Eb+XnWGspxVTkuBkY5NkT6Fo
+pnKnVDWK8+y7S9rrFzvgC3h1X9ZBnd9lpzgmZ39JGn/J7bBpIL6nywvyH18TaeTa4+G2ttTK8Lv
/YMrq/o4j9Y8XqyORS75j0bCNIVb7E0Lx/3TSLjyDecLbsv8+YYdq/uV9EgLolUwpTQL4aLVF2tQ
I7a24nxEZkjgyA2a4pFXV0bNbiUs4jNdr/qYOlXw0U9sc58xq/BZaDpkBXh1PRGCylmkGdzgxobc
EeZC8VkJn+zQaPcOiwVxpahug345Ad0Gt+Q1sC1gv4rJReGBKxeZvHEjl+Ut91YGjSYBP/Rg/3tS
ivRQGlEO7eOkFre2JVlLW4/YrV0m+T0KZ99Lb0jkDY1m2w4LQpSxKBuRFO38gIC+tHH4B0mOln03
27G88YqGxInYgu5YdKo7LpBWkfq7cd9fahXZDcbTRpiRuADLis2kDKE+o9uyubwHTF9c+gv7eN1x
YTtaned1QZcUbkugn4yA3YRc6aE/mUVyN0zEqe/GZnJoD4wmrA+Xrmk3GP1LZWMhvBN2x85vra37
7Bfsjz3mOKDDblqA/bY1nIQC23pODAt1zeXbbYnKhQ7TJhknCRQcbF9+x2rfFl13pAyd7wbF2Rfl
hTyItYB2YCG7rmAfAfzNH0gatOzQRBL7NOHakHy0XMVdp2XDsyLg4JJonhf/Aa5iQeu68XB+KMnR
jNscm6jApOVL2K3jXY05zuIhPqnLpwh17JOXCBbWBejwZmo6yvu/t452IAlArwh88amoDdTcY2K8
kjEtL5NxglzGPXPK2Qgz1jwxLIKiYydv5SDOWKaxPcXdDOGrwxt55U5S/Uax7yKIwKWvGo5NACW5
7FiqPkX6i2YZzvbrWGraT89nJH+TqmGgN4ABtosBDOazgRuZj8JY8B/jPXG0/IQXlTF+AocovCZM
pyROggc64hJdQ95gHo1DYNwu0MHy1IgFVsmcltGQY1238wXHjQJE4pBi2Z6HUVGm+2GCSzOhm7vE
CpQziG8l5hWqt4QG7aDgXSfLgf+2+9lx5VWRrc0HPn/7UAesLLlKDHQ1Mr0ycEiG05aw9ZBufgS2
EXhnoEAqxsnlOVpvjx4O+21f4hbbRyHRM/dxwJJud/GILj6G0rkKQL15bk81WZ30egrxUJGmUe84
htDEURgMiJwTyeCV+SuZmC4IZh0d5VpDVBhahRdyDY+PVeG16tpXo1g+ytmZToxrDgZja36UQ2N+
dMtF7RVOGl6/lMd5dMmNwdv204zr5kXGJoqKmcbHTDiXY0KrQIFU3fO12Zerubhi5ysvnTI3cIe0
hzAovUMsiw8jrP+dzav6aCLx+bUxvPGpqy37tlalZlzGJgfIub0sgG3hV+L9Jx44+WEtiFveq+tF
7pVt48yIkJ8kafyEKxwAo+BoZOsfbuvxQRxMwyAUuoQGkFllFgTULdCZQ4MduN8t+P+wgiTw34hw
GFkNIXrST7aMk2djh/GB1jSDtExYbVKvY0SuwHwRMG0B42vJpww8iGP3/udllK46fqhK0J9RcLg0
FgQtiPcxTquyMsmO19Ap3w79Cke5XacPvj+/zl+qnyDAHgkSg0vZ71C4/ViPErZBW7QemmOBnUCK
KMIX57bXTEtnFvU1uB+ly7Yc/vy6fyn9uS6yAq06th281d5VXZTkhZ3Vc3NE6OY9D0bZHct+hvg3
+UQ3H+qyWh48j0Z12Cp9yv351TWR/N3bRVlBVcwE5ybesymWPqN7gsf3kXRpChCc7q1zoFfdbONV
DnHDmm82oJu2PnlbTsDivt3Cfzp2/9CxE5iTfPex/kLY+b9dutbV8/f9urcf+SZ8MuUvJvIm4Asf
hvQmyP6zXSfQRNHI8UwXBbr2N6O58s3FzEcBz0+9SZveSDzfhE/iF9siwYxfFwiadv+WiZllvRta
mAsybUEmUWJwP9Cdf5xQZev3/Zx7E4HSDVlR7HfTAAK1ox1Vm7AfVWCVgMr+sI6XOYnJpfkb5RHO
iDkUzv5slc6wdjttvWcdii7rmikLfVW1TfAp9TC3Ac8ZsyoVsDrhKlQXjj2x0yMxXY6ZMU0GRr7k
MZbqhA9z2bPAAb5UQ/OhKhaOyUqlSHll0FQc0rL5CkG5Mk8YWi0fFieKzpndNkQ8eZ+pJdTlVCtf
B90TRu9mzU1WcgwvsxlFoAsocE68FCFhyj6v8S1Neg06JXFWaik8im6lyeBhRfKwYqP9bDYWWshq
6NWHFAvQ7gAlGjVmpzRHULLM4zE2q+JyVl0R7BGZ4M5Uxq1/K+WggL4w+LgkfQcJi9cswyWmJ2rk
cGwUYVI6+bGJuukiWzuARtzG+cUA/9GMH2KkOBJF1dMwLeJh8hLqv3rICIjve6g7MdELqIrjZQVT
Krt95rbq89A5y2O01r4XYmDUzCfKk1nbPrs8KJbdo/U5KrKWaHos2HoLMMgRuTp42BuJXS+6m6mu
YSqBd08HaOcsHWk+ASahwXyUGZRCa2P6pxvrP9kUAEqLAQxb6wJaFALWphWwtWzA2xQEKht80l21
rsDdNAbBpjdAvOHuGlQHR2JOkz2pCCgTLC1SmLRcAVtKlAuLpVUMuNg3bggFa3qlS2E+rwRYggky
Gy+0sPwAGX95LrVq8EJ2JTIJFudPouqS6xxtyWdMmLxdZCq8hBojHjCKgfq5tzr/I0HDdFy0GAPh
E+nqmHii0TA3vUYcF+3FouIZzmgnP8IuI2RHSzxGLfagMzX7qAKRgHiFzWHThTbxYkKdP5G0aZ0G
LRvxXD/6ndmAlqTKhPwSlQqFCUWmyi/jobXOERXOaQLxuiA4AF2KrKL+U+Cor6YWrSgtX4k2JQsz
ID3VPpKTcNm0LrGWvZRe4VzBdYPIg2IN+kziRTu3X4XYu1o2028Kmh4tDala3W0bmOuXYiihIbXx
8giRpzxGmw7HMEw0OY2W5ygt1Fnqubpt3YwO2rApeSwF9ulqeY9IovpXL27hHRmSBhdu5b8NiO7x
fR6i4iF3kAn1K4FEZGhcDjXuY50fQT1yndy8d5MWicymNqorx5pYWSIRXTfarX10h+YjVFh50Xtm
8Qcc2AVOQ1+Hsw6BVNRquyoavmboA5AKTFPoktVxzABxCXOwnudp+Y2UaVC6PJbzXirL7/J9a6NA
LKD/t0kzencTDF8Y5zsogOPS/WdXfHNy+YddkaAUNor/HsZCcVV3zy/199vi28/8a1tE2gttFSMX
Ngs2NFCxb9ui3jFBWrAlwSjWcn3OYt8IrAIUywKq+o7b+m1b9H5B30aPEvojBCNh/lsEVue9NBFI
CZKsRBPJ5Rz5Hm0xcY8yIwOdCSO8zeQFC02wjJ/ZL5yqu8rM0sd0K2dbTbJLvx+wlbixoRASiVhy
oPCHnVsvThNfaW/43P5QGWg9yZrBZz42M4o39PT95ZhnwxzBA0vdNL1x40lhu7XyT6PxSGA61/rV
dBX9Xxb+sRzn5EaoEndvwq8C39gleNqFJOVg4HVFRCdnz9yeinTB9jtS5pNVdRH4sDd0zfIpa1kh
7EPgxJMPdWIeE/kxTQfWXQmdfFcGllGGKF3otxdjtxoLTiIYLIRkCqKO+s+s+f+bNTga/XzWVNUf
X4f06zj8MHG2H/sv+Be00xQUWjYLPJLjf00c34YUjvrapCcEPqQ53P+aOMw2FyU52+w369tvjkrA
vxjiem4A2LadQ/8tIb2z4U8/1Cr0NalVqDHgR5jmeyW4C52EiJVUHeuKYt9KSNVI1kpCfB0+L17+
hRYO2069Dgc01DLEwaHfzfOSI0/Jm9AcgnOggvzKKIb8wzwWNyrQQVSGhxaeTjuxMiBCGcrPZSTh
gdyQlSNladJjb2xmRCsvGrp0cLhHGaLsvm+YCnsOcCT0OEF+EC3pG7HgmugvVZjhjRGauPXts7z/
rAp5Ht2URkRTWxpM+uIZjbkvSv54LnCX43zZnRrVfRYUWOHqKpvgNNc4lJH/SHn/kNnii+q4vOc2
n4sa04R4wOuFmNzQ96x7kXCYtSqex2tmkt+69rMnMrkbtNPOtAEJqLVwOK1wUTf8U9cFJyKuBwSA
vBqFIBFijE3PPH+1cmPeeR6vsoZ4tzdbfmmheAUOTjQ8Aq/BDE5l2vd7dHzspSb3oBoH50zynnZj
YtXHzMEoqS6wo/Naj3+bO/dTMA4H/ZMZPYldKumHr3TvdvHCK2hIET24g1jv47q4l0uBwLXnkpC6
XXibLTjIZFuHseWGbGipMMfiX4kBx8HT12abdfW6VC0iKLsjMiyCSj7lC0cWWcRfo8IQvAd5libO
rHZVNGFvElWhvegvUKkFu9pUVthlsj+T95VjCYW3LGEo6wUhJ+txChgcNrKe/eT6JwQD522QpO2C
a6vT9vvGZxwgx7svFRzizpTnKRAKvSF/geV0r1JuKs5y5wSiw3qfEQ4CqgFfTw4WJyQ9igb+LHXZ
bdoLjhl1bx2gtmehF3mIUpFC7ShhGqjX7i3j+XWWJDVgBhbsiin9AmmCb7/ydxldkZ0SRrWfhoDI
E1XzMyVvqRfwY2EYrB9INJVh13eft+9dxnRxVcGwoou3XsQJQ8aXGNHULfvF6AXFlSniVyY5o5rd
AFUboxPQ3t7Vei5wcFt+LRL+1gvI2hHcCDMPa8omT29HXhcn//OCDvQwtcwT35+iqwnTlQ+Jz+yQ
fv/Zp1kcej5fGCZntgOzvd1eBsANqJXBH23y8kuJodchQvJ2VVi9e6D32IRF3kdXC9a8D2RgNKFF
eUg8wqJCe2iai7W0rEOXwzEvO4dXairuIU7666A35ssYV4Ybu41SZHurdchJsgwx3iXCERYjBs+M
MmxlUHVW+YfAYqIS7kEgp8IXEYfH4gA/+xWGfXqvEvd2m1427OejKUaLrh9V20idRGScZm6WfG4H
0vAVnbXqcjbt/ECqF9Mwx/xg+7ZGyeMbUXXjAbeyhDAEKujuaKx5N9soX/18vaibTl5iwpof0IXK
C8qpYk/QThNuA0CPcKb4feqsRG4uLGNSMb+dVa7H7TMPI6zDoWMY4dQ9HFQmoucmdY2jm/CoK3Av
GZ3CAMqzWb3IkKE1zycQ+SskYJvClNljGszm0h5kaFUiuoJ8X92gOZ5v3dm9DKbsixFzSDD8qbqJ
cis/YDeZooo2oaW7zNOaUutmgUF94XsMsqq0qxujl1y9YvmCI4qtO4sDolk0Zc6lTApSh42ZXyYm
FTq97YU+nNs9eu9+18LlOE1eT+plRdNxTkvzSGvaPhhFzKKIKuMQTXw6w8/lZTRa94ktg8tVVMsl
Ej7rAKVQhbirNWGkuIVp1GxTv6mPnFj4C125t7XJkrN12CYtkm2FM7Nx5ncnd27HkOhc595atOVc
ZAQ7FwcVtp2JwdTODZUHIZZ5TfoHyvEKVwlnvh39/JVjHK9mYQZs79qTbr6nK53cjYLvCqcyP4BJ
93sjcFkCtV2tXxjRnYU56p6UqgLJQfva+vxjAKEDkx7kIGU9cYwivRBd9zUwCVCrDIrPuvUfyxrx
Y24kEBXGW5+Sf2dj83a1pLOmWxR9IbDZgsBs5RPWUNVM33kPVPE7UVcl/H9OBN4BoRTU3XXtsi8W
zUqEB5nEps20zm5Mjl8fTE32AT36CAPT5BPaJsrzHUxPyNw6ZANwOh3uktjxsPHDyhNj866f6WYs
8FcPVGNdf8B8uIGA2rbGVRONz6Rt1S8YDn51UrMed7E9569BaxsrjSSDKJaQ5X86kqJTX6BZnWWz
6wg9CuFEM+czRxm0si0a+iKIPsipXkES7Grqb3FZCXwqTacvj8OyDsbnhXTmMME/sLiJEmlDVIaM
4YXtQujPrQu3AI0PNlPGQzVyfEh87/zdUezu7QTzPdnsLx1gX5OgaG15vkkf1ubc9T0TqpCGtTp1
Nx79dMHTdU1e05zNxa6C89jVsLEpAkIHbs3+59fVDbh35ykssvC9Bn41ffI8frwuTifWAp4xHsW0
LXbMQTvNX6rJyHdzk7/+/Gp/0e3pp8TUxINhJGkOvrvaOsVkG63VeCwWBog+CcgcW/kYG/O35/pP
Q/kfSmfb5XD+3Uf5S0f5t+eeNKUY5eD3RcCfP/atfBaUuwK4hXM71E0E3v+qArSdlv9nacDX/VY5
U1Nrspjm1Hm6C80t/Fk5O+4vrgPJD8WU5Tt4tf5bBcCPAwiWIjTBN+GpoG39F5riWq/taPSjxzkL
V8YQ4+7xnmwZ2Nfz1Pa/f/di/nFObhej6Ce60JTIXS333ZyMXbZxgimd+8RYmidSiqzzMij5mKcD
yC1a3OYphsv5LFXWHf8Hl2Y24j7GfOGl/jgtUyMX81AL536VM5eWHXJztUwQTPzRAyoOZoCa3uxA
u1GlAlX9/PI/rgr6yX3LscDAqN34cO8vb9lpXMmssO+LUtNsA0OB9JnDuDZXKaso1t86Yvrn17QY
I98tRX9elKFCcQmN2X+/BFYkLoxxQ1EFM8E6IzOwT8hSUZ77loQFplkYTmprWE6MXU+G+Ti8eA1N
+MKAuhK2lIWXjR9n87E3Oswt1hUGA9RMTBoiV5niWmmFG1y6GjwPOkxJi7ioIFb8/Dl+xBDfHsOD
5uyijRboSt6tccEU2OOMx8m9GA3GinZCnAssLC+CfhZnGij1NWF6/cvPr/oj0PLnVSXTA40XF5bv
BoyHNWM2ux1BB5qjUhkr+IBfJa9mNrf3G4fXdRpxi9YtWd+Q3Z9f/68TE5wnIHaJdBDGzfu5oqQk
Hi+f0ZZuVEI9YRYJXSNWrbj9+aXE3wwUMCVmFgbO4MLvidmEkQ2VaY7iHrkGLMkmgTChUkGjCR+T
/mXOHecZTwU9O034LxAemCwGKQh3WZ4Y//C5/+7BCX5itaQhge7k3SJhEYgqW0RG9+PQMkkcPypq
II0STk5a5fJ/MEl83bjc/uNjbvbjwsCZy0wNW1n3UEBwKVoSWGEbH3Jjx5ZdRoWpeggz+PWQMwHb
5LZUkuj4JRPGhNvpWl8bHuyzuHVnrGxMK7gZcnCqjVObJAqwqloyZpkbVPN0JRNzLC7+4QP+zfLi
W3w/U7BV0AR9N0WyIo4I7pbiPoo4GF6sPuSebdzMQ9k8dV1phAWnyadq4QVuXJ84JYUD2Eu2x2Zj
3aZkHRWX67TCJRIw4l42Bu3P7/PvbhM4HiKAw83SbfrxXRtQNpQXOeLeXX1eyPaaIYc1T8KE3gcl
6Z9GtvV+MGmw1iGhRDMQzACv8x+vWA6xlZn50t9PcLKu3aF0nyM567/YML1GXIHvOtuDVBWlEaAh
va6E1s60yE/pmMPLsKtleLFrWL6ZyQpAqdY8pTYOqdAc6+vtFfXsGh4MZ00rQ6V+vakZDHgwJ+AN
ZA6IQa9//hp5gncru8eT8J3pmzs42XnvSfBrkEu/TZf4vuZoGkqCpMEWfSP72NrFMhwrBSUYkz1g
vb3lQpwLU0WY54VMYhywC3432QAzmm4rs9TB1E5rSuecHBOvHwVRrfGia2c3WveEDUi4CslkwJ0p
44EoprrudlO8aFKR9LF3pKfIzMig5SJ+THBdyzNIMA4g8D3QcEJzoMxurDKob1UW+e0+qDsAw8Yq
jM/4H+UfRb0UX828F/uCcwAZ7cuKfG5BUvmy0Jb3roYlqfYptkX1lSld+iKtnTV3LebYJcgTjaWd
U3PedfG0bPGc8Y3mcawKiLx25PufpGwTc9eiuvV2naVa2I5u3AEK43/Zhd5gBV9agyjPECX6kB/X
eR3IgRohgJ8sKFvGKYIUcGPFI0Bro6jPce77tEwKiNzHCbnD9hZ0FfrfULlh21t5gpcYaCiBQWXR
YWTkJNGeiFP5iJKfbZe+yLW/jMDZXo0coy0TXH44GsiDLwbYaViwu8+9dDgmbIaSHAFZiLGzg+eY
Lpos6BOPvo/syggDIglJE8Zmwr+BDJqP7MwiEQHNTsJH/OYK4DtbPnh23d4Y9JDERbzUZZJj2jAj
gYzTBFWsHL4GVe4RtwPJ7BKP9A61chnfdpbTXXTEktRt3TxNprl+Fn2QXlkqmPeYwBKZSjUZuqk2
qIIpekEiaP17KXv3c20bLszLJnlhoMx/xARCDPjAxdXeHPk8YRINxB/HmIeWwqf8L+PSRMFMhtEc
7BYDOCPAY9RpTfIW3TRuzgZIYn6t6GjkeIFUhSzPviI8hHyppFhqfw+Wi4AJFjQOtF4Ogx7vK/5X
wGZ06Rc4qSGSHansi1fug1zI5rORKM/mdvOs0uzJpQyQ7+nDzwoLqs6xCN+hC6+vzRjMidXewHEz
mLQzWDE1RLjGUfErnGi+2EI+6S0x1SA6yteUUozfIRQvjEpa3ILN1KlafocUfvNEUc6X9cTKR01h
+9PO7oL9JGlLYQXY8+lzxZKdOvH9iMZ5CNcFGn/kThP9CJPzKjx3VqMSCcImIposq3/poSCfPFqL
NwZdMWw9ShQ4HTzwXcsMDehXaprAAlzMXLZdVB9+HD2OmleWL2V9nVfwLVrT1X+oLuTNMCjWZ5az
CLm9I8t4L/Atw+lgRdO0wyFO3FqmyT+gh1bnFwHmLc/EUvJIQ2HzJ7pEZLcjrBIaZi539aY98Amj
wRaATT01WFG3NZIzXHATuWyifkbOV1QHPbJ1/SqlllX0/cj/3e4WywtaK7Dk57uaY6cFGp0ud+12
FskL+AofqzLvjnGMadm48kWUw8lwsSZxVgJtmWVhFTaSh/xoF5l1ziJrvkMUAoF2I54vFu9elAsP
xZTkSnmi+pcUesRDpv+f6paGCBlSyk6mJpwEBYxZqY9HjabSbj5jWY7dXDin/fKwHRTWvIVQu1HQ
rJnzfdYXfFotdCNJKXtx7AJCAzQ8rL7Ri92aCVPaqyPztu/w2bphGPHtLH23Vd2y8fSoKzZ1ipmZ
HMLrGsm1CwzzRO40uzke6qh6IktySu9XWKsKd3qSbXocuUAUMk5QdT1BEGmNDlLPdsAZ9VElR4v/
8lb8bIQ09LKa/uouThE6Rk6nySdx3iFSagluktJ1nhPfhlXMtsMNNhYOl7SPqik7YBMXfSkMHDVI
d9ZTSEQuJnhq7vQxiJ2HaNvpPnAmpC6y5xsRiqj5Kv2LjAUbcOW4rG21LlXyBOt1sQgOBrBcTh5f
Gl9dvCp4nPraVob3gNECpgJGUnC3EH264zSx4w56eCKkFrdmnLEz4e7Ib84Ux1UHB8TxQ0PXJDmW
eHpySvNIJABfWbFyg1PIzUQuAxjhBO9sEIF8xFTSP2d50BaHoYUl9EYrL5LCfU7KiXc6N4Aeb4sA
sXvzw4LLSkAnPYU/viAvaCUzrPH05UsghBDrAY5jgyDOQdT1NX4yMLHZpfA5svmqqUVPqmAj5z1M
CLQ24REE1hn/P3zvumBgvpoFBpVWuqJRiqHp33Rdz51sI9GZM9FfTylLgEv04nzA9YDFx4nbuL+T
c4SbX1DrD5S1DksTMdLtsewEbk3DOgNuUY7SNvQGzTQPIKDsrCkuPyHVcZ/tLMO73iDgIpQZZYiz
aSdtTee0rUWoHes8KqAllc0TdCUmeismZFz6CdmJOCP3WoXf1eg4toJ3xa/5aRU2UzSmRE1ZuvHR
p6Q9jxgenGuQVvtAc3q+W3FfhDSq6ZLbtrms+CDumwLHUTvQztMrbvc3lRUYSMmsco8PIZWMfmtd
o2CYZZMo1n2nbyfxeAqMApznZsQ4I6w097bIq/nBXBc72vv2igkkHVx6z33McpRC0Q0BUFkdoVPR
PsYBdoYClqPjSlItIp2U3x6XlN7uwZVj4T7MRHh1YTVp0rnRme4zFhisLPxpjB1nk7K1GB2kXLVR
H6AqTMVVqTx+ugDpaz8J05oYIlHOi1715pIS/MHaN1uZcVnHaFESjiKxLsnxfl1B3RgT2wt4W4t0
4a60YG5bWLvYZ8fZxm4Uz8zJeUDyP9MX/dKxDd1v49PBxecyoxFwCRnQyT+AADJEAnPsjjTW1VUS
L6TpvQ2IciqDVwC6HChOqyKMrJK03rVAEd/o8zYqPHKg111uRQghUJpdCu2Mnrm624BfRUoEYUXQ
wW5wSZDWVicY2hKx3V92rlZjpPqBjKlk9KWdW+AgMvHvFg5C3Z7aE5dth0dgyImzmxBMs6f5zczy
o5YdBiTeBtdh0AAVsdrbqfjo+tZ6T6XOoDYNgUBgmFi0txXQyQeMV+uIUOwQTzC9fQ8Zb8n2J6aN
3oCqHaF2C8w0NbAo1DF2WBetESBaqTbtSDYOTDO71eahMP7mhzf9XUOp9ii1gCV2Y56bmAxsZybL
IY4bLHcWO1SY+JooEaTzcRgVbpmiz7DJ3Nw230RRbjDwPuK0ZrSbIlq78+COHEJiTBsfzanRaqxZ
Py9OInfOaPmfxmAuP8KS+YoiF4WNzHosmVrtD8ncgUWZvSIjrVEUtNHO9iipQwJfmcA64AU5HzvS
kk5rONDylDpiySMZDg9EN8WfdVe70zpfGmNmX5hVgAsSyacDxj4EcKYNaIXt9EKE7Jrlicp+JiCy
qZawaJrqQ1Tb9askODC/8KyZxZBDJn6hvTXgXTT3g3nV6sX/Kou0NS9W+JypRqemgimq4qT9bs8V
XTYY20U0GZ/izOLzgLzxV3x1eEm2u853dAChrNkTCw7umphBKs44pT7StUkwP+QxShx4swYUQWIz
tkI5R3xxTYyA9jPFzjLamR23hzUdzSar5nzgRBN3CrDD74sS1u0VxD7/o96o8wRRIjnVe7gwsugR
sJsRtBWGsRlXzRXZSQ1L3sCaVnuzH13TT+uOflLD95exc5oaSWTA7EoEJUP/Yq2AFB5xMQSaauva
yrPYPzudsjSWMavVqqXqcAuKcFs3ZZazOCJ+x0S1rZgThT5vat/wmxIn8XIfNbSvoPI2TyS3YwYz
sO51LVNoQNt0mUYG3I3avfBivTJjcs4ORG2XHC03Sf9wlIezqvv/2Duv7biRqwu/yv8C8EIqhNtu
dGRoshnFGywFEjkWCunp/w+asS1Rsrh875tZY2vU6EYonDpn72/XiifuO7cW/Kp/qf1VYTT4GDTe
zEVWepit3Vl3D2zYxm4v2d8welYtWliptjkefY+9SodMN5uNeywDtOyEz6pEn4dT4qbYnVdhaLKT
KBxeLE4/OfcxHetgblzrUC+eZQS/y3LwvWSGwPKGMwn0il8WOvkwhettnKkzCZJR8X3cqvFhjImx
ie0peahVlAHicX1WZ3Y785YXogKe7RQ6Q0W71m5wfFTjGk9+6W2s1hr3ZiS0r6q2xDdIVzCQqSrf
iGORj4M54NOmrjIvcPrpyLBltctprjzbfF2UqmGYx7jlyrTZNDjUj8IaoTq5SAWi1EmeIEJFd0DY
e3hnYF6DTAp9N3liuvatOnyIGax+rZqJTyJSMpFUyqUf3cylxo4116PBWIa1jHkBvf5trf/fhOeD
CQ+DGdpC/1kcCSW9a5Ov3f9Vb/+HUFIVX34OTvnr7/9T78WgR6d14BHR8F3uRUfqn7gPmJ0GYjCA
xiQQLKzPf417LA81JFQPGlVgMejo8Ef/FEp6/8A8QFGJVJK3lMkfvcN7/An3scjNfpgJII3Ej4KQ
EwopnULHWn75j2PRidXBoCrS99m4CLjfCDM7jVN4SBdE+1DugWwdJWGPfqieDcxUqSU/GJAuGrpf
vgJjWULv+M3m4oj46StUTMlqz4t0bJGTfh3azxOBC7LPNmXBk2ySd9Y1KvBr8GF2Hl7VdYRm07TL
zWB+shEVzXgOEYlf6eDCk8rbdrDjahfU8yKtXtys9HQDwMrY2uqvNhG+SYXspoxXWvaSIgJa/nWy
bQLOpgc5V7sEAqHUNpPw97xukOjQKbpE21JOmLg7puRaKy0r0DN00Vb5OHkZT59h7UfSaQu6FkT7
XUQKGn+Szrd2Jxe5KGIsT7sSImVqT4bcRmaXhHje5nGpNmO5gKj87tbxPxmWtoEe93mWfIMiNehK
Uao77rpofLpu8UZVecDbdQ0d6ozB9R7AYLvJZLGhFnkhbFTfgci7iaR7gTYOszGVTZoxuhnynTPz
NYaOSC6rLL8Wo63vstSbVpM+fC3tKIgcJS8hoULVwlZfO5KDzdsks04RfIC/uvr/W1w+WFwMJlY8
g/95ddmivE6+ff5xdvz33/l7RfH0f/ARuMhIW7IXeTXTm79XFM8FEGw6oFCoeVkkQAH9c4BsIb3W
cTaxoNDNNZEJ/GtFYeAMg5glisEWMkaUMP/NivLL08wwlUAYAxU396b+fcH5AeoTgZ+evbpSe9NU
xLkSzE0dDZXCv7SV5SNAEm15Sb5XAhsg/tDH+HN/Xwhm5KhkEaQDFWI++D6qs2mi2e/nsdsNik62
O+H6NBIzJ/k9KfY/XJbfDK9/eyjsVzCXGWGgKfl52WotQK9GIbqdbbB9zU34eqBM6w22r+aDJfJ3
h+JU+t+hzEiAlznKD+d0NqBysEKRtDyO7JStuQmACGXrbnTV4c+/6ucx518nEPYTAxmLm+KX0R/5
VCrLBSfQZ2u66icTjj9ksbGnsVCGeMNo5S4C9Wxdg3v/YNS3zNZ+0Mp8v3qWQEm33MXw/t79zg5e
Q2jVXbfTKpsRSjrGm9Kwmw9GfL+eTYFZzsQhAGlrGaj+fDYl4YCyb0K1a1ElQCk24VKsxNi4/Sat
C7affz6jP4+rlzMqkD+h/0GfwW3yHviDw8u0YqNTO0S4bI2y9pWd0Bse12Jl5MWFE+In+PMRfz2N
WO5MrBdouJcq8907PYxRx3lWpXapLjDXEArAxfKrzZ+Pspymny8WR+F97WOsRUxnLaf5h5uSJhq1
Q5OpnZX0E5Zq7RKV0YlGLApovRAf/KbfncUfj/buogH2ol8lcrXz+sGA4ELvucdjXqcZQW949lZt
ln358w98p5f468phJHEEwDWfG5J1+8dfOIHX84aBx86IHUzmlZ0/RroKD041e+Cm2ESo5uxi+WIL
astvTqd7Rzb5exW11a5Xfr9RI86ldnDrr+NoaQc69/7KBFt4N7fTCulLtDayZv5gYTJ+c/0ZmLuY
DITnmr/ccZ5EeVt1PEZghGAN20sOIxp90W80zdLx9RnY5jy6JBZnb2MSX/+iz7QjFYOia5yisGHq
CJqnZ/391v+PxDfx26/G+rw84dDf3k/X6QbC3BJ5R35VDMolFgHBb+O68ZxuI2lIPoyJla71wfHz
oCKq/TiWaXtJaE+fBcXYQYLBco+FP101U6mvLKMOg7CkjVKa0UTVZbbXpjNrhxmZZdCgzQ0Gl3lP
g3D3UUEYeex6D0K8lTT0kDR3a1lmsuqt1qPWGY9d1kqE/AC1u1D4qzEXF7GdPajBQ9FoMwOdrBl0
hKUSNMHdqfLded8keEBpjOMTwKd/qceT/qS1Tb9LS5pYoZjessk6d16XrXw3yvYdYIITn1xu/3y3
/vqAgAykMOCpx9/uvie9jRLxr6C62yXwtLVMxQTO6QcjGe/VHNYb+ODGf/1IckSka3Dtlo2I/+7x
8NuxB++adbs2DA+GtDcYMb/6pX3ZWiQtkSHy/Odf+Ou6jdeZ1QZ52sJ6M98tazLy+5Jr0+3SKacL
3YOMiKqBNr3ZTsGfD/XrbQrR2kRgxux22Z0tf/7D2hYp0acDsYY73+vFRaU1xqGC0PrBCfztUYAC
UKbQuuEc/nyUAoda0Q2cQM1pdZA6rq/tsXl6N3/+Me/kPMs6xq8Bu+BRLRruLzI7ECOz4YCj3o0w
FoKKnuLWGZnhORJsOvkILiUFNz7qVRLRvCdCaXYV4+aPliWLn/PzCwPZG25Bge+d3Iv3uq2mqew5
6V25s8fcxavg51tiobqtPXSJh75+tg9GOQKZ16vXvBrcc9alwy4Sen9VzLN1JH4s/OAKmL/9TgQV
ovaxfGrWd6+VyNY0LYwtuSsjVR70Vmx8XQHrKrvmOpQ1LDZX1Z9ycpHWeaNNJ1Un5D4jyYZgVlaI
4vPX3Bj764wR+DwPL4qwt3WTdPXdVAJPrrtE7EUUD8dyyq81vfuouPj9D/Dx/qGMQkGz6EJ/vFND
o/XJSBg4qfF0jlq33qrBjh7QZ/DSb9wUWLKhrwvX6XhjtcWRlK3PAOnvZev4B1WH4Xr02n4T65V/
W81ude8Rqj7jYD8yRvG3hBdN2HxSjXdFl29JKas/KI+M5bH95bb44Re8ewoAufOFq4l2Pr3249Jz
O3YCchhUrqBLWhZ5hfMyTfWDVWE8kbVdfHAXWL+9CxBL68yeTQNI588nkb61PRCfKHepFnc1NiBP
fKGsunFtiZ/S179VeT8+gU6JvxLkSWc+WqeVGQeZhTqoj+TW1MlYbh3bXQ2JMRQ00xWiBg64G3Fk
E4QRGa9TaRgsle6dizlF6CnxfZr/hI263Ru90C817P37uao+43S6cyYOFNnfsQsIKD4457+Wbh4c
EnARVAiOzm7p598roNNmTOZAmKf5UxnuEAblgTaDOsM8Yn1QJ/5m2YYoQ6eJup4PXvJzfrxDZZ45
2AcMuaOB8+aTgspbGxOSTQDdB0daPundncSRlgxbm5aI/r6wb8JI1W4ouJPa6D4zrAgc5SKrYPzi
rMSUkQWlOxq4egftx5/X2N+8fR3dNokftngxUXj//CO7KGlMpHZ4gt3pU9h5cPGbM/imt9ztvrDl
dYI/H+99325Z09Gy4Zc2zEW9/F4O6veaHJOEW5ZteHlWFnXPFFrBVMZ4s/r5leixe9hsYxBNNcWN
jUWol1GLXGv+4Kf/9mZClM6bBZfyL4bRRHW9iHueXwB5yMFqlwQasiNhrVfRWsTp259/+W9emg7z
fS6zwd6bTf7PZ9phwBEVauQiTy0es9oI17Py4g/2iL89v0hO8ccupxeJ4s+HSaURoQ6v5Y49crv2
+jEO+jL1MQt62mGQFk8nUXeBRqzOZmBCtaYbkG/GXruYZ5Bff/7Nv27Kve96bTblyJXE++d1mJSY
Y5nxZXqMPHHkkvXVzoSdTBGhD4a2rmVR7uBlLuR0pX/wWL3Pyf1+r1ENcbKp2z1goz+fiy7qQ9OC
nMnA1Y6/1G6LmGtoo+4EIlIQ2epUjrOuFB9ArjyOxRUQ6VwEGOVBuUOoAZM+aNNw1ccWfiWz69AU
iuhDhfZvFho8kg6YYx1sFBL3n79mrHnJJEqn2TljSIqUTTaeLVHEUMsnH5yS3xwKD7dN+DKkAhwE
7x73BEVF3bRus+vmsHizrcm9nYkhavFvopT988X/7bG4E3Vnaan9sqrVC12z9uxmJ8ykvfWhSxHz
xJAsbTu6iP9qNN78tVL+aJH6zSJGtUtbhBLRpan17p435zBKK8WRiByKAiR59R1IHHPD240M37Gg
RQ6W+IPl47c/j/01BhAHtfJ7XX0U6SWBxqLZkfOIfkAwk0zSwgxa3ZQfHAo2BbfAuzcElYYOFwJR
NE7Zd3eyl9mVimaDW8Ru0UU709QRzB3bwxwQYklsksP8OXCoyaGwWv2gbdk5qnEzkwBa3AL75OFK
LHqMB1LF8kez7lHltGXmKaQnuQPeLmzizxUkmKuMFAeJ2TdHqCFL5MCrkp9kYSSvGK34vRiM7UCA
+HQhtNhHHQhLaFNB9EuZN8TGvaNMQIa5TbTKNjWK0dlYfh2bJGkZSfHqpDRLIkSzuhNfjHGLTKVN
sjZ+kHllTIe8XNI0CFMt7I2m18axmIkP3EnUXfJaFFjsrmxCMsJbRxKCuuV/awNJlUgRMUHbflYG
Zdbb0ZXnlsINlLCqdKtEk9/1GvLaY1tq1R6iKbPxKWrNFvpv8gjQ3EJ7yog+PbjREGFhVhXDfRCH
U7QpajKFL9Oe7SRqR79mHiHl4GfB2ItpDKqefN6LQiPYkL4DQ/ygLsRSXCWQrz67xEBCtAAou549
THx35Llo7jJMTqebIXT7uzKx224Dhdd3z3pFINwGdUWkFi3QuG280U/QXEZokYF6zDMqjtTflTj9
q00eLu0/nRl2tmqk8B7SmEiQMS8qxB52THRaWtcCv6q6pc+7JQmnfgoRKz/nmqefu9IZCEDDEqNN
aY7mwz8pUuaI+diO2K/PoUsT1Y7xAZBRuzPtbAgyP2Oupfqjhd8IR7X8nBISthLKBPKTkteAZhAp
oDZsmDhhwLRbd+fIQScCJHF2NhhFDOk2sUEMgi+kXY9f3A4xiE2oFTDC/vPcOGLfW+RAA+BZwQJ9
JFRgg/q/uRF+0W4MvUyIR0PSofTEuPCKPL6yBq4HuwU0nlCtx9kSO6EZt0mySJymMTyE6I/XY5op
igrpYh6wRSClO98iIjg0nd2RukI+VjJnp4zu0jjY7TEbRzMAe9xsxq5FEB6H/RpNcoG2IgZTm3g3
oWefCX9FkjZ48Rbj67yetE4FoQnocqZ0PYdRXr+g8tUvy9gFBdBBqCT0qn1ztKYEqUhMvEfDeocI
XRza3AfHVYbjwdIT8yCBz25oUhxNY9xCRjXgT03PBTGzz7C7966wEfVPz0T9MkrUfRp1KnwuHG2J
FMwK79Art9z2WkOUsdDugcWERxlaSeAs6Vp6amtch4a07dSfg5h9wzlptf6miVrvLBVjxsGSl90U
uqt8JJ140spX2cCu9qwu2SeyIMm78Po3W3YKhdww0+HKejR3E0nsTYl0mkGivtisqsTv7rPKw1dk
cvM8gXO3xsBFCJHxMmWRSJk2fiJ2L7tuBu6ydIICgKb5oKsIKmjVVVvkxd4F/1JtRh6ITShMMclL
ELfRID9NMfE6zQogrz1kwSzN9pNmoOdJAX+uNJPvvHM1s/o6ujCi9laGWCIovNZF6Fwx377UCP1B
Hut6bbTKp15oR9qzuqRJ2yT7tuVMrbqsJH3QK3pEHOl4813CGhZllhyGFJ6ZID/82hhMbwt4ZCC7
CaXEMU6k/sXRQ+pJ+rv1Bj1JflHzkv3aSS9yEJhFZOANIrEukQs5d3afhW8+zX21pgoo2Hwv6BDk
M+MDc6bira1bSBhTIY0XAp3bgC2aOPklqjgSpiFXx3LadVQs995kp596yedMWk4acmc2x8XStk5G
QgRM25JPdOEYg6Qynrddr7gTsL03zzE58V+b2s622ag1zwjYkn0KxCc/WEQsbxNSZJ/g8ZBy71bD
EMASLbpAzYh7V7mpCSL4gCggmRNrxMjWgWDlLHBpIUN27UhQy9g3FfuihmK/6pKof2zCYYnyFgnK
RD9a7MWVboM0KBgNHuoyzpd7UBuOkZ/GdyCR8lXltoowek6n9og5m5/o1pkfX0TmzFcliQ4m8qiG
qygMo1PiwVuvdHgWFQCPSzsmI6O2EAnZeuLc9Z0p0H9NbnNE1x+f0kHWL7TuTMSPlThFoEudTVmR
BzarMdsO1WgXO9d1oxMBZb27rkUsTjxEDQ8VV5cmfHPMgC8Bio7rL+1ipLDnFsV3wvlO0mzazRNU
AS/mpGoQ8y40bs3bWrT1F+jni7iSkKUeEHwK05mKby/Ggo/VsMgZrd0ca0gtl3Mv6y/dVLfPfcx5
nV23+VoZUduAbYo5rYQXh8eIbsRO+Yiv/EGKkz03+Lr6yo9OI6An+PYODLpvZKHb4Cdqc7DIr7MG
I4SMzmu5RrvPtFzDe9KsYE9DQUT5FKK8r5B51sYkTomowofaiSOY0Kp6QWqVBR2SY6wu2hwaK2SB
JLop8AmIGJvj1OphEBE8f9EW/HhMNuODp6Wsi1GY7K2F1FLrWnRSfuPMGAwEFXgJffVkW01+aLMl
ybzzaeIEcAHDI+JQ/gNwDN4qioa8C9K5RtRAlF5NG6uUT9NE09pz0bi7kS3WYTjlB6PtlrsczwtO
HeI775Ii7h+RRyh3PVR8SdIEs7PXtTWi4Ni50/y5yVd1OcQnHBYlnEK4W895gyLPw1P0qNdjdkaS
bJ/MFsW3gJNxbuyeA2UaEHzXBT9LkRGfbMlZA2I83ehQ+N/0GSmrNtqCBPHWC89EpdsHnD9gPayB
T6zm7EzJPj6Qkiu/zQOR8McZVle80Yp4enNr2nzrUAHEW9Fvke0KDO1Qrh2tAuFjpzPGuERzwrMd
s+Va1Uo206Hoeyfmt3MnzVrTsvQ6Nncaa1Z8yrO0MtaFMVc3mpXSxO2nnGutSy/uAfoSnLv2ZfdW
eRp7JmDG6bopBpjHVWo82tESqjBI4xUOkMIrYo7NLavF/FaZaY0VycSeBzJHqFd0trPgmrnc+3XN
aXF4k8udPhBht0JbZNzP2KfOfodjOnGd/nWsvea2C0sa/41ZX3c9dtExDZtbo/OiExmLya7zl9wL
6VkH1rElitpbMnCALT41SVLqt63mSdb4KivEoZoqTh78/Sv2xOG2RkDPIuaYLn3TzlIMhC3vBXNC
dx0WdbTrc8IZbafg0vDavLSAw0ATdKPkxrFlva1BKD0gw0btCYaBQAP+L1nXdRD2tfVF+JHY2jUy
5hrDRmBaI6mrveXsDM7XiommHWToswgGtIrpbBTk2HxXMi4Ezkczj+x1rlV3cNGusKssESB6wl6m
RSis/PQane5RV3F/TIu65bCZc9IHsuxjUsB3xOMxXsf/eTVCjjqVkwjvHHJVDv6YKCIUEtIajZJh
Y4O78CCS7thPUw5tXPVXaPHayzJySxA0KIUo9SkBfcZ/tFA/+1AUD5mLpDyreutbDwOySXSDJc3j
H6j8N6VjwIzp7AuiNewn6m0dXc5YffGHZc5UdduYzvKhIXGTaVlMQdqn1fTkjUN01st42LqwjZ0q
bwJ/0AhYSeA0ecP8mf5f8Qk15Iy8sWJrZRJbwELPDmftTpMdrwkwkYdM061VH2r6KStskCpKMfgy
VA3OckBF7GX6Dqm/vFON5rDU+dFZSQ6iROjeKKLdVzSm0REBjfzsJ77z6Mgu3yeJ+zhC2tvRLo2p
AynlVgXm7FUFD/0q8WjcVIZ5CK3Z+AIOe9iSJaPvOgAsgZcoKxh6HkZZx1ArM1qF0TQ5FxQX9lNq
i10pxmrL48QCXJG6sYocCPA+YMm3PlPm01jbxrVf+DOqhcK+r+MxJTbGt7eCteuiCGX+aAjXvSUu
Vm5FD/B761IXIstto000jvUrCsvcXNfIg6+blNsgIfuY1I6xJF61rknrsItUrkdAKGsGCCQ9dyYG
GoeC3o7Sz1BXQREhn+uyJk9XwtYuqykdb2fdfOoSjVxWIucIfQeExIyNgsxV14UtwgdsPpQZdr8l
JEWHs4ba++zp7RzgJPIuJFaSdajHm1jkZMharTgRNIznLh58Yn3LfD5MU9VfOQIJPjWalvHAOeWx
jsb0lKdWDBoNFDXPXVuyLc21Ja6FGVp/5Ydd+lwQTbYTBg14WmuYXojRo6WhEg3LRmg1lxPN7AVM
1SfkLLVpRmpzop8x3B5bfCX7kGC+HkPe1XcLvixRwEm7wv7BgAe0mOzAHxKJ6Mh0b0Cjf/aZmbLP
+dxWpcIiKeZ1A1sWm2oZA7fqO+N5JLfmUJnuF2N2XsO2al6oWPOXXBYVi5bUHkhE0LZWr6JN56ri
dnKoWPKpNRh6o+sF7x9CHir0cd+DKAZ/b1WDHfSuLt29mxl4xkrbqU7asGQulJNbnWjfgOfBjAVM
GA8Vi1BliPSlKNLy1my84tbBcolRj4DwXRoP3bdcmvqXkvyOb02oY1M1UQ6fGlQAR9Gm1R30F6TA
LRUP1y1hk4MhNuctseik8xrj3rzgJ3hb0jubCSdSNP35oypE1E19zM40K2L7GC1ZQEWGB1IqubgQ
JlW8Zfgo4pWcu/BFl6nxhdx13vSVjcdFNmP4YmY4Ktd2mGj+up5D+U0TWHaBmPW+u5kzUd7lzcjC
IONxqLZu1PXV1vYHOhqgKrk9YhPrwIow6eoudlQmqDGr8EUYmLVXfj1ivXBTPxOBjTAZr6I1dVnQ
S77lJhXIpYISlZbLJmbkoCm0f3mRzIIUb6mXvRGvh3pIoi3FK588a95YHeyB9mMQ2/6k7bRpKQHw
X/CT2Ez5l2ms2xD524KilVx3rhIIBpDJ+ajCl77tY3SaClwBPCRRvJlKcVRMQ/AoBtvyX/46maLX
IoUxwDLAYcmFXeCSvlYRxuBUO8sX0dpqEGOv6QVx6rHxlncC/Vi5y5OUdg/KgoQNZjYCgDboAp1M
PP7GthMA9Ka2q+7EgKKCS8i8dT0s0eI8x4J+SFvrWXohUTH0O7KM3fgKblj/1hN0zKOEIzW+cjCk
3mdTb+5KVZZPoJHd28z1Gyh5ZNbdYweVExJTzL8nW/Gj92av8x2pyvnWSRly8Uh6LjXmfxUOGa4J
zy69/5jYLovYTu450uBYJLCHJt99N3xZ/3KSvXxNUpnmO1+16O2VXyTpjogiQNU5WRDUu1zOeV/S
/zsOidT0FfchFZ2I7To9oHGnidIyWwHD1iSi5VEHfMLf1Xh/rQlAWDDccB6LtYmVOj/FPWbzZikh
c7c0O+ykZvxgpODHm7zSj8ykse0VCtBf5I2gorLkcZ7j4QGfTP9XW/1/GtSPNKh4cent/qs1/AvC
aPdatdHPonbjr7/zbw0q0AbkpDyEwDIAAf9bgyr+AaGE1oSLxsdxUb79W4NK7/efKnb9HwgeyAgU
SJRQBJj/leQUOPBPfV22PEjs+TCdFjLda2dpMv+g1/DNqvSwCud7y4s+DVk8rjrJOsSQ8Bm6/F3b
a/ty6ft4hfFMSWNslTttQaMdiZH3NlT15sEaiukglw5SaUBP95euEnp0uOpLpwkqUfs2EV8YVEsf
ClcyA9ulN8VIWT9r3/tVS+fKyumr1V6SbEOtHDcqcs/p0uka5iTIvK64KIdk4NPUsmVsmo3UTDOY
lm4ZTS2yJ4rTJE0Y60tHLaW11i49NoHHN6jcwV0b06DuzcQH7Lt05eKlP2fTqBuWjp3soifHpvFh
Lt08d+nrdUuHL116ffrS9TMcSbNl6QRSym9sWoOKFqFaeoXT0jUsaB8SFA1ulN530C69xWTpMmZL
v9FaOo913lAiLN3IdulLDkuHcrDpkuQ0Lbule4nnLGSjSUeTouazSQW5tOmOvCmKbZHQqEyXTuiM
nWzDVV0NS5e0oF3a0Taly3IKlz6q0ppxX1v05Ea3Ms7+0m/tls4rupxt4Q+3s9EV5wzVC4nwXqtW
KRNtonJUftXWVjRsTK9nlSmb7FmxY7xlUA+2RWrd2rKArqzqqG/vGksL7+CoiQs7m3inaYXALt45
DatOnVy3VT48hz7LJUJV/3EsrIwU40rRuKnoesU99iE5YMxq0AvcusPAOpdbFBK52Yt9Z5Gz5yYp
byi4G/ljmZVAVklH3OlYsq7t8vsb31jcb5Fet5c0i7yAeF+Dk+ebymC/Sf9AmnV5bCUUl9Vc6eWx
0Waq1MYrXWKu84x8AINQHWCe+IYnBh5bc3DTF9ekvgjGMCo3zIzCx9TkFe5ZYbEZi6S6MzJijCwH
95+9vAEod9OXug55tQEk4JWV4MnaFqkGWoBG480k+uRadRn2CxXZ40YmQBHmgQQVq1s8uAL5Z9A2
HjgE3cofJ9pcX1osiQfNshRp2php9ggi+W/iHqt+pbQ1jWn8eVhT8PlWApFfx0eimZhUoBN2eWNG
3JpCgZjdC9IRF7EfaYou8GBidwhhP6Mfry4kzpFsbU1ch9rL+UADAXFDikVSbqa+mILvsJuY52+X
EFa6SCDZ8YbY8Z0V1LH8sTbK5HoCvfstgda9M5RVv4qR/WSoqvr0/ZulqHO9ba8WP2Fumu5tNAM4
4jUnnDXBfd4t5lZaY1pXvOVLoVaKUt3L1B4Ad09MRZPlh3/fqDLD7R7cseA/zJe0AdGziATIdKeN
7kvkgoOdvny/0yCHcLQZuZtaGRP7lWQELeDZfnUaanyQK4ozepw0WB4p18ynoVzmGF1hu7etwEFY
LT5kg5oOhCe7Ekglrr2vey4qEJPyCO6Vq2aC7dzmJI9/69w4uS71yjl5hjNdNCTUnEM99c5DoxWb
mDsyW82+CF98kz7ZIIqY9lI48kG9xxHdCX9hHsXaHei4fjc7VL1NxG6sypfY1+Vq4Q+u7pJowgUv
s7Ds1gYqzHWFxQhOqS0ujUbaIXDbPO5prvPxamCw7eYjd/3MP5gBffJo+a1NgrrWhOlcyxJQSTPd
gKq77xtq9V5UL2VCR6tw4N94V2an2NdHN3GvZ6u8w92ftm9i8C98ix1JR0Vcmu55lBa7h3hHPvtj
RJRaIPTRu3Ro8NM8FthqtJVZT9XaM8vq3PEeUytz0VUbieGcqX4epJEu5kTW8MzwosBxa2ttuKgf
k2K6TrCZD2MayLA6WqUb3mCZHE8Gpu0tgYtMawbPiXdOlUHk9Xt7M9UZTRXmyvu+BzjbkbMaB1pr
fCujcd035mtTgh9p4qS+SGclN6VZGAdktl9bA8SPJ255TeYkhiuLujQKP2mR+Sw17yvAoYK6Txbb
vM871DAlQuDCmkjjm9lGmq3Zr2vHqe4UrKY1ROT5W0E4JYGtbOzRHWzrbrwrU1UTOJrRCOjitRAz
FzhxjO3YKMgBw5Th6TAenIminaL1kI1TcdABpewHFuFA91SNzynDS+srtqNzvSVa5VOjKyaGZaVf
TpnuHltufKYXDuiePvykG0UDCaZZKWN6s6b6XCee+5qY9MDsodFfXJp2gZFl96S7p5+nSbM2POty
lViNt9YVkXUhje6F4G9DAZpn1gOrz/dROlsUr55ur2e6S3541xTETE5dSCaJN10zTB0wcUSMYtZl
Z+rTqpxbtSEhq7ysDOc6Z82/5bYCDuWExo01T/ZmIHoM95zS0j3klDqwpdaDgzbrVykA9IJJPkBV
yVZWXX9WeWUGjSdBEBj9sx5CYNYr3vY+ewmEoOor1oxPTWzt9KkJHwYDtIxlZf1K0N8kNYPJcmuL
hxD1M5Z5SMYpLMpnMBZyDQwj6JArXEIBjzYUCd43kr77s8se6yED9kIN4frLVNOZjkMXYvTqzdAb
UbKkD6mr2DRLu3iVoZu+0i/Ljz4pJwuDJmQ8q9GScOxhm0n+blTgLp47/doN0+rWshlHRXFDZbVg
foa69a7rvh5eSn3KXwbTsK4dUgDXggpr1RLiE8CfQMBfdAnd47gUQIqYt/krZ0yjy55RiXGUgAJG
6Aoz3Hi/UVsvagqdRyJ67JxROzkGfKYMQznxaFWlr8M20jZ9lqpLtFZk8BklBNyqEbW5sueB1+Co
qusK4v3RZs6/CRtyPEPZhI8+Ws0z/aUk3cyyKQEQ+KV23UWeOFApZDtDr5pNMhKMkw+iIo+yHd9K
qNcnA/bVw9Amw76O3ebJaTrGsqyFAdtC9rbuAFnYrjE0u/MhK6jC6CJrR71iAasNs9lX6NTWddul
zHqmkLmX4fG1cmQQdv4FoJO3km04nDK4g1dtWLZwdat215jIu9SQhWtqhquRqTwC1l1kRuyDvflT
2rZVHaRlzwB7aFoc4ZmxSmKZbwtbJ0uizewdhM8rEqJB4C6URigP1lbksr+ZM2q8rK8kb67eO00D
0/4GiBfzykz7ZHX+Nax9+ToswRkN1uqtXzvRVuUkfWpWg6O9TZKA6AkecUT1ywzjzBu0OpUuaIza
VxM0zUE8WvVIzOEYBdKa7yYwj8RVm6DjPS/doZDcOWwx17lBJFtfRa/NOO2sjldeT5rlpgd7sRn1
cTwmvSHXKpXhAeT5ZRI1ZzsUInBDLz1MszNehCnqVUYbWpwZG9q6Zz9jdTUuXAVce/H5kBpU77Ji
SKNby0mbgEdYDtFCLbPJafI1LeKVEDU6u11fjyYaBUM+Ec1E/TtfCkqVbJ1GRSY2hLv1wejVJm0+
IJQpTMBeqSoonAT1k4z6ePoaZx6TiJVjhZW55234xF76Vvt/9s5kK3IszdbvUuOrWOqOmkFNTLLe
MMAAx2GihYOH+u6oOZKevj55RtWNiqqbeXOeg8jItTxwDMMknX//e39b98ddWfmr5DOop8hdlq0x
L901zkS9y0Zh3yEsfG8XK90ujXNL/Zpq0aXvbwlby7CgI+u+dRvxg175OcjMavlhdEZ/p0r6HFNj
/CnjmWWcMMc7bxyt0PUQ6uyJ6YfRHfKLKswLgkt7izmqbM0IyXXW3HeibhHEoyH7UH08sw2RNsUA
UXQqtdSBd6TrQU4dc0C1Fwl59AUelQ09Wr0NDo8KW1/rp43I7fNicdBGFvhyTTVu7LaUV8fIg6K2
PxMA82jyqX+a44VuxcxYD/0QRfofOmLhl5sLWkBV1XGO7+wDVAqW+5n/pBOqAd3GWUZjV97nx2WJ
4CmDIZ0hl0rtkSbr5bWQenHXJeUnA2hcbmuzHRAx+lWjqaI6TKvksy1LnvpaW365o7Pes6K+3w1V
Ou6kocs3ji/O1mTzcOsjH5yKZdysNBP38OfjDoZYYZ10229Dd1640oZKfXMGNZzbBtT6Uozg1tq5
L+7zqnUFjhUr+YEhRIdnlqXTrjQSHgW6v5ZGMBrWnAMK3/siAM2NY4yFcWPX4L32eLnfFqskxJuw
hEWet2xoUJXrV8Ggq+q5Wtf5Yl3sR+uKH0TvtPWM5Ziu6/9mNQLQappf09UcAEgO/vgvx4CgPpml
UqaoZOeb31NuPd1nv9wF1Wo0QLRbTQf9Hx4ETs+rJWH6m0HBWs0KqETj78lqYHBXKwMkJ2oVcTfk
q82hWw0PqOqXXA4lcxZmCLAK40O8GiSs1SqRr6aJZbVPiNVIIVdLRbaaK3hhLwx+AHf8pN5pGRaM
4pcb45eU8S/V5x+pPrZr4If7f6s+x6+P5L81PmFwXL/iD83HMIgQk+wl22tTdoTS+F+aDxiD34Do
GII4oOP9KXVsr9hqnUEO+DmLOWcVg/5QgGwDxAF2PxZhQvgCCMI/JQGtxOw/W/uIIJFr5mUR5CD0
aP0VeZobUTvQ3eZc0SW1Yww6sD1X7LhwT3gs3V0wR2aZWwyb4BqKpyWl6fQHKdGfCZ73J9vNLerq
ausZUMH0moMjPeOGndAnTY+FSVM5XsmWp/NrevOWub+xHopbRjGl2he9aiNtU41pYZXn3E+7PSf4
LLvS0uszMrWFt2MFXR3LaMYAmEFlLGcjDquysAHpeWKHU48mDdAij7QDryW6uoouBcfFSzeY/X52
xvZk+lJ9LUbxbpc9Jzu/098KVbt7vUmbd1nmesDZxmHp3H2AujH4edF+IbWZdOotczId9Ka2d/yi
tGuVaRFrbHfcJUBSZRRI30QRwQwyGOW4E13BZW7S03GvJYn5OoKII7zdhKTJ6HVJE/02Ex269UNL
xWOvvxYi9V8mMc33UzVZ+8b0XwE3OttRn4PIGstHO9Pagz1I8yrLUh4HxIhAzyjNKsdaHYWTpHe+
Vnz4fcuIheN1K3A1nNuSUglanscfXe5GxzkS1i6vjOInLeNyu2Se8XPN3LagZGR98M305zCYcstW
avouDE/Re5MCsWkbLw7asvDeTXMgeuFmCe9N/Vqm5Wur8a3hEuJvTdSIc59OBw5+9Zb8kxuIxi0p
VFEVYwU1DcLYWKlfPrkLBda0EybNcf1EvrRj5+zYZ7KNQYHKDygZLWwv1yWwTeVQCDZy5DzPDnvG
JjqpYePkRnyzcyN/mOduuY9UogfJQtI5sUyNEUafBN/FggWGT3dvZwX2x1Kz0ifldMVFYKa8JBye
7gjlkeVKIvWgZCt3VddNn71n0/8JBYDmzlxrfvcxO9LsoGxjX7qZunBESw+TqDCnRR6S3uSo+CvB
PhCAZRIHosrwKOahcc8GakO9SXtXvyL06RtH+guN6pWpVxAlRn8Te1g5rGkmMcWmxcShlLc8K+gq
Cs04GXdjYuJq0kqNrhvqks+UpTPO942NCYMTndz5arqkLS/KbZ3m1C1z9xLzXCw3IwUSv9dod1vP
K3w6G0BwSKF9OYsgEJQkGaUaUcwyWmrK3EwLBnwLb9LOzXT/FUEq34zSPTcRoicg9QSBQug/Rsco
diaz+2feRstpmcoxCZwxcfZKcghgjFbf/dq2HrQ8cklKeNFuoGwkDqpczedaaTY90ujMJ7B0qgnL
SEu2MzbdB6yE9XZpeTI7DsklyhJxH7J+uxXYFfaQIYdvuJ1q/JQV/uksWkup/Tg9aw1rc1H6Xhl4
Pj+SU3P62piQEElsKUxJcpy3FFdlHK+ieZsqb3kZp5b6IdUauwTCcZjQ48Ta2o7uEq+SD47Thgb9
k89pDg/Rt4aDrKzlXnFiCOrJPYmByxpl2ZyOaVRyuFdODTzU1LBgGh2FXI03P+Vd0dxR5mo+m2ab
vWNUaEPNYXgflFRHb06T6FhRpPQ0Za0Z+IwM1tTod5w7GaFr9RjbrbzMWZMF3DyBVw78upH5qIot
U9oq9dYPY0vpx6U1vtDanWtjt9UR+7d5LLvB2aRGB8i3asx8/SXvJTnhMEqbZ81tZhzHptU/MWTN
P0u9AWyrufNhzjhQu3OL+C0NVCQmkCQwUpHv8c81YRpxI9fNpT/THju9wJ20d21TxYHjjc6dztYM
YZcbkU9SL4ywrLxZtZ4cZlzKgTYVRBLtfgbS1gnnjYfgggfL134aWavRipAAg3Xs4feMGvurDQns
1rWOgXmlhJ3Y6h/xUsbb1igKas/Hkfx6p8mgwSf+Zi5xf5FlcetQRakndarAkrI5Y2LpQTwxBajJ
Wx50I/Xvu0Tm7aYfomVrx47clzaTJCdUL6ThcwwHN7F/xquyQ4XB54CSFuTcM4Fo5SoJJIaAS6Kh
g9SNUK8NdujANprlRr7dR56snTciNFwbltNgdvWwYaX5dFclg8YNK8bDIlL7PS9G7AoudS1GVFX7
Ra+ND1XGNjrr8sL4EAWmms2DGJ2mxFAdYRJLjQlv2kKTmV/cFt04cnrQN760DAcy+swvuAK1H7rp
+KjowH7VJkGSZgDAMztV8pAV3VxttDZW3/TYaU++1bqnGO6ixx008g/cN7GI9PqlczXrtizDwxCn
uHMKnKL4+XLqT4fhOZvNcrWkbrgkwOP5BmaxJU6OvqfdctRjZmVZw+WxojjAJO4d0skZdrHXF1tM
oGWge9GFtW6+r3GuHVdpFEkIU5FqMDhxQSW7ocSVFtNsvjEZEPHYRuUlFpLbt4rUR5LqzV6Dl39e
xs79NNyi+CG7RruKTj52VimeMLW/6LNNyNyP6PlVQE1lry17b3CHbSvc8aUrk+GEl+cjA816TDIS
QG2erpQBNPJhKTDJTlrcnVLmOBY7sX3r4qp+WFYLKbZbMRKgfMRAZb5hd1MX7Bxjwn47Gl+NNNUO
xTKKS9mk2clMxa62MsooTNxAjv1t0pS90XGJb9PKijYuBT7Pvhc3+wFv4j0GFSOYuga7cBv99FgS
BCi4yR59i5kL5eHQEeMHu2arcyPy+Pvod6zQu7EOmwW3Ei2iy+8EC56TsqoCM8/cJ+qBxa43cnY1
eCo3TmbdjdxVt01ivEcdYwNVS9hNm/pSkCrCqTVd5siwX4o2Z0GCK3Nra3LcwxXwd+mUR+9ymCcy
x6l8Z0phhPUHH3XBHI+uyoDROd27Mriv+HoJDptRNV+nRsCbH9og2FrMIBNcL1tOvk8GIY+L89Sf
3ZqAOnGYcrzaBTk3sp64cHS3eMk0p3riUJWfq9bjUS8MBqJU5V52X9e9sQcC0Fxxqe1Kx2r23qTL
OxykBC4moe2TzC53emLGF3dlaEozGw4xUyNKHUbpBwSt6ZjYBbKrNwCpzjLB9k290zyXBXh7RbNn
vF/uG7ZAQU5ZxaleZLUTnpo+Bi/yaOVocZlGeeeITV7EbbVx2H+Eol6mz4qSuHeHhK3OMfejjP0o
5IX8Xg5lu8vQKepghjp3nDsdfnSW0za2yJyusDYvs41h59VdM5nsY3KarNRYtkmA1+wL552JQ2RR
PNIczAHCZyGQ59k9596gT/Vip7BV7PSo4QmqIuO0cB9A5+S0mXiefogsTf/dIxQHyrsAKNuz1qAT
Nd6SgpEbjh4S/nb+KPCmWyhMM9JP1K2rPxNvAr/qd5Kn8cGcomjrVgO4TtYQOSu1oQvYWXRhqwCv
Er2P3O9g4dfmwMFdcwz6o9vwQNqwiciwpvfG59S4xT0xGm4Io1mw/cnNXVQtRG2evCkaMkAUo5fU
n+lQjmw/y79Byackz+1T9AtX3k+eXz+reeRdw8ozrVxz/xfiPJM49EGHFQb0c7jJIsQSn7vhvCLS
Ndqpe2LGgNObXwh1n1fIGUF852vqdw3nN6XbY3NESJzocl9x7BhQ09Mweu1d2/Bf151Tv1lceVY+
yx1nc/JJEIbDAYlon0LIAPbeTNWXjHTjrl5Z8HQDLVzBDHNXd3CeF0zZm5at15ddNF0E53tpzjAy
1JZNgLzJtVwvc0rJdqkpH3WVJLhO6hkRNlHDwS56yGMY7ENOfWZY2xxhTNWVGJDT/ODIwt7i5DLP
etXhJVvrE1IchVsWQlMonLm0KBDl++l5UwMIGe1XChwpYezSBoG6MzT4/HqRBzrv3E2RuwrSop/f
lIju4wyIyUYv/OmJJVocjllMKzY9O/rd3MRmkPU0bEoLAuiG7I8z4B5qvHuPp/DaX90O2Mzw9m66
ho7eqcyy59gr+reeoyczUzde52qJn0qxdDtvfbOjMsn2oNyYvoRZwuGIRiWxUE3j1hka/ThnXfsU
RSXYayB02X5gsXbMO1nd+tgndtIa7TeZSOO7gX/3e1XH36LS1S+2iVeKFQ4Vf5bZYMGufBShYdTP
MCybJ7zsXRVGUVO5d1i37McqaT/cBWb4plkmuHdaoi+BR8YlDdIltnHR4qC6z4u5eM101lhepqK9
B5qPFpPBMPeMQv0LAo76GkmCBA2eRsxLcRPyiqpdJhGPwklWC2p+L9D0W9zAfUsEOoToon4snPo4
8Wv0B8p6mh9a18th9PlFepMx7lm9Xdgk4nk2t52nGVvTJVDHJj09JsuSXUgTp8eSuosr7j4G2Mnh
w6RrPwqvXl5ot4vExjEcfjiWQvVWF/n8mnOrMPnkKz1YMne51+aaLQN4A/ykY3Gr1nOStfC5kgCS
N0arAxowwY02nHyDFGX1UGWRgRmW1C/z53qQNYS8CIvDNV7o1eO24FeYW0Xje0c+sf1e98or7408
6yyiKA7DWGvwFCAo0CVeMCQOcjfGT2f50tjVqAfDZzvkUFHBXzhq82tfTc30DPCaxS+90gy8/cOg
wzMHSDi4pttQBikndeYtkR7BmBicYWB1Rs2e5v+UNsXxcIOn6xJP+0hzWwDS5fTtT/LP/5IH/UVe
/FNcUvdgQ+oC6gqnMtSdv2atm3ZSFFEY6grZSYSabyaInyO/kfKoEWKM4neztFay9MnKxU6jHkIk
xtZzgTQOy7ar6Qgetb2/ZMQy0v3ff3F/yY3+7bU5gLyI+kNp+StJqDTGttKBl1+bRl7dhrNidEjH
f9CE9L99ExxFhK7Rc3X3r2+AoN+boXdU19SEm8Q/jlbsKrfe/fpZ/iVJ/gNJ0kQv/LuSJPcgNMmS
HPPfCrqPX//+b3980R+qpG//Br3UcIHVwcejWh5j238V0Vuojw6F8nQh/bKp/V8nmrv+CWF6/O/m
n1xp1m/gabCkOXyT9eu8f0aTFGKFr/zp+vmFYIRG4Ru8AqD1f+3RkrTPVpNjtKf1Ug3JCe36ZOx3
FgLeI+nWpD4SdqAQuydIht1AOoP2kvQi++I8b2LAnjTZLBVtHcD4gGxrlnweAA6cvdhPs4ee1BPO
19R9EyxRTonB0bRXGWgaLZch1QRpeeLgA14798ewH7PqkjWtVr9VSVPfjUg8C2ZUYx+TPQzwtZjN
ruRx5b+N6Wx5B09PVk417OHvo5oG7wErihu6dZpcMvBi9tZyRs7sPg/M9GPsteT7IHFmQ3Gt85hk
xYBk0ws96eOdVpSs2wdMpTjzSpV6lroWCXKxu6NGYWmuddfx4/IYk27g0o5lR4eeOLGcMJC0ulbi
q7EZSzdANnxThPngltHVI7CO8hQhuvbYoeZyUGsRna+rcBhH1wiMJDL0T8xwnVq2eZIKxTav6sRC
7CerQRiW7Cs5gzlDBdO98kyNWZDgCGNz4i2tbYT43e0lyB3aCJoAN7WZuPnGy+CiZl9LhHYngDCW
8SzCMa5TG7GV7eHezAEQXF1yVkcWNfKBiZETk69ZG7aAiLurFJxo2gjbqDGfmEohBVmdTmDXqNSj
waZ559Dh9OFCt9tyPi1o8piJzMLiJiRR5heCy9a+Zll/ZKQY9nk1tky9Ve3QIV4MRw+YtDsk+a4s
YRRZBM3uhYk4RbPyFDo23Dq7p7Ugw+dy6BY/epTrTjKqNNg3ecTqedHGhryA85LXJfvRuO0eVDK6
j0WTj29Jyfky9mkmluQqHvk81Lt5rNNvRTdFD4VJLIVJAgySGgZc7y52QGWk7tWnifRbApz+AIlb
u9emVZTp6F3cja60LpETFXst07AHGK7M529Ny6EfCQN91TGqp45IhbGhtQozjMhaawoYAAjD1LRD
HSsJJxlOPxxcxKb+qKZF7lWRx+yba+vsLy7HVwPt49n2jY42oUZGWTjksvjdULaDGdMFCU8Uoqq2
MN6xQxqmeJDpwiCuBJBdN0REZRGK1cG9GBwdWRXTmFZtIjmM90Mcg/+epvoAm23Y9BlmFOIDjPdJ
4VTfZDdV+zFymx/KTF6NVo4BpT3eid90ievHsoO5a7y7ZS6mx8jpklNlT5L+Y2v5PlhLWa4yqfmZ
UZN11pbKxQ7XWu5JFRM9xlnzc8QkfjCE3m6TKWeHj3/jCfPH8F13wPvMmBteLQWIih5mL0fxrrAl
5VxhjtbLPYALE5VZ9bu0cc6qzpyg9NJin0lrvq/8SpzU1OHDJIqWsemvfO3eyMh/LGJBRsf8mj6A
BZ1Ok9ZMMoCJSJDIWMMDwps4O/WMWGQ85y34tAZLvIK8XGBDd90iCWJNJwbaqRO9TVVozcL8ZiPk
3PeafEkX+ZQ1mvs1iZo9OrtyjFwCZQRjUrNkzy5FfOdSnyHu9XaDSoBLBfPi0bc7925GDefSGLon
kMdFKKRefzqD7rEWJahnsdP9Ae2fM6hBwHfjl6qBwh/bLzFm+gB2iWlvVNnOEL38+A43+/DWC43D
bxGvThXOmGRHlgBu/4k+lPijs0DjFzgIgm5sL1gqmIocNYUJVqzvJsXfB0tzTQ+tUM0XcwL9bueO
ok6mNzWuODvRr0Y7aTtZGxpRIt2rHzlWAt5veoMijQHY/dhh8d8UUaqPG1pm4A2YST/diLNgqstj
ZZHHjbwfuSoxdQzpQEbkVyFRFIEFszUilvVYiY8BUeoMwYGT8NyvNWLD6vCMscswTngJ3dzK1u/c
NVA4G1p3dZmgZ3IVFo0aliC4wvLnCF5hJF09G0S/DbO+YgjN+YiKOuj16bPlmXczlDMfYy3qAv5S
GDVZ1B0Fq61939rTRevNFJNe433CchC/15r9lTateWH47XpavbEJFX62bSls4CLX8js1Jd6db+X5
BU6Zk22y5TPRTXwo+losN00vtS6fpnbRA4QXZOY18ZoOToINwhA0mC3+Y2sgx2mOiVprd6o70Phz
LfIxxq+cws6opPGatsLeZywKdlzvn9iUvVtrdiqAB1E/x67BHSSRzYmIR7mVMhLFnSA7jMZYjXd1
pccHTeFr3TilszKBjfqRT24ZIpSrB2Jv8qud1vCE2Rg4Awrb+xZTfXjiFc6hqZpVIW/oGC9yUT6w
WRC7wqSrycCCFuidPoXoLumF2lV3Q1NKve+HaYD5MPVvppRJyGyEm8DN3/vO+JG1TY7twFwuI/os
26ZOJaT42nJTdTXEjTKh5sCaut8NC8o69rrhKdMdsR1tWOJ17NFP5tUMTBJ/9Oq0uUL2gajsWy2v
IpX3Y5xZxjZj8F9h56UXaDIBijScaSnDG1ipH1K3i3emB2RU5eVfpecaGMbw0nHbe0+84qfM0+5o
aTzudYzbYSv4fxH0x83MFHLAc6Afdaq1QlpHzZ3Zp8ZlabTs088Y7vsi0fa9QLS3qbt7zKgYO5ld
luJTzNrjwIGE0CtLI4u+NXKRnLw0IjF7NkrjOS1rtrnF1LRhb2haqGNjI8VXj1vL7arPXigsW3bx
jAXDCIY5cQ5qtOhgEneLjc2hskusG41v7oiFfbZ68zgMHkeHtFohb8ueW7QGJJQiw9SeN0nipKub
mhNGAYIj12sGFflI/Gzvd+3qoR42egkShPzyzdP6/JTVS7yrJPp26zPQ0saCyJgkbMaKeBfZxZ1V
asR8u0ntC2eATz9ncYhJ5FHLq4dZpsmOXlSUglpDhy3mR6xIRpjTV0Q4oKnDfmmqENgeRUbJYOyr
0SIjp7nWPZ4dsnC+5j73NhHzJYtqitqMn23kaFvBdoUGHuwcJktzHmR5wvPAGh6x9vmfOF3bravx
8as77eBMY/Xo4AzmYYzSOApQT7rfDMeplP4hq2KNnezincp+fixS8W5H7su/ZqmqT/v5H89Sf7+2
4j5J/5u7gxFn/YI/5ihP/00YaxsEwR0iniTg/muO8uzfPHBaDDHeX3sqVhMHo5cDVZ6JhAAO09wf
/g4qLJBodINwkAm8bB1+/pmeir9M4qC2/JVfKnCkgLz7Hzw2Gn5w0lVCHMdJh/lrZgT9k6KJTiDc
IN7NonulwnXZNRzadoaaohNCHe2K3DpfROU1bzZHhFfdgm8QT4TN/r4YsfK+/jTora8O0pIveIHs
yP4HKdofPBkZyreP2WjXHzhQpodfUAJiykQW2rSY936jr/DKOrf/AdXKMnmT/9t3hx4LU5VVCfdh
z/kVxvpz+ilieU8dX9oeoxiADVl8LKJD6iPxytoJnUa4F1P3KuSj2XHPk+2nBO5k+j4t1fLlwjgY
WcbM1iku4m6bO0Ox7wv6JbayrZ1HSlQbdvqo4kdqj8jwNqzZbb2x2U6v1m+ymUaAHFXeJ+ZMb4RL
PTYrs7adN8pwgUcNC89zb0i0dmPhUUP3c8y32KtybhgcIaEG0PXY2cuWwM1wS6qugm9mVyOimMWj
CC8evjg/SrLASu2VrSy1Ld2mzwNnfOoIl5bIjes01VXa9C1ricYKR9bWeJjJjga5tjDpLD3HmMVV
I0iOyEmChuE7KM1p/l5lXik2WucbF/KQEQHTuX+lW85dXRgFA6NuJNNIZNRzVifsvFMc6fcE+1PW
G2jYECXN9uZj/X6kLDRdYTwtxpyaqqK6cnUZwtvxt2qwYEcBZfJmttuuc5siLyaq2rbMHoud9M/G
UAO77101sJf0C8xBZtXfwA54LLItheSO217HPJhHrB+jPrcaTt+NobEOXqxzNUnkRuR0U1FUyQyS
oXTya800m4WsacIqsh1qeoX47mazR4DcqR7ySk67LqZnjSg/dCEQWgTSY51Iq55ldL32SjzMoGn2
KLrxV5uYmMD1dOf340i7ruGzJXDL22ISo2fXPWQnPDlZ6InepRCybw5LqS9bv2j6w0wQBlaO2ccQ
mjJzdsi62RN58bbq9l6fGeeICPAJ3GX0zcrMAWNCojgNuSL5aSt9pBTYmNjLVG7503TtHPPiwsqh
FSlmEXRr/DbzCLt047jSydYH6lMSa5l1pbV54FiVRaWjngxZ4mBi21PVTKZW1MJxhf5kMA/2+VcF
oYoISS+zvanX6ivPR5jZI72T7EoxJY36Xdf6ErEjBWFz8KvRNu87bNqnZViIc+s0Qnx3ppT2QEaZ
+mPRrH4IIn9gMHKNVus/K9ZERSixOeE76Ws73fYDLLVtHXkzgoxBNVrHUcvYDiPh5qeZDQreBqIf
A5AB0DRsEiTcZjnQJ/xO9gdiTa4ROdr4gA8hUqpcPyxtnPAo6KuLTFTaoANZ9QdlVxYMl7ngoz5R
KDfnXX5DVFtvhgk/PzNidU+oxL2awKf8QDN9vptcf7Y5YZEvo8VQbKK7CJVmtLvXPnUyeyNTiNzb
KV4x6PW0HNJaNW+EFes3NZp0ffhiBJRCTN7ytp0+TBrzxjT80DM56HdUmAn96keKQHdjNvWHJH0p
wkYrlt2vW7nPT55wrGJN0Gce99GcIOFqF1+QGigOrINcwWMHax2ZEWWOPAmM+UMMg9SbEyOKzr/y
mM4hPkfY7WxWEgZEmO/EaYq022iaqD6GucczMsulO9eSsEHLKnUMR8zn2k4NPe3YLJObfeuZxf0M
W3XCo5MCJiT4Mz0OaWxSC1BzYaUsV+9pJmzLAMxcLUKYwuNxqt2e2XXsk/JSctjF6ssr4LNbNvYR
HLDH9riVa8zJEtEQVshf79pYKTxCqcz9oIiXyiBsSqyGStLZk5ukddUbY2J9TRysC9QuE7uOUK+P
sQnQKGdh9wMT+Is1KedIiWgm9kbvq8fBKSwQv4z9OFBAE9kbw0vLcWPWfoRvMIvYe+r5XWKNUcs7
M1eXpFDy2cyHaQ3LDeJTjBWT12gZya5W+RYJUFsw6gusgUS/z1EyJpeBpRNjbYuBZGq9Rmy9SRpn
Syv6o2+aRCz5AEFS4zmDA9jy5xATNROc0ZauGTii67zNUNPLy3CKCrivlDVz9xsdGqi5jzNqxcLe
oWjGm66ECvWvg+P/z8HRwFPGeebv+ILpCq7A+v1ZhP/ji/7z8Oj+RrbM5GQmiIhiAebv+0OE943f
xIrVXgnrSLPu2lZU1bJP/v3fbJM/InjpgaF2eRGrpfc/D4+0pjkuDS2kuk3P5xn6zxweKQP56wkJ
Iy/4BqzIJJ4s4J/8+Z/y4amT4qE0UNamlojrRjW12AiSZuemdfFbzpNhM0yTMGjyFm7VSozFoDp6
AqWzw8V1kEYJKt2rC+e0LK4dbYuxXtSm13VuA+AV7D3VurP2SL2mfG2hiogAllGcBTMCJuZ9sxux
q5T00RcRlqHNwJORhDTQ3IufOS4bZiWX42Isvb1q0/4WS48ltyO3mSSwVA16sKO5cWN7WvvDz2b3
81dasvd8eDULx1o6aIu+C2gORB83cHuaF9/sk7DzS+cOUcfdlONw63iY79wONPYGN4VusV030qcm
y+bHKdH7q4zN8rZGf6utO9UaeCBvisWmEpSeo7E1t0I0BGVj1WJLrOdDTFHHyeTMfWb3uefWLIGE
1Wm9ExUBWbNLYKX0ysyNcBIQb+zeNV8LHz0vtWTxZJhQTf3Efo/BU92LevZDuIfWw2Bm8jhyCAwT
w6Sed+lCiH7uVptJoEw8IB4sVyuuVqVuQsdYIoqCJ2EzuckntKZmb1NSFGAjzc9GWYJncqb2Nko2
q9xE0/gO74d9VUlFySlGgOGi82Qz6/oaNbL8PRsdBGnKPnadoJUglm53Y/D5FBHRESMCWuRoSYuk
wv+ArHn1bW3tbS2roCnEaVQ1SSF4gk+Z7KybNfnT2WpcBKBOB1aXJz8yyoA+RO2okM3tGX/oHApY
OhsH+iLr9EZ7HOupfCpkzpMkL7qraeVJ0POOcJLIH2WR9Vdtonou5Yp9IXJBxV1nTtcZomTYTMLc
GoJXqgGGCvUxip8Xz4WEUnjrISKrauxuFWe7LdZJ7sxJq59mffgq+O/v48EuHt2xAgADXMC/uTAz
Hz02Gpz0owwPPOTUq82hJsga1ro5eKr9og3VTTf5RLvO0F/M3LbPnBg3jbTsHf6Z7q6erOUNMy4M
Zq3vk5OdJUYII7FgHLBGO2zzXO1xz7AlaoezQ0XYSU+cu3HsWpA4TsXSp/aywMsmzA9VMeYYNXhE
TzoYxSEi0e8s/TeNtSxhwRsEaH0XuWd7BARDno9I4pA9JJZE4Si+GbP0Q7+wbxgAii1D4WfXuO6x
zOpv80ryJ5X0Xrqy2AE/6eegTM2zsLGAcmA4F/OXFqOS1gZLkmXQX+3BJ5U7+9GhUaN2pzzf30ZD
E4eZbr9xM+zuzaacdhrWdErQYnGcSTl/s8HNwVF1O9zDEoQNSTkn004uvokNzJ83kGXtlu2W3FMF
b+I+OS19eunLng7RnrUEgfUqwscDWYMaQrukFCcrt4re312OKhzYCMc3L7KKx8YT8RGuP2BPrFFH
GlWmx3Iqln3V59B12Zrvl3xy7mw5gnuy1FHOdpSzqunUo7L7b8iC2gHlXlxxjicVFxgLJ6UTBNbs
wg/RU83sYeb0Vl5Q166l9H7UbS22jrP4zxnWjP9g70yWG0eybfsr194cYWgcDuCZ3QnBnpRE9c0E
plBEoG8cPfD1b0GRUTeb+6oq5zXJqrRMiRkkCBzfZ++1txRrpSzS4uDCOjG+IXT2XggGH1sR6p1j
411WvU0jVq23b03NHxlEZbWuq8w8hRndj5QKcEnrYeb3ucgwWUTZhUUTiMOR+x01eoCvGBPe5s4D
OR5wfyZ4157jaZzevIk5HNyYru4ZsO4LXXLyc4v8piSlD5LXwxxyCe2AAHWFMWmHxQXHRWb3OkCl
pDyw6AIRGBctNURV4d21ifOjKjFRM2bBbUbCxNnnGmQhNYm3qZJFXjJIoZKNuNc6OyHGEEtta8wg
Ql2zzbdTBJOJmzue4rF7irKpMQSzfdEe80KPOp4tmvpINahuq4iZV9+MEc64m7R2S05z5eju0w4X
4nkUtbwdeWDfW3XAVyQduPSwi/b2S2PE9THiuM0MxkT5teXqj32DShmmKC1w2GrIyrlTkItx6hB0
O5boAkc1Bdq29RDn9oFqDxOA65uIreM9kEnLWQFPcXZRGnDhevMQvcIibza9KfK9EYfRu4v1xlvB
g6XnIpxacQ6t2sDiKSo8qfNAXVZfYTcbrL7nGD3OhPS4tf8oUsGBlTKF4artm+YyjabSIStOONhm
kqbs1yBgjqj7c/esB5Z6V7Uev/JMhkOBcHpFfjS/CXrb+6GPUQeBNwusOw3A0rOWZvN1TvkwiHiy
Irklv9mFZ8ckYS3VcdTtyRoCUz7YZX/Iudv6DZLTtJ6yesn4BLyLuGUj96nrJ/uMPzT7piV6QgKy
Mxn9ZRUPt4ES8onniLepCB9sO3JGGg5Mpwpo9DKi8FDH4/iRYi0S3IxCgsYsaZdSCFKA+RRplziR
FIOaVl6/wutNr61s2Sn2QSscn8PXDIBGpd9Eq9I7snz3WcN+CfNWERxIjeTk3iO+rBX1pDecg4FE
sdNAWzDBN7NSND39qsqi4dUepuF74EbqzUUm2xZagstMC72Qcis1acfaSPpLYXO/YQFdax9Cn5qb
CTgcJR3gH/edAyt172hD9eaFY+HSzB50h8poWQglcYLG4zl58qzcWIiVW1rtHat72DbaaClC31V2
4DsHTqozdUSkSWCz47/cQ2yv9dfAo3t6U8R6Oq6NXrN3XSbiuwChbEeaxPELVrnsOl1BMtiKcF3b
Rk/MIzWd8zS06mhE7aJuCX099V1DqJwLzsmq2afRRmyUTq4cHmu7wWnhcd5pqluja9p1Y9veOdN6
9GyH5OR6dJLq0DiiLlZ5VtSvaZ20OHbDrmEDMDblSzqZVbFpwZIp2Kdq/g403boKdCIgSJ9fRRh5
j05U5O9l2JRbK2IHv+YWH+RIEimZXSjn3BFJR+mH2NGdK28Wzltv1xnR8QrQBd3SM2Bia7K+OgNh
rTYwrCeP1HO8cnNrxJ1akz8qSrPcg8Ti/6Zzl7p7cH7TnZsGqvdHMzLee48u3Kqwqzcscu2t7RFl
R94w9deOM2ewCfWh41rSG6q4C8f45inCHRt0kVA7EgQNXkh/Fo/sQ2SztYpoPHVNN2Hu0jTojTXb
yBzg9CEJ04s+d/GLKpzrcOrhIeU92D9tA3WA1dvUenTeevp1R/gWm0BOFsiG33MD9k5buUbo7BRx
XsSruhdfKVAzqQspq/CpEJPDuTcfcHgbmmVMvtHEOkzHMLxuWnPeDNg9DmaSwRgRdrueKyvbdrre
nVma4q6s8+8RwhE4/0468PHxf696OCHrVLb1Y0g08KsUZbDtSx1uNp/mvOTvRXcVmWPK6dlKAUYE
tk6leB2ibYSpSL5V7J2LFQ4wErValHFrsYarkuzGcxaMbImwt7BetDXOB0F3rglWYIWmNfCU1rnn
hzozYj6ER3eGbM9eR6FrxR6NwrTVpS8NWzFO9MGAvIQ5BQBFVZlyQzRpPqWawaZRCuPMnzA7myKO
P4I5bkEotS0MaNVvQ88qDioLrbWZzs/VxLbNN0yjfg8t5VwspUio6HH9sx/0P1a1f7Fe4cALpOyf
nZKLb/F78Qen2m8/8+uQLL44ng1Yi44cUrQOG45ftb3uF5LxTGCUeH0edvlHv87IxhfHZo2iO2xl
hPzce/w6IztfYIDSZcFM/PNo/XfOyHga/3JGxqHGb2OJY0rX/HN1bsdpLZ6jUVuIrJjVVJa9owvB
0ehinRLuCAIKxPdmoj2h0/oB14FpnGVU51czi+zRN6gD3QC57FkpGPnNDCLozdMTgK+hl8JO5afy
9VgGXMPFXLzldmBBDzTMmzoeJLQzTmhXswHGwk+TnARG4yG0x9K9xw2U3dUjPhu9f8/Lmu8MB8un
FgbLa5nGvebPfVbMHEiq8Z3oaj5ScalNM9N1iPlo9LD/snqgfHFTSZV+jfgWhyQHc2wqE/hpCAFT
DLGG/TxmMq+7WthqFveWYCYaUZsuzYal63CktLyEOgg3sXbKW3Dd9NVGZytxenfDAysGIVZk9HWn
Wlp+VE1VvZatPl93zaT7nZU1p9Brhg8374tXgR+HudaltJJsiLqdqiR8NyOTkzHK2ioHecIDqvJp
AdEJ37vDNf6k8mJbUwkzzR0VbMd8cCgEjtNr18rHW5FZbL+mlhV9eXDYIxB85ZjYFx2EaDHtBjN2
LpCWPJMO9/xjbDKDcSx3L9I2iA60SXtvTVBL4qZpNtShWftgxqoAhZtYjd2GzjqZ5u4EcTgODnOD
qbGfM+iVeoiHEb++cs6unpuFX2tT9mTlVXffiZRJqjMg+lM8YrzEtI69tBiFDtVggzxm4XweZuS+
tuBgX0LS8Vnczec5NLrnLJ0q5S+NFechqNWJNEj/wyOBSj/K1GrpusmIAfWiyDYVycuEtnqPPIuB
ieSK42y9VKd36bv6JEsA+LV3Ict/dtiA6t+SBLbrQuhU+G+UFV4K1yuMPSu/+C6qUuvZDPP41ltM
TitLd+p7A77HtlOROBlmwiEhYl2z5ygcIh6BXDHbXu2HyejvwiinRQYw8atWhPXR0nPvO6lJp95K
nazcyrAGN94MSnl3CD/zQHwtLLWXJLTkJRIxJyYKSrGEes2cfgjMax6iBQyhUJ/ztWeTtlK5UTzw
OabAgZro4oxJc9UYU3R0ADl5G6MciBEHhVhrcgrzNZcrpX6W0hckfwmVRvHPjTIUV2xgunKD/ba6
TvA0I4kPOd/yl7EwEsTy7Kd0no64+UE//dTTy8II23Y1ev2USHKL3qhn5wIVrGgZPrV23ufD4sns
4T3fTXgnpmNEB9heDfJiuAkjq3Bm37I4nMH29e7HjG/Pphm77DUIyFcZWcD05HTE2/20Mksio419
33V2V1GSYbR+KyYFMyjWrwXHawymILQEhOYVBlLgVylVM16Aq8W1CJ3WfF/ugoZA8iomkf84fh5X
ESr05OLEmCq8tag4zN+LuQFolyFiFPa1ya5mP3T1k2CExlnhLi01ywnZ4qiME1RelcvpOV/O0dly
oq66fLpFpTAPrHfUqlxO3u7UZLdDbZEB/u1cDhLS8rKNU/FBsmfHysg53lDRdZ7w/VhO+DpH/T45
kvXgN1ma2nWLGuAhC8hFH7ARCpIEEYsmAeR7o+HXLGrCoitEYBvoJEJrMBbVwVn0hxghwlsUCeiQ
JN4WlSKZjYBAGXfrCQmjWLQMdsZ8B6ZvddOf2pn3MGj1U/IpgBheqm/1JnocP9URZBLXmdBLEE4A
KtF2Fpt3+qKpAK1/4th3I4cEWzKyCxkNEj7TyVn0mFwv7/vYylf56LT+sAg3gOv7tfmp5pDPdfdO
BBmGyCeGtJ+6DwqQIgZ8rK3m1C7i0EQT685cBCOjmUjCCtPhuOil0RFLFIs0Nk/zKwbi5sobB7GV
UG5MLqOTXGQpPaxZw3xKVVSL7Fj8aDuxOH9aciLX06e61ZRGv3IXyUtNk3dnEW6L1qRJs9t0Ecek
V39zykg/pnFonObcUxutIQGCgXGkpbEvgOVRujKFDyx9wzWUZPqHFzluXoS5UIbTNTUwpJd7o36c
05CNnk3g0/TiW7vWFF8JZL4a1QslBemPVHB+32dBcGsvwiDoBPBCpT6tLT4mj7PHOl2ExGwM3qNF
WjQXkdFc5MZ4ER7lIkECAs791pLHZpEnx45Lh07NZ3uRLumcYjZl+el7kv9SM3U+Bo4WuJA8hz69
cdpa0+xtu8HJfsgmKK7nYdMsYunQCnTTepFQucdo56SN0VVVlKs76JbZmt1qerIWAdZepFhvbKIP
8anPepi8fSft7rgIs2uv1LMLYHWyPIu0Gy8ir2HoS+WmWC9y5yFfpODMtby11i3y8GC82X3NfGxo
6X2+iMjsmc1n1qhq23xqzNwOF72ZpK0P2qTYTp96tL1UBywStYa0e7SbYQKWF48H2fKIxDArD1pG
Ndn6P9ukf2ebZFnIcv9sTn74XlB01Hz//vt10m8/9WtSNr5I6PuMz38Ykz39CyEkC6MRdiTL5a//
GJMt+UW6BlBxuMPCIJtF99+vMVl8AQlDQoh7HtO3R5Pj3/AhCecvZhvyHBLyMbWpcI69P2c6HLRS
LRrs4oDW1MAQQ7ENk36DPAaIAveda6xYd5nDuTUnNGQKRLhjAUVxwsDZq1xQvWIH+NTZlRnXDTLS
w5jq6UbGOuy4UNL1ylNjk4dyfMnHUWG5BFf+7oWFcTArPfM7zx5ogAiJTAbOt66o2gO4pXCHEwIA
JcxIH2Bn5M9YXnZTD78M5J8oiR+MNB1E7KezwuVbwlz+Iirlvhd1kx9QLcngxnLbNVh2dL5Cfp/E
4Q1sGHdfTHH2gHEW02/fiJbR2ZTlC/0QamfiUzg2feZxq8SB/zVwnYqxOAcTvMrrMLwqsdM8pknr
nsdk1u+6gTRwkTm3+BK9Kz3BUermYfiWMdGTd0v7/ex0lPjEKgCWReNk7QTFfoipE8ePfltWJYZ8
nDFbqaUYerregC/nHcMiJcM8pheN2QlVB64ApGR3g58JjH+qMDCwImPqErrP3k2wcxubQ9fM2j7Q
ZuMo0kg7Zg3cmdRU8L60ZMbvr5dXSkZOtFGuRg5xAL1sxJXYmDjlzmGQ2ztRGfnWVJCD9LmZETbZ
dzixFqzooHiQYz5+TGknN82Azylw0uZ2pnaXSLHMtgBs8aVWI+5sIMFfu2BEu5ne9Bx4EBarZE9r
hrmzTC946l0WakkSyG9uLNPpqpvM5ArIPWBTt2I9OMK53RDQ79cxQ/K+kXW9VdKM15OOtx8uk4n0
3XLT5lH91a2L4Uc4TN521ovR9RU1XBu+N+JWMP1nC7bjEW8omVCocu8aniPob0BXrrQy7U80dFAx
mut8yLEXVZsKAsyyuoJDMqcU6+qyuKGlqrzKBuORs2TVcggTak8TYHo7lgqlqbD6GxMz6EkoFnMA
pQWrrdjQcmffaV08bSkhnPuVx+EBE3M3DkeIkdukYLZdzYxhW7Dzrs+MRq6VMHG+n5DF/YIgbbgy
RQeaJjM7JixCTeY6UZxbGgOLx2jO+QXLx96zFVuJrlBXtTTfaUxxgrMiABydOO08y7h27nLcwtiR
DO3QxJ0IzF3WWkkK1swbCu8D2JyKN2EwzTdzPzaXpjPdnN57i5OLKMjmum33SFDfutQoYqBDM8xq
tKwnG6/ujA2rDe8It8lcpOYmgwgUyequoiQhGfyY0sI9I3JaP5qU/CGMUqtUsMblGVk6R7JLbqOt
czsBzsCNkvc976t5G8ikoEatDAP9dY7U0IKH1MJrNTm580zA01Sk5O3JuKVevQu+UT7C0hRX/Io7
3CoyhCY2egeiF2YH8SaPIBWMDsFINvYZ1Q46y4GvjhawEHKLHvuQDRobZIrbdTQ+dDV+jAANXlwB
BvWe8qmy31McoVwpOr6bAzqt3q8KNYwXDG7i2ySsNt2ZwdhXe5gtDgwpDVrpikBC4G0KO+Ul8TvX
koERQjR1m8wxMGk4rqO5xjvufbximwbkF3AZ5dE6h/NE7oShp7xx3MksJfMtDNX2lBKm0tcl/NJV
6IxOuMEZJm9GgBJbVnv8rZ7RRV3bvMe+BDfxkA2ueaolaztqDmpF1gPc+C4RlrxCRQZsG1OsKdhm
r21M/K1vdpazIzMd7ehedHcl1JFLYWacYXFKAKOxy/PICegUVJWDcaYVEU48xISFFoYJvSs64Jc4
Io+uU+9sDcGb72rC/SuU8aYOS0vbglPS7xG2k400m9nADmBrK6kVxTXGnPLO7R153UrVvyLXmOwA
LO/Ews1aZarG/D2KcNfWTPZgErtMX+VQlj7UpL7yjILIaAm5HZyAoAUHPHdl6kq/pyE12I6k1h5t
ETa3gvwID4ciO2Sh09xQBqdtl3aHY08A9wMBF5NgYKwbR4YHbp3BnqoV/SV1jHjdwDZ67Qm3lHgq
zGqf2Go8UUY0XwmbQEyoRk6Ew5S8RaZlHG1VYogKx22rFXCB0U4S5teI4EXSg/VgTzJf6H9ONhFc
sCYrqkcK61lYyR4kM3H0nd3ntlolxjDQ7qH1/pBRleUISJnrmmPsKba4xXsA6dbsp1kj8fr3oyfs
lbn0syIWRRcE+cHv5yjd0OsY7iR/ALKMaZ+tjEFE3Bpn8WJZquZZiKz93rPbuzKc2fjedya2B/Zu
G1B0xl42ygJnw+uZXhmuKygUW9p2qk3NTvE61Qf1xNJbXXV1W19Ilnpn1ODCh7mcnOkviFmBRP11
WtKKY5uZXAgtb6xC4jOlTdEzxhH9OggMj1/SSCaBHDBX50LCLXML4tJIyZsf882/2Ikz7jxT1u90
ufqqoSyOJVx7Wzc2FZUidyVsnsa7TWU0n4wkLb8OOEJX1Zjrm3Qq9UOkh89BjXnYKEg+ZYWDyqVN
1iaGb+XijtXQCwJ9I0hHXtlxrGP3amKanupQrUcNjAfbY9SEEVOaZsKMWXdN2DQr4Ywbj1zGqulH
6fmKqm9/9mBLARw2W0QOd1nn6Kk0YMHzvXdni+1TV/ftmnIc+90coYePAlj1iqIk7gQ1hjkCLr2c
IofVaOKGPPJQccLooZFTFd/+Z77/d+Z7MgIuyvE/cYuVw59E8M8f+G20Z4ZnOvrraM/8LogJ4Bem
14Y7BvP7LwXcWlxiBnBaLGSLAE7A+7fRXnAgkIumzuDvfma5/9Zob/2pRYRWTGq2LYk67+n4xaxl
9P+dS2zK27YvnJiCOJWPJy1p6HJMzfRutGwyTEU/H+DEsp+FVcKuNv1c234ucD93uVjGtQv7LTa8
rPX6C0+54CmdOb6f1LIMjnCThofyc1sbFOg7Pu1LrI4NHnosk5ynyW4xatJfATZjyjOaGhM3+9b3
LKF71blPEbxnluOfW+r2c2NdLMtrdrGHaFln98tiO/ncccvPfXexrL7dZQlesA0PabO6Tryxx7yr
xB0LfbbmXV8FP9pllR5q/VUK9YhNZBEnr/OychdB2D+PIYcGc2qiHxQ6sJenno9minp0LrR1YUEd
J6vhJB+OV7NTG5+TA12B5JRuyyLBi+/0eXjda2ZwkJ+egJBtOxa80hJnM0rSxNcRBNhHDxCX5ios
9pkMmg0E+OjVmCzSvpabu7tm8fWtMLNl95NB3SiKIGNIV4b7eMjCHdRt92jjVdrp5VhZa1Kz8j6P
Qvr8KGbPnNU0sefDvWN2+EeASGKwF6X3baIrssI1VzsAGLMeA5JX81APUnXsgjTZgH+hUxN3GIBt
NXqnmpreT+dgQSS1cq9pKKRammLG7q53crUPp6jcU6fXsGUI3Nb34jwrCSnI6l5lQ3s0HBefgDny
5ngZMH6tKrIbg5OcTgfVnNzEcioBQttO/5J15OVkJ1oXc10JdySap5HMQMiBBz5r0FJtNyQbji31
DaQ2hugxZiEPwg2s1jBCbtTjpj22SW5FKxmN4cVtqx+QBqZur7ezitca7RM/6D7LxIpxORtWsZgx
qdfIivsAQ/NT0I0Jp8tCbWZvSpZOWdm/V4bH0mCoWf2ybd4Sa68dVgrK2hqlx2JljI3hZm6bMHlS
OlUU/e2scYLJcAxiANuRD4nvhsmJLhAhJyP7xqdL6tSn2DfmvR1FAZbprM/1VFJsIpegf4jtfp0b
JYQX0fZwffA2u5NhPoYurwHHfZ1k871oiH8MBRKC3xpGX+wx9i81A+zhcbxJv/dM54hBJd3SUZbz
9bZqn1imX4XpsHIKVrHCA+PY6FXuK2bRbRJxxtRwcAOAJ1FRh1a+zlLjZLYekCSd8W4sxR3gkD05
EZuAogj8Sa9x7ujFRBKOJ/iqo0sQmqWYgnXh1lyBolD6tYbXUa6bprN8TDxgygioHDkU5ZsYa+cB
2+BwJvkNYg4E6k5haW85dc3qxFTRHYGC5XeEBUSxiktp7xj+wdF6nC4jvphpmfwAOf1oaAQ/M8KX
bl2KdSKpMC3jpHnQOjO7zobR8ZuCTXQ82sZ9LVLuWi7IKvYO2KMIjsP2JjC5SobQ9TH7wJ/q0guc
sidPkLoJ8dGvtNLaJ214J0H1wWkwEj+AoO8nZJTtFfsld4+jHqJCKpd3uxwedIvibx3P3MEpyfsw
1mBGNxPzTlK0uub2lG5YCtgHcJo5hcDeksgXTXdlo0Nv1JgAegO19GxlQrw4HILWEQF+DKEEJJ2u
dR7YoXanapBLpjtsuKcgQ+Loie1A+9CpeWOJmYbzDUMF7xwFiJe5596YArDYl6gCnD89sOOG5o2b
sGEMDcy589tCz316gEkxx6m6zjvqZJw6X1b85rsu2VnAHOxxpdMNanuq3QDOJKpu8abc0qXHSnTG
tggVL+PdNq2ELyoiK7nJeOIh4qKqwK4Y29GPWPucY1xyN0njQl7SbSoNihRGBy0UG90lupkIp+N8
7OYvbBvcC2gNXDUhH/8LuditaXcwBdOxuDH6jtN/FuoPAGKzH80k2leHBMS9o8biVqEebSY8kNus
wv/Qz617wLTYoCewuUQMMDNuulHc3cfCAnYaNda71XBJM/cOZ3xaxZVrVM1+pEGX/AsIjLFlX9nk
w3QfGrl0V7lmxHTOeijvLGPOjQ2bR4/sBFGpSddATrllZqhLHlWQMcVDAFc7x6V9wHXwkFnhmpIR
VqFBG81HPauibc5KGAZPFjxGoOSiFa2XzRvy7gIi0Pr4bKLF7emMUJxyjPFr3nZoB1Y1P1i9hSkm
SJwaFH2MduWo5hGepHmeMV6cMcZA+8+kztnKVtGdLTvjHhSySRVVUq0pQcAHStlB9FypqqHsQ46X
qClZinNjUnue6ON7RMXngxUJEmOdNEbMmBYoMhNuSMJVeaQR75b0WZOwf7OMtn3RlVzE64kVRaq/
TLSIFXvQrHX8zJloacdpS9nxJEp1kIFzGQGhI2wL2MKA7TpZ/UjdkT7O39y2l5sgnVhz1agWq8gS
bDDqeghWYTR1u0HPHwYUxB2tzyFNZKxt+SgzjpxFdmstm2K7cI5dqJERknXs/2c+/nfmYzK1S7rg
/z8fX38f/mv/nle4Keo/aOC//eRvg7KjgyJiiUeW4ZNQ9JtVxCEzYTuYM3QXJ8liFvmfQdn+wmOf
BIbnQEAXnwneX4Oy+QVbB/86BpOlbO/vsdYZuP8YN11aYiy0dlfnv4LZ+49jstAkI6FL5otKM8IJ
uD9WpgyffvemXH5mZ/+r6PJLiYm2+e//w87gry/ikf+wmev4H7w3v5/FWxSbCvV93ndIsrTANTg8
naU2PhXt5p+/1J/GftQWx6PlDW49MQgd98sfX6rMg1Gxf5/3I9wBatXi9GSaoE6Nkkc3rb/4rYxa
242zLVacUMt/8fJ/eTsZ1W3heiSs2W58ri5+/yc1s9lloKESJimGBxPBzo2bn8uoj/H/ht/L/+XN
5KL445u5vITNfOPpfG6mXOIxvzvYkJhl3RsYam8bw8NoW0/EXUu/Mxlh9Flxlf7jcv5fXsxazoN/
fjn2MC5wO8BpnKXY0/z+5eAFCTmCHaenyVJ01+ZUW5ceFKfUDvJj1otHETDZrESoWn1lU3adrwA2
zPUqxzdXr7nBYiA2Q57gHIHSA1tIYguE8jzlj1kGoq9psCuvTGVUwyqPvBXlICbewNz6ir1jF4IR
+VEQlYEG3erm0wSM1tcmD1mYuKR1HanOW1tRaq0ZscenKQnqcyzDYdlsOMA0hPLyB2ln4XNMJzCH
jtq6DcLSvrHbIr2TC5QQjhPxg7ANr7u+MNAZoKWih7JYxXaKdQcmUeqGV11Cb5JF55twsjsAUR9y
dm/bGj1zEG5+5D5O9gUeo5cncqPZ/M6cEPs6rWa1Y21BUQf5P7tJhu/QbNUBcv1NNUmNisCy3oDe
6DZDOcjrceSR49FbfzRD68nRYDMlRECRezC143z4zkTvPYxFw1Rg0Esweyp8aKVgm+TyrPL6EK4X
nt9xCNjAxFmwSTBVXyE3AzKk0Id46nCyQ12Co6o1HoksEELv0ELCGrdx6XgPCvETYKtt+KYbO+eK
/LB+KiqUsC3R5Fo+CqCKz1Hac1YpDX6PO47mQ2mwU6CvjwOJBSwypq8Og45a5NJc1Vcl8ZiNSX/Y
Nh/QdogNJBdVLmU3Q2FsAJiZW6K4+pMoUxcPsBp9aP5m94phTQFmQXw+a7MTPsSRmvEZl8YqkDmh
IkXF72qIyS/PWh2cYeTUt3DW6kteN2dcKNarmt32gcqDdK+0yLgyRkvuczwyVGKD9OhgN+44XL8y
f9rTioQx2p5jjXvRxN6tLkMYoFZVX82hVl46JH4TJ+1VyACqfK/K9G09JOqV0Z0BMJYcqYk2x7va
E90pDqiRDOZIXmKn2QaBhWMpaB3MTEb4lnQp9B1pP499eKTSF4GtGm6rKX1MkBdXGl7dnUCnOMFO
S3G7YxWmGhsLSzAYeCdifW/oVbZH5yCEUTXqhL6HcoaDq7zJJ54bXNFYAxfoun5LOnp6bzQkRabC
4gzzRTu1oWQnNbLtkxkmijVY4HSLA9khZUwJAp5Zq+T7omnWcsYNtkEVTZCh3ODVTVuay+HW7cIg
GE5jQlrAoUvTl54W7ZiYA777OXV7goMIFnKag+3UY4rOhuOMu/k8epa7DRKKOCG1J36expRBO9G7
FVjPnjFPG2xJ+l2MyXpv9tabw+equVl4n5Y6piuHd9qK5yM1ZHg1Amxps9DaNdZb2DMuZdRyTq60
RlW3iQqydaHmbzGrLXcV6ZwBXWSQQ0Bz9MbQ9Ntx6rbtiPCQaAC/S68aCNIsh/ZAqsfa0Jyc29Og
rStVl1tEYeudBSmwg6hiEzjCnQ+tB9uuaCA00ro4sDZoLp1WWe/ct91DnA9URRgRvUK0J2yiqOMT
snEpXQdZSpjYCqrpsTTc7MwNaT4YHBVXlWm/1iUsAhOkOe5A4C2QMUyKtqMzoZddxAOA+B85ZAgB
5LozHGTXzVKv05uP9IsDJQrQnkO3Pora1cBeacCMU829CoP0e4Cp2Z9Vs3E6U7x3uqi+Jh1LvEqg
7q8oonchFE/yJp44oLE6zw4yNykHdWNG/WEeXspxsDA417yyTnRx8jPJFwiv5Jj88BItezYGpT/Q
fyVurTmRayuDKGFkedKsaLJmc55F7UYuHRzGKMdveT5pN6nirNpQQ5WSql7KFYr95CEy+KrOsEGL
UfiJ4O5B7i2DsusI2lRiGhU4E/Q3OdTZvcFk4ytATxBHQo63Hp+7Cuzk4NIl+wDLDj6OHUN6MsXk
O/0U7wm3ka6TXrTvYvpWy7Gz93Zr2zeSDvN9pLHHdm029/G0I6vE2w+X9xEqSL42EVW3vEmcE1y4
QrZuVGQk8I/dCyU3csjz53ZKxRt7qeha1nJ+bgprjbcV6m9S1fV1Z1TtFs42V97kJHvSc5xnJBcZ
D0+iNA1nJVUDegzhbPF8HAh+UXLosXdx5Kk18smkfSBrup9zxX/M4P/KDI4tmaHmH1PRXwq0T+9F
8/7HwPTPH/klg4svNhOfYy9TkvDgJP3DDG7o5hfdZn5aBuzPOf5/Jnzmtl+uFgLSJKe5SE0mOk4J
xt+RvnGS/3FkQ/r28LG6liFtnDXyzxOiClo3S8JRnnKzcnmIS8eg59ggPqT8rmGPrxjIPnGbaW6V
wXVZTOhsta1r2P/mlqPnffaT1Nn85HZq7OphDLoBx1af2wWPd+cT9Zn+5H7mNaG+4br9yQSdTAcJ
kNpMyO7btslyee6Faj4g291SLOeQqjI1xxeRdLaZAMS/bRRLNXOe7jV3nqGDtdSi+sozCjIXiB6w
uEyjpqS7GI3M9pNG5xbo1KDq9pliTrvQgJTe1yrwXptstrDeoawZnKT7pDrJoo5whU/ei2aRGeEl
JjlvRi8z4x2BUb1YWVORb+iwdJcbkXxV+K3XmlcOb8DJkZUwpm3LboJDXkcw75PeHBHwrEiDLlJq
9A7OeXZIaOl4w++jXszGwvNtlLH3UXruRzZO165eJ6wYUzrJ+Utw1XfSuoltHuEc/wx4GJbnj5iL
+XcsT912SRENDDyTvm4HqktXKO1MTOjj3CdEIBcWj93vCw0TREcK6okFIWGaeuLZNTvTrdeY0xH1
a7GVx6jTJGG0eB9lSfyN68G+TdK+p7mlNLUbihpIetuyptlhNPBmt8VDNDvo7Jg8Luhojt/DHEf0
dluTNW9vPmtl1tB+qEzrphRht2YGoi3VIXoL3m0+Za1NjginBc9Xs+hA+CzcfRqqthZ8jz0GkZHu
gUDNb9qUV1volNoO2Ph8EJE5f+A5dw4RTqz/x96ZbMdtbFn0i+AVAALdNPuWbZISOcEi1aDvAj2+
vjZSdpVMP8vl+ZvY0rKZIJBAIO695+zzOInRv2m1qjgVvKuzrYTteju0k93pBCZ0sjHYFf3xbxZf
2YVnzZp56oxK8SnBE+w8matDXNZBnx8Q6DJAXjmNX8XexlAa6kgdivqi+0GUFVe87HWZ+O+K+g8r
Kho2m8L471fUZ1xXUR79abT4+w/90TGxfjPgKjC/o5qe1YHU8b93TVy4zgRlMel3LHDmbBX/d001
vd+kZaEZFJTGhBoIVuL/W2P5NJLkHNvBD8Oq+G/WWLYNf15jGV3SmXEcPpLfgtbJ3Aj4qQp3O5ut
6xjoO9cdc6YtXeEulfBIiMzH6hT1JgnJ/utIkvM8yw/CJ9GWJNLA7yG2KGhviOkhol11BLY6gAjW
eOrpAY9BiV4lTy8sySBCEVXuWc0vfuej7kIF8ybMMlHRih5h8ITHM382oHDdldmc3d4Zmvpq+Tm7
mRBskRwH640VNMVDadTWm1kC5aW5Iz1idwuNhEdneGKPnw3fkFt6TnyI8ITfMJ1aqwzWZzDER0FU
jru1Oz+/9KYMGgQtWisJkDd0fWWEhXbRpIUuDKVDty5d8tkcti4AXRhKrhzDHG50NQBJSkL3NU1S
1Dg1aeFcFsAwOx2sARBrBNfQpemn83Ys1r7bQ0ymnw1Qo07eZTblxwD0EQbtq4FHJp9VXKNy031M
ESDBl1iF+2fDiMdZ6oVCiSEDaZllVt6BhhUOQKFQ7sXQaS+8i0i1rYfhKUQIjzARKCVFYFc5z2Ud
dc3SsQcNWoeaAAwPsS+qje8FabRkN9sYt1VkTtVGg7JxUag33tpSwtmiqIFHF0j3ZM+kVbbH81VO
dK5FWHj6xUssZHaj0esXuk+AsdPS4uMbM0VHpQiRualNE5yD09QEmpiMENH/WR2CK0Jv8wwcZ0Vd
1udtcdQVWcvL6x9TnSkZia3sLxcVTeBsOYYZP4NHIqFiJ47gxfCYmy6tJvOfY+mSj2C1tntqOkkn
JWWYqq+CwfKe3SKB2ZSTjfqstxpNdeXSnLlKxi6IIzmN65Skp8CbSC7zzL0J1fytHNKq3jLPRDyj
hno6emwiOE8me0eaPQkNczlxQs58UZCsyfjYJHiMDrx/+QV6ZETB2glirm7W+SXphxklRYDbI1tZ
yHIhjw0OzFCXcB7jBh8JuSh144tg35RdNEF3jpuvcYwjFyYnf5fD/LFhQcmwJa2xqZZgM7u6Q1sl
+A8S6zItEXs+eXdqEJpMBs7ypepnpt9UQdSStBP2A+QUEBkANl/soNWWUis5CR/j1p0bdfbpekSb
eO1h02m2ue9TVKS8aub8CcZr/nOvksZdmtJCqyh7o5u2Sunyjbc5bF/kUMXRFqp8qUhk6RaVNagd
cjdL3gcxQUaJWYGRj0xk/2vfbk1zWRkRnx+YMFG2Y4ZKJgRB80nOUOrn62/pplMb7NIRt9GSfiS/
rFXa3GUaGqwbT6V4kNKkRh9V2z3fc5J11fTY9EmRbIp0/koNMV8fMsdFfdOM3kwUrovjqAr+7o0R
Oj2wNLXNgJDxOw5obggvIwDC6VNWKIddxk5mQh83UVWm36fJ4o6MbW2+p3QDHlRgaW62LVpoKkdH
z4Z2iSdrWA5O0vSrxjMmqOV2/4AoaLjr4rF8wW/AKFUUre5yn+ZQ2zzplafGbZcEnuGLtwytIpHd
qL11m+UBiW2qdm5s4fjH2Bu9Z75MQkbm7vlDTBT8tEhVXb40sq19IgWN4bHjLt7G+D02k6lD5CWn
976NmvpLjFUZqR0vnefUS4dH19YgwBiKG9tQveJkuAAnW0iNs8uSwgTOSvbisulVauKMzjFWc8k6
us908Hc98pgvVUk3aa3nhWuu6ZTOMd11AuELW/LezOfrO+I8fFYAlE42bqCOA2b9LVs8sq+QDUNB
RBRCIw2BGEIsWTJRnoHxqRuy0eWNcc9kPH8AYcQgtEvAd5FrFRpPXjE5G61X4zfpZObBV020iztX
/5oSr/TsBu3gbNivx6dK2dE3E77vpbWscV9m7Ibx2fnLItKeoDar59CQNW2UZE5F99xoC016DkfT
0pM+5MRCe0O+EW42rnOMbd8YhSY8AWyrjvTCHdqrwJSIUEKE8gJ3HAsQQEZ6Z6iH9i3GnHNmQTmy
+h4AsT+wr1tG/uScrKC6UTZGcHrhoVxPrkK2N4zVeMiJXmLorT3omWYMZMboDP/Jzav1U4rauLqf
pBnuOwGgepaGTp3ZreoqKc99mxdw51r/Lu8Uq8noAPvVyvZBz/PPZtDTZmyw6gVbJq7mqUxyYTz5
pVk8g4lUj0h470Krqx5IuguQG9b6g49B8TF3cHvB9W7c24opyy5C3bkWQSg+B0Y/HKXvXiY6cZ9w
jhrbAgI60tAedg/PRwl5sFMgJROz3w0lffG2NO7qmqa4nZUhHQ8RCogsBFOzZW7EfR0SEz0Yjlin
MabIGtnDAMOvQb2NbCEXKzys/auP4C+lbwK5ZCOytkVWjQEYk5IOeaUzq2JJUllzgejivkTgJWpe
haa4bWPZLjKhlfvOBq267M34deD1fiS1oL1hbv3aK2KRSjSnDQLKoST5CnjlqabftuoojB9HT4MY
NMT6faLbzXegkOp19IKiekP/mXb3ka384NioCY9+mkBZqtRnAwrFfRjqPt5+UinZCg6nriGoCErG
AjUsWHb4gLd0k+m4GWYwLhBCf0sbwkarKYJ5YI3GfRwhJUFQ7yOjod3qlZ5FsdDD105y3EwLYTnl
DaLn5Cz8yshXYSu0e8CTpMwT177mciEIZ85xKOssf43aRi6toiQHscQjJhT2ZKDSEAms2UnwohvB
Pu7j+qSNlvzc92hJeOZGhVmj1jGPhOGxDmRwa0J7ObeOQjHfN4vEMeDjCB3OqlOUgzz1YSM5w7lC
D/FhrYISSSUvP+0Gi68BiiA8Zb1b7IxU/+SjFlgEqZ0tlFFIUsWaZGUzPlnpZcd9YOBkCJFe8qbw
/GkV0IlaICKX+saTpsC9Z5TmvRtI+85FEvVYKIldSuUE90FtbZbJBNvIaSCfq8RalG3wZNN0P+ZE
U4CKR1MV5CPioCbLHqMY9jyq3JiAyRxR8GCkcT3PsMFBNozdMZWHqIFmbX9iivEiqMKPY23OrFd+
sCOm4swK1JHLSP2+ajLv3mxEty3zNuSvhiyPJuKYh9DCA0FIXd2v2yJH0Bv2hX5ogekQvGqLlfKR
DUGSPJFPMj6JmgyshZXB4mnDz/BB/SUyXII6ArrrT13p0fGoh4Y3bm0eSLQcdoMIoHF7oYt5w+Z7
ABTao1HPyMtbuk5rq82YhBZPAs7QJSgueGdRy9sxDTFIV06WbkumPs+lx4l3pCU8+nHhbLAm+/Ga
1yFhrDEDGgZhaPB9eqV4mB9C386RA8ahXE1jAKRSjtIkq3hsj/RXCAg1jMHc8DPD2cmG0F06rDdf
46q1vwOI69fk5lrTLvSa9Audi2qHgRp23by1KrOa3kAH02SSekbHeB5BRVpVrmOk6Uu3ddtzX+qA
gsYUKH8HJDhxHOOIEqO7mWq3NJ94vyXnJk9RKi8zb8juMAOayzqxioc2GwL7IUUchn5ZAzrTNeTb
unkv3xPdEMHGg2LPAyTYC6LxTW7hKj0SLTmc6GbW67FNoGvFtevf12wDzgCOS1ZepCEIfzpCTSaT
7rAvvZeg1YuHye8Jp8iCcIPlfTxZIF5uKkLQFC3QSlu1hdUezCJtjoNejVs3j4Y73WrqS9hnB+zQ
x9KFeFB5RkVruKi/oFIV266p1EHvLH+rAveZjVoPOE+tyCqR93E3pnTluyRJNgCQg/SArK7XN5E3
AXvvpZrjGNO8iBcZ4YYPrSnK9yHJUkYb6HE6YLIZkSN4RXDD4BpJWqVlX8bZTKJ52Eq0cFI4TMrI
at/R7F3KdsyxnzAnm80omcbitvcHe4vDwXkocK2AQsG/kl+9LGYu3preK89EPDMEcrkX9gmefb7n
eGTulsSh80CcliU+RRl/Uv1CJbl/VzAQ2lhorZWWEnzdf5pCSRPHVG7g3AVGWd3x9ts3GW/QfvdT
Jf8fJsYfmo9MiM3ZmafTfZR0PD8KCgKvx9IUsK91lJL73qQStaLQuEyjU3/1oEltf30866O4wBMS
1gVyUNMRiGqsDxN/0nFH2xI1qW8YkU5NyNa9ZmF+S7QGN4lRtF9CIoLlTdC5rblnfGn6kHnhzGTn
2IpTVj4e7LVd5VLd0sjUbzLNnsqDos/73IWNt4b7wwZQgmti25bZ9VcRCNOjoJfN9GjYmq/QsyVq
F7Ut28wytt4Kq+ubR0RrVr2Z0C+CNcwJlZOvDKpIc/DdgYItIAGdvX5ALUIMiX6ByFO+9KDEvnLL
5N/dqcsfTfIPZgZrzf9PfFr5IjISMpgDDY42r52CAgsYGKLMuq03HpyceusGhdqN/I8KnG2p21sV
6vawrnW3eLnWwpld6f8QrTZ3O35Gpl/j1CSdGjrggubMBxVJwg7Zt2tR7KxxrpetKKY2aPWUcu3X
3/b8QX85EMpxtgHSNZlffmi7KCo4EoGLHfZkvuLSzbJ1k1d8Pzx78q2OyBOmNhwoQrCTlC//9uiu
QLju0c2fm+wfE+RKbdQdRAbFTsWlcbH73l1FVTSyf0wVsi+No9qNQxGg9Rll268Prs9Kiz+fuytm
KQYTBvinfzl3gkQ1v/AVMU96yad3fYBLy0kq45KjxMvwZticPPLUgtkuwasLofKWwi8PnHQXyEG/
XH+h/7Y3/6G9ycLmMrz5+/bm8VvetF+S8WdT9O8/9Ht7052jFjx0PB4dqp8lYa73G1bheYoE1xaF
xU/eCZqbujS8v2luMnSc70idL1nMP/UvbNH6x6cZTRnmjbm1ajLiNYwPCiN6nqFyJz84dDqqzaVp
6s49xdFECz9vtlGFZr0T7zEJOfuykihe4sL1HtgiNzvgqd3WrPRqC/9CiB86xL+VPlkGDdw/PQMu
LSdWcyZlpPoxXfvw/A8YH63EwOfkdOTc3hJDJm7dycbjyAwIvyPk/cfo6oGMlL9o2A6jyu+IK756
Jd081+9r1GNYKMurn5IgmuAGmiMuS8nc4SUL4dApgMAYMREUa+4qvfozAZfMZk1pN5q76xP22PKH
l1P/4ewsrjbPcHZ8sg7M7k8PfjjwztkUKp2aCgH0jndwZ9coiKJ4PSiENj88pV7vmneTbrcU7cyS
e1UB82ZAxRajRVzyno2ZeJDIR65SJbYjpLRhJ3ATaBWbzjfC9NCwI0o20XUrw0Cf1NiKqm7e5+TK
fx78QNuSpaEOVRDr27Y16y+RCNWtlwFFJkvjSFTqoSzs+uJc91PeMG6dum3IXw47RB8dKiVnYgtG
lBNcdWmOp5wNmhbRH8Z/y65NY/sGM5/GU1QXbOmSNPxskGKLKK21+rMGF+ce0h0bQScc63UfdbzG
nOlRtAGs9ZHQvGHy2ETWPSaxjZto8h0ve7zwypDoRJr+E4NHTO0Pwk3Kh4748mXmu9md1REHR2aI
0pMz0uzafIoDYHGDrkW301StEesbm8pL+8soKITyEM7aQIrGlojVfFNSuydLXdmkfaHHXBPIpu8G
ZBlrUmy1hTmRwzaIstjLqemX2JTte656dXTtRKESSsUh0E3v4Om2S2SjIOnBz0X6uWz0+lI4iPer
XifkLEES8ljV0QTm2BhOZiecr4ET2hvYftUaPhQ9VIP+czp2am1ERWMvuO5yM1U9kMUyKcO3hNse
RZsalg2GYjqUAT0zhzBTdn/d0eprrMky8rayCtM1cfMI6vrI5IQa8yFsMgUBa8I6TqoQt7TKHH+D
XKYe0YJI+zNqQ7nUhpRRoeu1a5Kg9TcjiEnVQOHxzagC/1yBWqUly75OlhJgGBWA/cKgcQJlDPBl
b1zB7kU/Q96nK/CdASM0KGIJUN4YVyg8inoaguydxlV6xcYDI9Eu1kBMAmT+mStPlXT0Sgvy7MB1
3HfOBII+01OkL+j8j1BUuXqy9SdCSmY/Txdu0tGwYnzavvwCbpAaLppZ91Nf5icvJRZ7gfwuOVvY
aTfmzMdH0jY/XeGMzQ8Yp3ZbfANU3xhB+nsnBwC4dZLC3ieNevLCfnp3umlY+30t997M58fUgwik
nKn9rIT9S3dF+ZeuDdY/uyL+kyvun6Ej6P+iJgUg9x2vXVmwa+fUAp2gAIha9Jp1FOsLPKn0yPRr
rMB4jRggKqHbF9fgAcT2+LXiOY/AukYTdHNKAbCs/t5mq4pA/hpjQJmc3tLjL7e94YZACa6RB4p9
AqkhcxKCzXJwRFuZRmCW0+yZOW/1ELVmQzeJmcLZp3A6adWMlHJmuhSVRnFxmBDTYGgjuSJBozrZ
3KPE2M90KtI51Jn8w/COjJLkqZwpViSF6Aj+0WVmJZkCLM8svladJF/iAA8wfqSIGgaDkX1XR2Oq
fQapPs3EI+hZxhWk5VyhWkFJ249QGlhbakJyykihJ2IGERWhGt2D3kDnQn23mjRbI2V7ZneJK8aL
IA55DL0u3pANox5R0wD88tkU3euWYXwquix6cMYh03e1qoM7KWXJdmlsknRpOGH9WoyC/BEJr9ba
qpk0Rgs+eQsrr9IXlj5058bNOnrAem+FED5n8EaCm4Dwy5lgZnWwhlEYN9131neAYIBFNpVj16/I
NTlE4AmQAqzNm3g0471KaF1WPeQ01oZhH880NXi3Ov/gpmMXx0OewBFajKKYSUpTqC09xuNYcqyK
1MorqM0ZjRnaVsNvA5SEJ4A6tz02rm1fv7ad5obEKipyCCHWLY1Od9Z1aH+JTZBDvSvLZVIN5jMk
rnIf01G48/Bnc9Tsi1HNaDnPSsxbuA8nvM0sORYytdH1oc0Ve8+BuIp4dlhiEtFWrsAbXZYyvhmt
wtlKdBH8wDQYtzkPOqjiGXpnzfg7w2iNVRaOyBMV/4hcob3GMzRPMS08SqtCx1qT6PMiLa/70s2g
vcQkqlbB9t3O+5L3dAbycZdahP9dOX3yyuwj2iQ81UUHf5PXqTqa7owAtMwQ1p9eIxpbt6MGhR40
mGduRlpbxJ5PrXi246bJ19UME5RXruB4ZQzSwIM3GFNKTovmyiF0Q6dHKsTEZVteSYUtHY+XaMYX
Yn/l6wrfNBl3t5qQycMo7EeSY61tfOUfmlKBSsvr0DzXV0IikCLj1k9yQF9NWLyOM0qxaYEqQhnk
+/KvrEXNjPNX06oyPhMUozFDGTELQvxyZlSjW9HyrlnOeIpmlGNwpTqy74LwmLrk2pPMaSRvTCGo
iHWb1qJOPGkfe+WBEFvNWfDUadgFISSGyzb1+3ytFVX20IekBxRzjoC0SRQYruECMyeXnuGcOdDW
9QN1Pi9r5vPn0CpCUJA8YqcIV7C1Ak4DHKqXGPRpyUkYbtToKx8z3BfoadW761Ulo89J8w4Aovp5
g2kZag253VuP19AEelET0r05SsErSFVorgELZZSCph9QAdPNi+PuVOmTVZL/MEczqGtMA9sT9clg
3gB535yDHGDKDvc8tcQ7CO4Bf+3NqQ9dTOcMwHeUV7uk4nquEEuHPq9Wyf6rSE33cRhIkSiugRJy
zpZwVUJeTOiZ5dYt7DQ+M3phjMXSngHcc4dnZXjVA0BA57Xy3Xhb2BD6UBMncJh1f4byOlW+rWqF
yVcLMkAsIUJXQSsxbLdRVup3Bu727OCWkQe83ym/e7mQ0ZISWuyZrKdiSc6RtqjNlu7n8AOIYf/A
Y/y3rPv/mH2AYxg0s/6+rHtq3sKfS7rff+D3kg6xCVI/PDRITXmfmLO1/XfFiq7L34QtDMozDKQU
8Xgs/jDEow9kSIQjnrbWH1KVOc8cBQuDKwefD1Xiv6nmrkqUn9oGSFOo44SJ9QgAO3zZuWH3k1IF
jj/lwkgmlZdP2pQs3b4cxw0JWt5zlkkTVirctGUXID2podh91ccxIv0DWclY5WqnCNc9kug03MUt
fbIs0oeHcBytO+7Zmtu4gFrqu3gke9Ey+MSqzZTzQeNFm6M29DrXk08hsuOs3LUZG0KsGd0s9kh9
jfJDdtmhULGqPShAeuF+N0tnxELQUwQO3T5wWp3Xmk/wZ3ygYK66R+YdQj5qOdCdNQIMQ66DmOXi
yLWU5i0I7WEpOCwEkFLYeDkMABiBZGT1oDLJgK1Poxs/y8JthQZyVlPY/iXPjPAyNVhgOalixUhd
e+/DLLq4sVQk92ZhDPDIumkGoognKwo2YeG3b9TqbNzrDAxUhCpnifPQXHoFRZiz9IbJMfJDjH7P
coLFlPQkOvW96Kqj4UxZrpPf4Q43YZB02n7A+DGukkQLkECOejuJlQiSeE4JLS3D2RoRRB6yOgWI
eGT/ga/PUI6kq5LhgTTSSJ1LXsqgwBbMUo2s+9F0+2+j558aPZ7hovv6+xXhVLRR/RdQ9I+f+qPT
45K3aYOZg3ghr82e/10WPFYFPFXMHl1bN39o3H5fFkzzN3obhqDTyHzCM2YX4u+rg8EHejSgIGsw
mqVY+ldiYfNDrwebGqsCil7LoXfk0EX/8+oQjapvi0hXe4tXmbuKY01/EFhszmSulZuiit0GRYkj
3mvN8S9O6Kn9mOX+QVMRMUZUBAA0HP1UAAvbJnLq5l1mCjyTCv7iMpZaEdZOWkwhGm+pw6i81XOt
/RbTXQelFKTP0sBlXZJSvuTt5+PEl+FAXKLTrVTFWF8PhOq3TaZNO3Ym9iOIpeEfetcfBhZcAaYU
jEi4DFxT82NTlwBFReuqLPcUn8MduApsLWPLetQ083nxe/90i9z9WHl/YYa8Hg99Ni8IVOGOPsd1
/bweGxqUiiBJyn2vKXMxBOn7bMBH9MA1+PWRPlj35iM5pgGFgvEIzcaPK/+Eg3liv59COqEbZLCh
W5AtqG1d048eOyOV2zGM/YdfH/TDOOZ6ULSRdBC5mTCVzv/9p9dNLAzou9Sj+9Zmh7TQZthpDaHF
WrWDpcZ/aIr/p6Mh+KQhr7sSZeeHixl4bh/lWZzuddFbyZlExWkz2JBLbtvUu/z6zPS57/nTm3Q+
NTSnHMTBF8xw68PBBrLuwozMzH0VDim0h5Du3qqqsmLlKh0SyRgOty0NvlMPY2pH6FdTrqParv/1
Oc+CU6Ysgh4xQtgPL/RUr50xa6khqxa/z4qtf73CLOJfPLsEJvzrk/7rPYSBZa6P4W2C6/nYC1a0
zsxG2fG+1KfpvnAVQ3qNJ5i0C/xrYx1BbnByL3H/4bh//WKBRGGapnVm0yQXH9alhJd6FNhlvM/7
qqNM59tEv9aTVR1h1Pr1OX44FsgwPp9IYvj7rILMAv98y8pI6/Uu9KJ9RIcP0O/oJItSqPEYjL35
9OtjzZ/10z10PZalg5nHqcy4Uv/w5cVZQ9eCam4/jQyZwV85mGgjs9NXvz7Ox0b5fE4InqEsschw
uxp/PiciImtlF0O094XVxdQ3dBgWciSC3O9M6zGMogzyNxBx1I9MuP01vZfw/Ovf4cO9M58r+BgW
upmRyv73wxyBdg3sT6vhd+jqmZpG9ukimLTg7Jsj277ARU5jm+M/rOfXS/jhEhuowxmouthf/iLN
7gKbes93on1IdtYnFdvZga3xeFPiq9gqFLZMVLViABk3DgFJ9Qysu31v58NX6EqV+lICQjokfg5c
W+Bz9knhOfhTrN3/+ur8p9/T4otBWs3uAPP/h8uTWKbfT46m7QT0x/dxbKVadqg/+IpSu7cxeNCU
WYyx5pCWR0znWXTGOEsNfH/fJoU8eo3n78kTMG+wC9fOxu7CIibDxXO67a9/17/etfPg08SjZLEj
+YujSHg5rcG0j8DLiTEhLcIdEroZ9T+59//6JP4YcdKXAIrgfHw3RprBRQE5ty8Qvd170YQ0NUem
dcRzYj3++pw+LufcnrgBMAPwdrSYns0zvZ/fVKNbW7UcYpZzZE+rwPW7lUjxj0CxT8DFINcvh348
6iglXzSEpltKgOYfLqwurvqEP9+uLvWZgzeATQG/zoe3SqpKzeDJ8HdOi1pz76QGi2njDWa5D9py
use2JN4t0oyXUdSS7TSWYRzw55nYZ2fCQmvW+Qevbcc7KC1Gu6iruFTLKm3ICzOSbDoD5IU/FlXG
w5Sa/vcO3PuzO6bTGfzYgF+9UvYjMJkEapFrHTslWHABwBgPFsL8R4bKYtforn4KifVpV6KMkP07
/XQ/Br7ZLlJa0AgnRPOW+qN4nwjqPmMyo22GLtT/nrmaVR7yrAKpkwMo2xE3IWuGJyi1Fqaj5j0C
OeoCpiiO1JDEri+QJsynHj4ZrAi/y7RlTdja97RrZL/KGvj169qNw3Ng8mRLi6VFV1303oYs3kUd
WN+ZNbkGAl22jTRohBss+8gL2g1RhHLbS8FmKHeG+is6L2Odx5Xz4lZIG1HfxNxvPP0BRmi8wMwO
SqXdu0bN2inq1nmZYOGvhsQLzs78szWtLwJGLHiWVdTXkKewM128whzPvGfS56oa+9vr5fXtvsH9
Hor7Eo13ckCcm4Z7HzCoeTCIyjuTbQwAoJrCmNnTdbUis+8I6pMVCkmk9poXCXdkIQYdE3eqw9KI
MIsvcHpHNc4TEV7kEMlPrRKpRgqVyO/mcK0ZM8Tn9GEUnonwChDCOtE7RpU+X/hKjcHWm7wU+bzF
SwFuhvkEFFYZyMe5tplpRO8pJfRGBzv1RuMZ9TIPDX5VP8qme6un9b1sEjXcUdcOmIZxYaGo1KNX
XMEsTbDhn/VRoDo15/swm6NP3Rb5FW4Ft4lW06CzgUGwNm3yLuVecrJmOsMjSCFGU3qNi6bupvvM
0hglz1F4K0SCUJJiToC5UNxPZKVxg62xc5RvYR8Ipq8ud6+VyOFO+UD2dm1IxQAWX7vYIMDmiBOJ
fV9L40PipmtvonWP+G64LbS02pAMqJODOhXriuTr5agV6j7AjbgXoJaPjFPlEgZctILdKs66mU+H
thL2Do+QfwkaZ13IOaXEzpPzyNGWRFA5t9nkbJNowtCY+wOqzth8cQleWZQyg2+HlBZekrkS2jAx
hjCMpY5jceMNYCVIMUsTMMLSePai7jZChXmIdW8ThvDZIOwVBzo/zF+1ltAHqApAFTgtPNxqGSZJ
CkWhaVGbSwbhlnxRTKHPMDRvFVLlBRbAYdWNrlzywsGEVEVPNkCF9ViXxjElzka0ibUsm7zfguIU
SER1NJiTsDH8yWkGRj/U4fhOGNhb2Wr1OtYyczXaYMwMutB7TbifITP4KD7NEvXyAI8ANa3xmpny
AP2TKHYjIvY6IvtA2peu849F7gSfG2yg6xDr0iFMMxZgOe+RMmO8sSPTPAO+re7pfdQHrbMSrO32
KXGq0S0XMiOG00vmRSSov1UiKXejXhDcmOOdQpQamPFBL+RMjdAC59RaeJFoXSGOZQJkTE8WmvHN
0Kd+u25IO8dmrVe3bJRkuOrteZTuiPRJwZN9YojRP46Fxf6hqEs3WJTdNJ4TB1Ys8WvORiaN+zXO
IrUfUnvYMz7CweCziz6rQDygiO8fnH4c1+bUtuv5/QNerSi7cBmVVYYsjzGBw5OW7iUjdXwHCVGU
amQvkriMr5PcrukzORFLEdJ7wuF4IziB5+zKmNIH22WyytjmbbA+0f3uO4Y8qjSy21o0z046VSud
0TtB5ROc7YAkpHjV2ISjbVA5AHYDjrvJ48S6I9+93uBzCT41cdAfzXZYNeAsDnHfCsJh3N57NcGu
+wsrJ6Zw2bFO7nNPhQeoYsTBGD15g1OXcWPG7B0oEVLtPh2Vs85G9RkvhIUwHcl2K3P3eyMHuAw2
dpGLkVnOp6GfvGkrrEjD8tYDSSxa9mP5UO3KafJuBq2yic5ldg2fAhRMUzk7Kmhv5w06CutSb9W3
0nDdddnH46FqTMS0Upw9X5H+Kj39xGQJ1ECQg3p2Uu8+9SufgQvsCYp/tLm0KZR+0SKN7kOTege+
VKJtLPiavIShPOZaJ78Mk6jvnQat/FDl9cotKmPl2twC8PsIt/EDa9s75NjagL0I04vkU0KU013Q
1CZZMXq89+PKOHMFo5VJ5F7V+fq2syxubC8/27QPln7mGXdBlYIlwNBy8gLSiVQ5WY++VemrzO2L
bSqmcpMi331r53hAFppq2dWM/ZduU8xaXN9yt2EHwXqR9wyLg9onmk8M5k0r3OJWTD7bfg8n4qKs
tThfj4lWSDKrOixUSe68WIlNE6eogiN0OLdY+b5M9yOq1m8N5fgJW0p730htcLGteYhsULjwTpde
r+ZZhXVDxY49Gm8wBYBeHFJ9bHi6GowYcZbelbbV3Lq48XZmVYfeMvLcXTZMat+7OZpq3XePBSmr
57jFoyyDLntPcuap6wQ19ycJt3Rj23Hy3bMy4r1LB5EGmTD0kuJUPTt1+Zrx0WtVFQwUPWsyGCv6
U/cmGFISaaTV2j5Aiks7XBewdcLcWsmYSCyw4RHmI/Q5Vhutk8z40mteiaG59GGFemaNySUYzwz0
i3cYz91hGmLmnx7vQBS803a0oEMyim/udNHV77FKWLOrlLcGiwBw9WbZSadKrKdGtLmDPBmpo1wI
mQ/h91AjDqmJ6pTmtWxyyqRG+17ZYY78tzRuot5qn8gt7t6lilzE0h4pl3PuFgmVAu4Urz1Is062
pCOS7zRMBAcUGGSKZ3b3aWyg+IkkqwCFdqSFxdWsZegTCOQ2SNfRGJ1Vk1Z0NXAazUz4AWW6bMDg
5LE4yz5KwWX2vDMYbo/kTrStTSZ4UoTtQo+rYaf7MxBVkRS2aqRRsJyNU/DomrExLgfLgO+Kplzg
/GeXlBDMxupDYsMlSj2x8ZKC742XwhZtdXMop6j9UlIbzfNS+C1axlVQbvTqG/OtTEdJnEOnNHIo
BmrY2cL0n0cmMm+aUWrfDcRgJxhHwcXKQY4zU9C3gxy8Jz2PuoXRWgp/jIzYTgpI1XX0xMbYXzf/
w955bddtbFn7VfoFcAYKqYDbnfdmDqIo3WCQpoScClVIT/9/oN3nt3W6j0f3dV9Yw7LJHRAKtdaa
85txQA5Y0T0G7kuCioOcZZbXuIy5qKoX26/tjR1aj3KYik0u62ULf+GAJz3ARQFCCeRmtZlWB4OU
aboRNV6mkBob2B+662jK3ovSSeutRZ1MBJhueFQmJyxUzsEE4w9A49GRWt6DeOJEh4JxEU694OL0
lb8VGQ6PyjcHgDvJFrCPtSMUgwd0Pomr2a8goghYu7xw2pjw6MxEIoBVKTFnZtNTFzjp1sGBfIMT
4KfVMrHpGD9sgmFwLhmN3X1PN+uSqbk8RTbtAWca4M62yhzbVNvvhcZ2Ro3PU4eN0IWQMW/fR1kH
xUlDdtUThHMxHYuABAeXDdeWojqAWzDdjYEtSD+egpOvunRrV0NIadLuShPCzmQreD8xQGK2noMB
0P0Praxm32IzPIogW1Pzou9qtqqDmluwJy29g4VRaD72D+CW37LAOzRxOq/DnltyxS6V1X0bq+XO
FPEF6OKXVsU3LLk0jEBFXgVq+Ul+xIuIokfmMseW3TTZ6eVbZGcr8ocmpdTRu/DtfruoFWtgCf9L
U2aEqzfO+xQJNlZWwiKfOucyUHoXOfYhNy2aJDmCWgp+q4aIDGB8G8nGJydjn4zGfF3c5TdIdOcg
h2/VyTIbt3M0J19tqAQLfMewgNLDNHyeZ/iv+PrEsh+67HXCP3AyOr32uy92OBikgl20T/vsSbpJ
epJjVGxVN5hXy1HhfhqRXg7UMNcG98EJndF6mwP1991Mvga9VzNi7oJw16ejOmddQHsUkwXlhIzS
6diMgi00qiUP4Gaw4BH2LXVIq+nRd4Loww6Yp1+sFn8J6pCoD+2jMzije4Uepu8J9U2H6b501Pp6
Tlfkb1iAgpHGBepRBPOaK1qOBYIQupperjd2XooDjCugxgX7oZN0jbRutdGky8KoyonhxoO6CfqR
krOI4KYZB+hUUsQ/+zjgBuRdGTH4qKIUWxEKqZ0TNpRFCZe9gbQTk1mfrDONuTHxN5NQIMRWR43R
OD5paMt02/GMewm7eL7Bv06VnElrr+cusG9zy8+Gvca58VAZybI0YrLDqrdWJyKbhh/54ox3eQCO
zMblfBCJKi5pMcbfksqiyZ14UjyK3gdy5CsqETQZ9nsD182/0emwlryRBnqW4tT92mFQ3oWlFdjH
Fg/jmb09L20FtUWQHwU6gg1Et1JI6itSNb8HZeXsMsX2b+Ol7b2vSNeEjXyuWwQQjC/V2SkYpGa9
G1/c1KcpAA7lJjSSHsE6qfl8v6H1rP3cBOoc4/I7UieA2ZZe9fr5I1FYOY+g4YKnRubREfbBciJN
t33rK00NNimHLkHo4k9d2PZYFJvMepY6eIoKDiaEFB8/k+4On43itpwYo0wNMQEFfeMSTby9ybI0
OloRH7FKx+ISLLommMHvvzaZ5gvgyQeSlk4LOl0z3eNhEa+VsTnrNUa8czxO6kzCx3RfTOx3Fyu1
T0thlpuJobbeTjbfC5ha/Nz6lH3dkLbN1p/z7shWjdremFJi+ylWMFu20BWhecliQOQHihvgN403
+MSCxHZVcf3bi3VN3kP7RvMvO9pFTkcxxOmuVA+9uow0LRnwDCQAk2py0MU4QqbCpnkLmdG/avKF
Cdni07yKl+Lyed1ZWb0chpwz4C66fMHVvTykAN4okyZr/XwpBHeLwTBNEcqsh9Ksx6Q0TNkEf+Vc
TbeNHDhsNCm3nmiXG1x49ZE0Nr3vTb3cyDkG2E3wCTkpRO2ABVxutLdavKNhfcEyD54SJ7L2UQrk
D3YL/XzZhruplvZrZfMraJLUWdbr/200RwvzCBescOV8M/BCeySfkb/rRst+TTEp57tCk+CR9Vz3
qcX2Wkj6rITQUfALQPE/F+HRVMq5mtyFF80nq3mjlQgTi8f58EU7gGciMcaXIY2btzi1ER6gfm03
wPo4ma5hNjnq+BIzmn8rZI9MtJssF6Ph8IlQKGPxSHHAN6wRjRuY6pDrtiFqpmNUZ841dYv6quHY
ZZhby+KCnXC5GfrGeRyLFWix3rBYstOPaqnaN9LPeevJ9MOl1HN81rRcgUOGVv+GZ48UaDpyuuP3
IrWiRdGjGb8ftqmANtrq9rca/wag+Dg89oOKL7bm7Ggdc7NP3IGxmSM6FjXWZDXofdIE841LC/ym
BYLwTY2o27dLsIirMnFIw3KBQAJN45NrKh9/V69ZKbbr0/xgLBru/PUqGFtac37r01IATzXghEbu
uxkjw1UiF/s9sfMWtnVoNajGWu7pRhF401CdoglmfYw8jhSZhtbzQkHwU8YtXzjS6zWo7Jkrz2/j
C7JT+AkhOYInS5pwJ0NJ2RcG6fAjDKiTcaSK6bVvsgnuWcgUClglOHae7ck+ZVvBk5G09WvRD/Vt
OmrznGH4/2gHL/6ZNRN+Aj8t500y8mTyQLsdZl/OgAYAuZ8Bhcbf8sD3sbIoCOvQLWlw78o2a+b9
Z0v4/4QOfyN0YDS8uo3+e6HDbaN0+h/bN8WO56+x2H/86v/H9mDBCzCAkfnnOJ/RH3+IoELvH8yi
ISDbwsNAgxzinyIoAv8YLgqXEaPtOvwaQ7H/1EK5/+BHBZ4nzC02hjn3f6KFkp/T578027HQ4GqR
mG4o7FyJvOPPPX9JMDTRsJDK6YFhlhJkjsodYvpu3DmDghWvh9ZuNgwO0uAcO3PinUmoi0KYkiyv
W2cEpn8gUrsq9o3fJN3JKhsxKppABOrw6HP7jyrzw2tWMO/M+iluoR56Z+2tjxii3rpvZQs2BFQW
lJgxL2moFiV3bkXkxXXEAvgNgWn7raU2V3sA6/i8wKOG1wKh01utVndiVFn1tqmTgEqiccL26JSo
Qfd9sRoRBxdtE5nb2XyPsCJ6Ma7gjcd2fQDoPpweP5kvnyIulTvuOS5W7IrbTlLh2mXUcml81YQX
ZrL9Bzs98VwCugBqmtYWoUGrua+lO3c/Ux9CEzGAFjctKQLBxnESdbKFK54JdfTfpDNN901jmZM7
pO6XZcV71C7OxN61wZMEVS9uE2dtKLeEKb7kAUT3bddl7YqMyfv+2EZL/5GrFX9CuIfzTFkMGyTu
7GEzuYofw9DWXIH88d/mhN9jD84H4Mm7whlK3s0mMPw5j4lExjlCINImiKbpkXQE3jMs8FqWuc13
j0ofEosZbRfbfVZd1YQE3rqFlV+HNGU2asymmzzOhjPugeJcZ2RYbOQnUyaY4pWOM+EX3XFdc4R/
P6FINgtF2ixEHcesZxi4LYwme+n7VxJB5ul6bONZMEdw8mqHdb3IHqzK4Ss0DPsyrqWUP8OeDIWt
XxqOy5hbfEYi+OiLj7Nn+VtpyYRYKV0BgmtX6udXxTbfPZTVYjVYA5efaWxWC+BQRy9zOT7SOvUP
c80EBGBSFr8sTp8/SKgN3qbk4bltRYWP0OMCxGSxXrWkXh/IGzPxYSZUAwUbQYwIigk2ALMzQUjR
tgs/H24leGc9cDU4Cr81wY8a3gk6E/eMaAOHYiklNJ426bn4LIfNejw43HpybPUHY9w1t023gqdC
x00oyaAeNk2LAewP7kyRE6V4qfMIwk5BzEoFuc7neoMuF103LV7Rk8xJn7cA84GCAVoBxXgxIIEq
tICPrp1gRa3HiismFqb/mKY1Kg4pJOduWK+TOQKWZNZTFLraPVNpt99CAWpiqzs7O0aY1PbSq8Ge
DNgfWjZd39aB+cvnJZxZkuNbQMxp1ps9Xy/SOBimR8QKHJLRSeb7KeFWqBanuSLhCpbTJ4LLZQ/G
Ldm0QH5akj3UzkgbvEAd8J8/bwnDE+4YZDMHb05BWjFowC8ssu7bgrX61PnIEnfAC8SzRzH9YuU2
8uAWnkNDcyehRUPcZrkJIB/uF0wvxzL1yfkYs4qvY2feOesRtGw6OHvcD7bNBWa53ORIVzg+sfLE
8+BovrW9sIIgDHHPEqAVNJIyul7oSsGwymZeAY8xFubSClW4NRKF+33eDdCPLNXPrKeE+axjVXmi
HiKAuszxg7N/27ljin1jagq+rzspnGpLP5uURLecO8xByAOHyWXFqpxmTB/nfmpvPiFJGYmNRzTr
0yNzOO8c1gXMLjxCvM4nwqkgeWKXa5YMG0z6s/ZbwxHEN/3Yfu4SsUx03wo4IKeIIvTI/t15li7X
fEC+YHzAP6OWpz6KfO80GZZIl2Tx66lghENdSk7aDgm8eI7tBZN40kh/2rsQAFIIg3l2zG0oScZz
VkXtyFkqs3h1JTsszXQWuaZirMWU+5Q93Vb1eJjtEVfOlph28dyZWTzn/rxqQVWFep6wba4X0WNC
b1ak10iXFUjF6t/OVrZYVUEdBtzcJvF+iNYrR4qymS9ernh5B4DsB8Si7JilPlf3SuIC3Be9qMwX
+ZXXGnUyGJrp5azXvOd4/JKt+c5b/B/8aRDo3JpsiF6AaRDx5trrY2SA3aUfhs6HgUUoEeub6kmC
K1N3vR6jGc5V24XRC7QITuTvS1reiwzTlBy5lKjblTnnYd9ZgLO8ESumsMS9F3B3lWVBZ9CMHF4o
CIfPO46+kfeC8XQSeIV8lR4+V9amSbG2j9i4XgRGg/plpC1bfPXJ60A0762rlBjG7OilwMqw/0X7
3HTVg0iNsw2T+qNOp+is2nZ9GHREq649e1ZgZqHidlx8FrKS/YPZhk3Yis2UprVI75w5nU8sP241
7kRi2ELgNQeBvg2aJbpC9UYt6Mh4wicBPLx8WPLyR25npQy3pbbovYPEP9XarzhFNUlZRMtOrLXc
k2qXssQ0G2vEzbYlkjD4aOrqpUmEukTxZGz6KeEIBDBw1TO6uzN7YI4ulWP5nK3UQJ4x4b2giIu5
d6EKop7MNp0Q+tZfmYO9KZPtsHIIM9mBJIQu+L0jDMlymu66R5uwVVrS1My5Bzbmdy6EBhHRp7S4
6ATAe76307WXGemvNQEx7UqYsBiN3GMH3OTAJ2I0lvZX4nCx1EK4qYL4jKK7YlUFfoqWPoDzYWP+
ae0WiHLgLPWWYo6g16Dz8m27pr8ydKONmHlkwlpeAUGGApHgH4pS5lHjxSfEqaCHOs40cmtw5Ic5
QGtN39LKFP1ks+bUI1G9AmG73IWTlpc+j3jMZcyOss8A22oUX0hWaW6sNd02W3Nu5Zp4W6JJIFcr
bPbEUBGIa7cTAeuFNFdqGuwbmm40TnvLn95Kr8m/zLL6gu2oK6n3e++hK1KsM7ofQbxRHR9CkFM/
+1lF74y5GZmPDPKWNb+38+lxhWT3HmYrj05MzYfdPJH4W4Ut4b+eR1go5tz8JlRpTmlom+Aj12F9
WMxIk7vM7H2SjV+iiJ5pkREyKuPxO3DIlbgg3xOka4Bz5nonys45uAXGQkf76qEHR8X2pw725ERO
v9GLfLZyCV9y7PubMEvpdS1Ung2mrkMzW94xjgZ53UYZXcyuf+4iA/BLfcYn91XXMIeNV7l6xf5k
BD2VsG+4IE0RNKxpP/qEw5+LyHjXDQbaLQethqHR+U8TzMwNfr9wb0ULfXRWLEC5VXHvdUwI2XVi
TxB3PARmtnxDfaBxF5xL5c4PRKdu3dqtT47Vq2O4PiHcGXPjlETm5OOP3fTZbH3rCf/YIX6Jbpbc
fzAZ7TJd1/Yj7V1AQaBvvjiTYxE8tUZaW6Hk9+C7BO8aeSH7EscBKo9t4QhOqnnN2b6v8EMCULm+
neLZUeRny9G1bu2ALFmevHJXhN6B/tp8yJuiOo/ojd6sonplRok7UMiSpAuleuBKXDaAq0abwQJZ
3vaa6u2H5Huz+Cc7rHU8iJJUn4fa/2hT8sAdLTAcrxnhrFbiPOfKfYuVTRxc3PTTKzviPbtrxU5w
zRqf19RxjZX3Oe5YUVj51/ixhmg+K3PkyV4zyysq7B2O3ZmTVorxOjUWUQSta3Ly0PogVBw77duP
w1iUJBv7pZpXzDPzrccsFtM656m88iSXfkg+WPwxQeROt1uIj9rF1lBDiUrjRW2axI2POkgZ7swq
C05hYcYXq+idkMde7GDQNSLdqVY/QkLq9hC+mhu6R9kuc/X40gZheV7I/aTBMheHZdHL3qQ2f81l
dgic0v4yJlPIJe5WjWddMgI8IAwXpgK4HEVuck3C4S1ItP6rlUbmqlLhTVBAM+PhFT9VTO9fo7EP
FK3AKNaXAolO9rUns8w+V0UQ6YuFq8wxJ1at6ABn23TjPhcWO6eEwi2+i7EJs5tFMY4rPWvCb3FX
sqjHeY6thuV7JiQLtyjO1SMetWbxt+isLZvZq2Wje0l826D/oLfYHRyDsWwbot9LaJDHfnXV2Yr/
TsoBcE7brwBJosWJ1N437EFTlbLbqkds5Exv6IvRfGzL+WKLZXr85IuyFy23FZ7x+xT36d/xR1Yd
2i+ls09h71BAO3Qbf9WpkR1CfDQhWaeYtEO1q5rGnb4u3mL6V2/Gan/wqojdSFOTIhBsRjBFf6eV
WzWrv3yC0EWDLXBNuHyKX3S6YxqIZnF0cvKnCOFFXPcJPNdIxM6tsHpy0HQSt0fwmSmQuTZe6n2L
BOU2qbV4Dm0jbskWYVf5p0bI/e9v/2c5/39xWCKkkb7Ntj3wEC7+taNAmlfcpLmXINdk68fAGq7p
lDXsSdcUAsa5DjsfQ28x3VlD8ndEmn8VkXI8XCKV+IctuPB+ETHWaJUNYaYck7mkFMpFN2Nh7Luw
yjkh6Uy69ILN030uyIU+i3X7XXtQuK9AsrfOnRfMQ7EQzauZKum1gm67pM4ZtPjUMLXLQvvvD9cK
bv7lJPpSCl9CsLFtZhe/HK8hSjLLJc3jhDKHPmU002vdpgHito0iJbDb1hAo98HUd2+VV8yPncZw
RsgdHQCwPo8VrrK/+URrz+evlxVmMtejz4pdQvAY/usZtJC1LYZ9A1SftUkcEIn1iN4xeulp8fSb
0FrL39Fx+g8PMM+5Hagv6rFR5VEwNc22fd+uNRhH9t9/sM+I2l8/WIAaBQk3VJd/0YrLwW5JUOrS
Uxsk7FCJgmhKs4kgZcqJXRExfk9tWoYecy62rbvJbfriMnjO8Gi8gR5xOuDxs+2Zatn73BcLTRn7
ibvCEcf2PUtgqJYx0reNWns9dWRzZyPgpFtSSDWZGzI19cfvRSlhJtOjAZvLIjS3mADjFV465Mt0
v+7j3nD3c22hRikQSsiWCujfHw7nX+Tkq4xcYjmmb+AFeKD+ep5SYcFaGqSFDZy8e3JcgR8gJ1xL
nXri07PwR9ezEw7WU+0sK/a6SvlY2AmXp4mJYv2UuILqxF+AooF+5l85WPwJaHhO9p/tIddZwUmj
yunSmJGcvVNDpB+SCtkOyT4ZoN0uc8W7+w7svF1QzANXCAXBx+eX/b9O9N90ovELrEvYf9+JvuE6
+vFnF+4fv/FHAzogSsMNCCtzHZTqTEJ4RvzRgJbiH3CD6Cj5/zTc/qcJV4KND5GcE6nG8JJ19J/9
Zw8jHusVXhSaz9C3MOL9D8hKv8rbQ0nYns3r4IqArLRC8v/cfZ4jViE9r162eE9bxp9vSIX809H4
Lx5H//oWrBVw8REy8JH9T7bTn+xXmBlWmUK0nIbY3RQL+U9zvQkDDuk/j/n/4l3WT/GndyHmdpr8
lHeR9ffe+t5MP7T/N7f7332RX4wyMms8RGS8hVkepP0wA9Nc3v/9t6BgX1/lz0ssYweWE57aDlcG
rfBfzkhfWi0WXe5q36rVbwTs2GA27dHZo7BYTn5clHQQK+Z4pWFY3NvmMPXutGcKII7zNIzHrFXq
xUkXV2wZKOc7yugHx68Gf4cqYryOgCujU1H2ztXTcBBDHD/BZ0AHICuTP8+rqFPmMr/qA/IQwwbZ
Wtju8jDs9wwWhpPJ1RZsDqlOjFYDEu9kegM+k5yyzgAJzhQ8cWUYTNulvLIhYeFUkGTYUQWmN3Zn
BUwSSyg/NhLd1PIHyHCVmTbFpMsdOCZzbaJq+ZJp/pq2qUPKaQcxs5K4Xip3HwLa3vXYlY+sk9de
4egvUz17DyNBMEcL9eS+cVXOwJ2M3NII79AXIWyGqRU3IVqzfe5602ZCUfToSs2LMJq8lpAr980S
OjN98V7cEIvG/YBMbZs0Jn2I82H8DdLs/DAsLjuDIJ7IaB+gVlnZ8mN1a7+mNK7yXUWr5gs2Gd/d
jYv4oRTd8S2GDv3T6jxq6Skv9UvkAAQ8TIH2HobB5oXWA4yf8KZBMKY3OARaEmH9AGQNIGOyyl0y
I72kgipcS6LEe0EUn09nxJS5dZsn3g/dQ8wYZ20+ePB98RbnR0Q8+7fJIVPYM1b2qgtitu0ZCfJG
pR25U6P3Y9VmEH84dssp76BQ5dhMJhphi34BRAwbe+Jz5CDRLxXIyJfMmuWWrry8qkKTMhse473r
K8Bd0DLIIXbyc1IDtY5Uq4DGosdpKF156gZBso3iOSaQb7aRhJRhcvGRj5+Q9fAGzrKGZOX6OFZh
cQJ+OZCotpgn9sr8sIp6Loww8x/KZAbTVMbFJcTUvPGsxrCZjby7MOJwbjoXWHOFqnjnsHbewifN
83OOYeBAWU3wytQx3doaxVye8UGCTSSzn/LaFNOmHTP/Dp5xfkyTxD4KT8XvMWHwJMY7VnzrjBFq
Z0Zy0mzg8JhNjuT0bk6Vs5sTaqVpSbzL3KruuqN2hf+9DOcgaoP7mC3lEWyMey9FlVyPnv9C6CCT
erg+wFH8wcYHgBTu3Cn6McZMhCIXWRq/a7wwMMbGRm9cy1jHBmPCT7ow4U+ElnrbW/14paSgkUMy
5j4xnQeOHgTE3qIpizI5Wo9HTAj1jirsg2YQR7IfpnKfgh84iV7Mp4rh5nWZJN4zKpZlH88hyb6u
5YtjKOuVBe6Nr6ETD2Ci/PTBrjr7NGROGew8MyEwkdmAZBi97W+iIAG+oyFxa9xpfFOuW9/UJonu
AEm5z8hRcDcA27L2Uyf8q8/Rg8vm/pC0KrwHDVq/zYwAHtTM/G4C+3zLHjsA4Y6wo+8i/6po0QOJ
zh+25AkHT+3shjuNTfGE1iMcCDpzeINOrItX6cT6QZGuUdPXisHZgjf1d1SyDTy60f7pZQHhj2nZ
pE8dKUwf/hL0JzGwCBVW1R+5NLDREBd7aOe2P+pmTKpd38KD5qkCqMf2uqtyBCu+BjpAZkB7kGwA
CvOafpwGuzwiRApzy3Lh0ybPDmXhZS7m7goVO4l0fpx12zygwwp/Jo/OITuGAzybAG9KEp39PkKt
g6oFbHUCFy8tMlLlAxrOW6p+BFeRrffsmtX5d31T2oXzATyMtZexoZHv2GVE7qDmOEzNQssRvc49
BNDufey0Zhkbioey8ZBe5/a81awC3zNgwvtmkPKkQVX9kDYyIAf/49WnemdssjKkzkCn0cOafQef
hvWlREXys4/wajH7wEYkbKRXq9jHqQP/CRwb+rYJcw5gJrnqsfDW9yEK6yEsmnnPNbxwdGnMeyJZ
PQLrW+JCQePHoHDYAumlQnDLVeJZ0CyRk+53qDD4UU+51h7I9nzzKSxz+sR5RJ+MCMNLm5chq6qj
jkx9RBsW77NF2JvcWmPVOwS19rTKThrzBq1Sn0MZhAWIrtzfhXFhnwA9kdU5q+E2Qv6MbiolFl2J
KKNFA19LED8SbfBtTCfq55kJYCsg9jousd6IIKsLYwRUKbIJtFnV2stJUyyiK5yC5RRBx34SsORe
Pz1DmbdqBD/BAn5LbKIc1/HI0hrelgzt+DItIRmECmkVZB7ruc3AuW6siVMfumSQNRJBnoGG/fGp
TSJXIXiqVOBfxaIBEBD0GOq7BMxIF1vhkd2oOrutVbyMERC+uu5QxHWBtfc9FaHGR+OWfCoZ14dd
z9xpQ/91uh8DdIeuQMTTRBgD4INP966avTdRdeW+brnAoT0Vl4UreoudmDx6z65/5DzDzziQ+ue+
CJYXLqTknn5bcqdzEz3VML23gQfGIFNtfQyVG7xqNqR6Y5hDXZdjncA/XjVITmxN95pYFvjB9vBj
qGPrSyXbGC2hzsWO7usf56nQU/xztvmwk+eOB1IjxS3KPOuZSMn5HkoZGvfSIezLn7JvtenDBygo
gJVBP351zex9HZTlfc39dr7lSRUc0i61dnOWWTtUbqhZ47hZ81XVY0Mg2d5RJFBYBeFBn0edcUmK
ry8M75yCAWINMDxSfX6FTkFsuoZwstrAkWu4EA+kK9hXEjX/vo5yfa5m7e7brmJypGyPm1hG88Wg
6LqLQ5KCMJ9hAPi8luli4je1vJB9RehdLWE23cq+jvcI6pOt8IDObVAgFXd2l1fnAI3zaxTDDiSR
xvM3YcbD0F48Tv8COoNxMNq3DilmMkZuRZQb6jJ/EatADvNdMU+3LArz2Wnj+k6qZdllQM0TFG3t
/GLjMvU39TLm+4WkeeSflNVlNOcbQz//zi1SAFwuMkzPVKhZR8pvIUcUrqqd7jrZ8+iWKZhW2TUW
eImlksXOEYoQZqJRaUpB8zpHCsMMxPUeK4YuYdHUsm6eDZ7og2HBYQ+ENeGKHqC+6xCwIsANBrq7
SAnnUbSXDjfjAbGPNW+6oraee9tG6wUcjx2z5zI5I192ayc9tybT1xxY5UoJCIcO7TlCmSOauPLF
RvS7r1o0km6UifdPW55XYbXyxtF+n6MQKR99NHdjeat7Ff/SPoNTgN8C56kqpLwEozfvQz2rMxgs
RHvuPGDZrCLG7xsCG1jp6t5dHuwAYT6zbQaj25i/PEOQJiM0QmN4bbSVb2N+9D53gattmqWLT73I
vWNmuwtDypgZI+Pm9RvdyXRytsjw0luxZE6/Zb7w5EyF2uOiqvdLm1pH7TdabVx/dsi4mkPGL3X3
5A4utu0is67wbtwbwLObBkznqur4EXakCwqP+BGDKaPM5/iar1HsQFyzcvpJrw5hqMZ9gyDwGCND
QWsaa0JFfIVRubPlnh1iimXCr7Y6RfSDKm5b9EH1m6yt31Cf3k1O7x6caSRy2RXdGYids5FL9jw2
KfFHNLdOrFZHDsSwFdhQdgmOMhwZ4Svh2grM5xoCnPVdvAuZsAIHRPpuhxq3l0/mRClbvi/ARI9d
FQ1SVmzMKm1809Zpsi2GhE5eVsIYaNzBkE6Yp98TM/ingiDHZYPmYthP4dI8tRBa0BAkdoet00mv
0jxo7+u6aF9pvhE34cwVCLsWWwiJIE9SYNjclWFLmvgwLxcni4qjV6bmZKWFj0Ul6bx7L1TLfZ4E
6qlNsmKPF03iRJkUTZslCPYInuJtrNL0SFZ5fgClRElul9kFQO7MrEN375FaqitB6gEK49KP1G5k
tDFiVjCoAa76+p3tvfg2BXV4IyKj7a1y/IbBeE46Jdj58T5e5uasZ/TOuZX2BxKMuBWJmMCtSX+e
fqfiLO6ABL57qdeN2yFd5jtP6Pyh9jVxw8xPvgWK/RU429S5ncNIf4OrKy8FKM2v8cywd9PVxn2x
1ydkIKoWBVqYnqa6NldpFno3adUzrtWuj96tGy+lnwxXozUXv2kPZdQmFZzcxuj4fpBt9VH10t4O
AXFVyPob+I/gey+CbMVr1IE+jVEK7M081B61bk/A42xp74tby2qP00ygqAa+eNtY849ikOGr08ga
e9kSbpOkXA7YhvNtPlQzc5N0QdSfVniHjDURTTorVrK8zE95S8hPG0ib08vT9jJTVQA0cBcCw8Jd
0rfLDt7hs1XikKg1YC9W+Q2NGxqyEQ6KQrRfiQ5ziZJBYbyxcVrBXWVnfGyioHpmRNdc66V0zkrh
JWI/XzH1ByNZtKGxTi5Bz0TleE5g/Zh1iXdxVP5ZkJr2oq2u3lB3hkeqGMKYrCz+gi5XX/NQLO/Z
KuZvk3CbL3lXdK+tQU53bC1wixuiGrLiiGQg9jdFwZaGpOr6AcXjWG8/1bKFChzkZ4SIXwbH/EjG
kPk77R0yssP6ymVn+1sNyIz8HwnlxSpul2YAoktqRHnUBYY//AnNdTG0IyOyrtW3DG6S25zN0Cb3
1mgWkP0d1tMApzSKv0fu/w9dM08jvYDZugEQiW9HLxeGtua+AOuz85IyfZlUTwjXTDypIDntoScG
6d212u9e3o/fvXl6omXeeweJAnhnIf495t3Cyt6SFs6tVj4RmAtTG6eyevTtsq+25AMcgtTYh2UY
DErl1ANP2njHlBjYa6cIkPsWypD+yRTplOdO8o4Yuse9gxzTdy2Y0Mkknyl1eJ7glf8eV9LetUn0
1UPQdWW3wjnyKs6umzr95GXehyxDdTc0eoavFA+HoRjDjOM25zdRtIzHQUmOWBOGR5jYk6K/wkFx
Y/lVDqn3nA0NgGdD6rWjIqbENXuqOQ2ig2/5R+2mzj01yAsLcnE3tUtw6TA7b/RIRlFLLNobUsEF
AdYYnqzOzW9RCmIpA9+PM1axuwVj3m2TYawf6Zcn7HCth6qq9FmHc/UQZ1ZwLzs7AcxN9J1IB/en
SGo0n4wY98pkySWuU3NX+1N6XfqF/+S1mGzx1C+xZb7lNRTntOiPFcvtfmhdSLl6sh/i2AQnsgpJ
UdNFg5jNLZ80K+7GTLBbo2iwj6RtPydmISdP2sHFTZr5qEf1nRhCecoT4sYQzE8XFlLrVLnRcM1W
Tl5GD/sgAtqC/W9T/zQ6H7Jdqdt3FwzFtz7UBj9aAvPgvbHz3L4SrYmvwjHOd/+PvTNZjhvJsuiv
tPUeaQAc46I3iAkMTuIscQOjJBKzYx6/vg+YlWVSMJphqnUvKsussiQPAA6H+3v3nku1ZGCyNfp9
pyvjtEJdZbpXcVaHOvrWqho9UZP4tq3kOHM0i2qMXlOdQetzkUaZk7uL4oUrQwnrHkP+6zhid1dJ
iF3Vlaj36jz8sE1ODWam5ys2VRySKrxts4aRg26xBj9a8xUsknvef5MsGusxR0S0QgQZ+uwKszXl
jh+NHuMpQiWH4Y7v6zQMfjdaLzZHkDGZLxC13bCHsqicUSZSOkf7YSA3OjdQCW2sSlBISSXa2kDz
e1cJ3iJLmF9IWtZvmtF9q0ZDeQx59R503a6jtdkU1RILOgbrxtFsYtXNYqe6YwcVvJJrApV7Ymao
AHxeCP1YBQUlhyaanoqrOfohUYogKV32CPj8waB+1ysU4+KyYE5WO87j+Yk+7ofKrrOM5mrgZBCI
W4e4JXs0R/ZJdu1PRYhdCGKHF+fIy7KwzNafX9ixoQCf2a5j6qb5oWet0tin/KhxYZET3o+JwScj
6bVLte1T7/OhDrtTpNTCWAMgR3iDy4gH9WqNmM8pEwwlSd24SLM29S3aSKuAyetV4UgGYs/k+nzQ
Y9ena4QSUoczIQkdDGoizNCVIm58hJimp+OK9qyakh1nUuPE9R0CpZbr44WmhWEbKq3ug+5byuI/
I5er/XyKROCB70xY3JzkLNWpaGaUP76Uk0YFMZujyy4bxxPjL5X43yv1jC8E/RvLWXo0B5V6lPhl
pKZh4zu5QgFecoFWNTx8fj8Pm/nLRaIsUJ2FsIZYR/+9r4GivJ1aV6/9tqV0aw8Ru4jQFsFVpqsz
nT999PoOl0BBX3b7+dDH5o/AMQH0kebNh0Y+ctNRC3VRL0WSCTe0ifgoWQrBiM1RK+H6NL0paoPN
58Mee/WFsYgXeLI6HMrfr1g0rlXQSiauqUqyvZb3D0g4Zz+0mLVkAv8nExZkJZQnLCCOJg5ucFij
tcSZynC0jO8rvULBFgBCDwjp+vzCPuCd3p8l6myDEzgLjXqgjCC961/P0pq74UfzPjenoPs5tsxN
pck0yD04Ly1nVl8QLlFMGijFf/4jjk1a4TqWbRnIVZwPL40t2hkqTQ0hJjRuTFj1l2XIEvv5KMdW
AR7h0r5CA44j5/dnaEBH6oycped9FeiTgFYEugpPM5LyxIJz7IIMLGyYcqjK46P5fah0RGwyEbDg
D0NFZsJQPFtO8fz55Zwa4+ByYrPVLT7Uta/p7eVs1TvDyU+x15aHf7iaMP8I52AqmvaHyeEmzlDr
LXIX9q6XYafqe72QNMrQDH+NFFYYzLLqdVjTZoEvrp6Bkju1on189dCckZWGe151KV0crGgGwnSh
FG7lhwQ7YwVordWgpdVFpiR4UEtXrv/0vjKeTXwV+yiooIfvXsWxyplKUfm5HNmgWNMNwR32ia3E
x7ko6KGbCHwsRwfZcPCCu6HWkumaobdtQ0JVyiImtbe/sBN6GZ9fzpGRuAgHTRq8baQ7B9PEbeJ4
nibyMVna8M8qzbmY7PuyTh4/H+fIY9Js/A2g25bd0QLv/rXXbZV5KtzaLvwZ9W2dvaBdWiWEl2L9
3X8+0sd0I4copV+GOvjGUqOyFoYQ0KrepXAvDfSng90CanR74GC9nB9IHM13xEoF9boyqO6rNe5I
iyPrpkUat0GITYOgoYyW14ICeI7OZ28iad63YgR5MkTzZZBxDjQqKbBM0S3iXNVuMr1N2r1NZuPV
UHRUsCcIkivKbISJWPF84kKNwyiz9y84fT2VF0CDonSwNuNsUoRLpDkwuKh9cnOpXmm9cztZVvyS
z52973ACEDaAJxaTytZOJ2omo3VmQaiKERettIocPb17yAMORohNAc7kt+XgXM4BhaW8SCsMcQP1
xljYgM4SgXxqQLNZ97q9VxLym0ejMHx624RQt9DiGCdZU8KzL1IDLUOSEhAwsl6v3XBYzXY4rg0W
GJe7pRPPgDdN/Y72Wp74aB2ZazpkWRQcfLPY8h/MtYB0bnYfE/clUZqLXnPFGU999MOkBtcyknTv
fz7lPm54BGpOwzBhScGSPtzwQMfp+6HMC991WhJp4iLfVAQXXFiibHeBE7YXEaXXe5KFwvPPRz7y
+rKbUy0L/iLUw8PXtw6nXok6S8Kxm6avvTVozxX9nntkcMnr50MduUgEHqxG1Dr4z+HWkb4o582p
k36OxXMHToUmHp0g+AWJrM+sJo2dVUODnbRPnaL954MfuU72VQJ1Ju5rdtAHU91OQyi9hZR+E+DE
qQZ5Hy7UUQLX6z/eBhjLIoVjZzlemYcga2pABEcTzOsDv3qaJoml1UG2TTS5+ONpynYDwRTCKE4f
H8ilJQlfXdh3GbqCbljPFoVXkVwPg2ltKTz9/NMbaKiCC9M1AxawefjZCuOsRLFacVlmLnzAkoR4
D4QCrZpMpKfYyh9fQAZja8PWwKShffj5qtCGRFaXc2WKcR8J5QlQ2s9kFPfhYJ3Ygyzv8u9bEIbi
WGpxaaz5h7mluYjiSSoIMQDkbQS1UhersGdn/UyqE1ypTD+1Gz0+ostW1F0SJw5h2YpR2g5ozNSv
tH6fuuVLgd9M1GkFd8LKyHHTTyhYP859Q2XjDd2UXQcjLnf7F5mYCfcbDqSd+krX7aes9w0jvY4t
9cQwHzeMyzAcDcWCOtYPCwq9o45xzF/t94q+oEkJ1SlHvoifz8OPqwijaCqbDaDC1gdcLKymUSaJ
lvq1oKJFpQe6QfdmS+smqVoa6s68EkRvfj6o/vFLyagsHJBWTBjBh5DgIJ9h0UQUE1xzogqOT4Vv
HeLay9GlSz9LmtjNRFagB7oNTwmxdfilG9XetWMVnmX0kbcD2yLsPdUtSAg4tzi3QASyLagWHA6y
OOvBxdfuw6YzT/z6ow8GBDUzToNedfhgkCREGZ2NzKc6LTfJ5CZ7ZaTO+fk9OjrL0FVSUnL1JS/l
91mWGwRky7BAUd7apPcUva+mCP7t9tSu5cgLixibvS3rECrkg5XctDMhy0qyEI2lQMgSRGejpY7b
z6/m2ApksQUABMyhnHv3+9XMAPTHsFNSxEOwlXqbzxQoOuguTfYdcsyf76I5MyIT5ZOx0PoPT6hQ
WC0Sx3hFpzT4udw7LDs3eR08fX5Vx16eJbTTRpLLweBwGo9NKrW54OXJoCN8Sck48bTA/EmzpdjW
oen8GDJY71QLmxOfqmNrHopYlPl8fD8eeiidAmUw+tQPCc5rpQLLJ9yWyWOZzHcs1ydGOzbhOfbo
THZOlh+KZGB5kZAC0fRLAnh3OZCMm0GHD/j5zfxg+oDEr3ITbZ3PkUDmfLCuup0+diYld9+BW/AY
R2qxVVAce0Ei+ozenD08JMQ9r7qi7a+rSaZXZmaLXeSg6ZzBqdFYTsq1VkE7hRSEHqPrklOnW+3o
nbc5YfNmkqpxuPGpg0Y1hzznazMatAna6kVr3WKFqqw5i23nqRupTmDBo4khRfyYDn1zFrjFc4Si
Y7YWDuCQG2dUkVzPmhSsuRHX8fmNPPKu0dNmC2ovdhT2h7+/a5nNb4hHttuDnH+Ws9Zu1RIxZZCh
X5lePh/ryO3Q3jXG5lKoZdf9+1g6HGTVgMvpz4H2U6XgsM5N9aWZMunbrkzAhVntiR3GkZdO0+jY
saPhi/Vhi93X2YSxvuDyEvNrFIdwoVHt0MeoZ0/ACXyo6gHPHxRL/8+vlbQMDOXsbOC6HKyUhrIk
kTtEsnNWu6os+ChWnd1QjQ9hLIaPk4Pr9/MRjz1JtmyUAQgIdlnKDu6uRbexMarCV9QQt7/Wo0qQ
or0ZwO/6RFKdGu/IN4cLZA+1sGnYLB68gTl8hCguuLVjH9K5MOphrVZFtRYoYk9c2tGhXDisDvAc
6vwHH4TSNuI2lxzRNLeQXwgEhRtot9Y5NkrtxPJ1bI4KXqjFh7BU+g/maI8kTs5UBvwm7+7hS7+a
ZnWfNTy/OKxuHPCqf3w4YgHDdKETiUH75PAF1EZ6bXozS3/WZzR+9nBbd/W6pA5wYqAjCzMldRIx
BJVnbBzLTf5lJ1rOcOPUgCNgFppP8Dh2zlzdfz4FQRF92ND/NsbBnHCVJE0MgzEQ9Gse6YLlvjEb
81bvLHDm2dBwF1UgXUNdknuRhA8FRi7EQvRqO+IFKf51qCFlTKfXGFHAge7ZDGAA/Vi09X42jOhG
d0MyBydYYUGpyl3eIM7idIultw+Ds8h0aFKo0EYwoKLVJXFRu53dHLGV1CA7FznmaTzngcsBagyv
CRVkd1gsmFIya6+j0Y52GtSOs8xEotmLKL/slbrHwetivkubFXc43ebUimovQijoI07MvWKYy03Q
RSZi4XS4KAwBsCZOuu3nt/fY3OQrbmvME3BVh+snEO6qnSzmJjLhl2psX+A3XRtC2eIDBu9Iku7n
4x177dhzs9mjfE9D6OBdMKNJViKcpE+s7FJzuhr09Gxo5YnN68e2GjQkuoYU/qgRWO7BMKCvI1GP
rvQRkd+U5cIxGJwfVfpAE/oSQcqqM/XnsJYnjkzi+LhUabmjHK4PN2RuSSBDOZjURIpp/hqNKi6h
2lBuMLqo2QbNDGecyswh46Z9tc4ITqe5LVnIK70/M1H5m8mgnAm1U7Zaa8hVgDCUCVfu6HfSwXaT
7yaYBW8YkQICRw/XbguvIybReR1qwZ2eQpR1ZrPyYPAZKXw7QHEJvwcIcfmK50P7krwHrY7A4HB0
8b/neKmjpk02sI/0x0qYpx7FsSeOB1Qjb40yg9CWW/bLGhGrjZnLtJc+URYT3SVvGtRdqrWnHMPH
1qJfxjncGPVln2cFAQy+Yy6pntQbVsTObz6fvsc+iBa5MfQV6LeRj/X7xagVkY0VAQI+TSdnNS3w
PJUM5JR06KiZTpjOjg5GvZIzi4u77fAQYdUsRjLjXVEii6B7EL5w57coQNFSt/GJF/PYQmBR9udr
gWXvw+Y3myZhJaiosOvWN0RzWCvIOk9FVr+2MZqFyDpxJ7Vj82LpeXOARUJgH/Zp5qbMuL/s05Ix
g2s969remevhTKcWvy6EEvlGWcEeLV1xG6tB5MNjaXZhEctLJ3TSrVsY04ONJQh7RoDx9sT9OPrz
WBApI1G/pX39+5MexqBR0ohtzlCVr8INHyO9v8sEOpLPZ9TRcWzSRNlRHjG6N70yRSV6PJ+TaEk1
p32RkzKsi64+8SE9tm1dQtYosSz/sA/eQwEQyQzQXvotnpGoQeI6yJu6MAkt1q6zorrPM/dEoeLY
BP5lyMMNazIbGRo9NfeVYdwRKf7qGhnidmtfF/2JM4c4Nn85kS6BagQ/Ukv6/Xm1S/D2PNo5y4w+
PbdR+UY6jbUCyu6sKN+Gq4VUu8pZkTdxtXgNFG1RZtaI/sA/PRkUVZ6CygEPreNYwNWGzyhq6ztA
WwTRyQwERNA429EenEfHZNUkWqFBMKU043pOl9Jmob+pg46dBTLvWKrPSdFdIcUpNyRRv8ZOD45w
EvGmyyf9rkR0zcdeN0/MpmN3wV2cupQ4mLeHDdgsK5tG4k/w53I+A/Khea1qPJmleU7N9Amy2HBi
wGOPeHFmIZSxKbYe3vYy0cKpYjPkxxX0277s6nL7zskVIZh3r1k06Z+/MO/aiYMKL4oZMnd1HKYc
Mw+edKgAJwJnkvsWeMdVNHTWnRFp/UqKyTyPiix7LElcIqEH5eS7XcCJgALn3UxMApK+nTIQ8nLi
Nhy572w2Fgs0MaUcJw4OSq41ORC5ReYv8DSYIpN1KSO2jVNSNE8JMYY+usjvJ27EkSImqgSqPsuq
bX84+8KcnMug541u5gApqwiNLYJUsW2CutmR/ic8ZgrKSZNAnrCOVhM9GZwXxqlQPHFkDVt84cgx
SG+k0ab//u6pSCOsvI1zfMuJoDWy+BpiAYQZbbU0z7kz9lmboEbGYkVeRkYRWVNy+qiQrfsvgxjU
7TQFgI/fk07bWf3KtljuooEphWMq3SLqM3dI8l9hDHks2f3GsJJog1bYWNeKbP3IquwNab722gnP
9SIVd6mQ4zWvLSY02EDzU+R07j5T7W8q8RQnDubHrp8OGB70BcFBV+r366fclmRNK7j+LB3vImRp
/miN8VOsKdH284d+bCiE12gNcKPz2TjYgNB0Ihlz+SwRhxWty8pZ3Hxjme7dKAufPh/r/bkdvmlL
9VdweuUzeHj8l4qVdUMeczjowct5LQ1jzF6zoe2CsuhJ+8q0c61Qgy/tqA9Xuq6EN3qrQNAWWbkr
JWDx9x/0//iGE/gGADSLDuvfKIH1S/vyX6/v6etXL/nr//z3HW6C4yDhf/3Rf0DCzl/UNlWbQjsU
A0tndv3DERZ/UU00EToh+fj73/wTmmz+RRttac8IQWyKabO2/YMRJmadmWHSRXnfETMb/wTj8H4q
+3W+0Y6h42QsJXML9eXh1wsjHaLeJF7KP7Y2wFJPxbCSEutfJKtya0nd6FYyTBwyDAXIIT2W8dWA
5XTdZ5HjrGvRQXoMYvFkNbh2CkuXd31jBc+sWaBiIfaUPgl7pl/WC4KHLZl5Hit9sbZTWZCxMab4
IlplTIC8oEUVF6QIRFepVigY8cly23dzlVWbyo2XlIkJ1xasXotk5blP5BvVHVCHeOGMbao0xnWk
JfD0o8BYKcXYEwVRKWJfB5PMPR6BTNYKgvfojEgKglgLvhi6UgflqtXBrhLVJ/bD7IgzUk7YsoxZ
1X9Tc37UusqD9pVRsDvXhnQ16OcYsrAIVTH4Ayub/qbEjoG06lVqtUW6IYnV9GNWFRtAvpq/xTxw
KAzQKy1pgiXFeBX8nC2z4twIvO6pnPGBrwJ+2ZNRkiEgBzW9dVMQ8sEYR9dDF8j7siHrqG3qfjof
qzEk5wcIGIFPkU3vLMszvOqqVhWqN0elczOm/K7KwsrpkV8R5J4q4mD02HXZNzP+2WctdJwvQQaL
B3NdrWrrgHKkXKP5LrY2gRieOdtnY5mX16lWuV/Mhui9iwQqid9w/7Z9UWHns+JqN0fRAmFz9e0Y
9UCbY1MWd5pWOTcKKMirJI3ylUup1M8x8LKnI5RqcaqdAboTexwwyDU6u7hO6wrgzWzk08ayE21v
NMNA+GPaGeuY7jMxXErecs2a2AoZ41Ge8+pbDTn6qVQng7z6uTKtlRmazU8+dc4Gq09rec4wuTdj
CTZwmgz3Tq/j8GaEex1u3LFm4TR78awHYwP8JlNMMHuRMrw44BQxn2nuRVkieNx2kxrujTGRsR/Y
VTufdbiOp10cdMoF3tN+gI+LeUio8Nwg+InFshlhaCDXDJ/CLbZ7M72IxAhj0lE0gVvXsh6kNuFr
+pumJt7Ras7fnDXrHboWQj6AwKb8i8f2Dmeb3kFt1cJsU97xbVG5oNzSd6wbeK2F8cYnzNmG7H/0
DsBZrbT71lqgcFm1AOL0sgENx5fOpK7M9PlqB6FyNw11s9LTgICxvD+PF+ZcBHwuWCh02TuQLvmb
Tqf/zaoLc5VARnth2CGNirFjg7lTF8JdsLDu1IV61wo1O6vmcHiMWz1eK25UXML0Rc5UtrdJBzkP
PQQQPTuh5eqlzKFHy2JX4/N6K/dyYe8VdQ2GrzMFUAl1ofPFCZw+HNbhVmlxc/+EbaFn/qTGqEP6
Tu/WE5LYc8VRk7OiU8315MpbCB0XbdIEZ8jlm5XrFON+Kept7DHONkYbYXwuxh2KWQVnKytNFhA5
Gsy70QHuMMW6Rk5pa1+BAL4DPR2u7XDYOW1iPmo1Opuk6zpvnrrienDUW+TtutfXGE+UBg5jaFQL
mjkoWSqscAvmbdUkpjxXZdm8UtO8UmfyYKo6HXyqQ9mdtHrnOumLhlIop2sja/ovWsf2EgcskPU4
mnaGNV/F2Ph3mUHaF5KmbEs4MVxXhT+lEQu5imu8JuAc529EMpP8mNnXc1lftkNKuJgeEasAvHxX
BWQzJpaiXuIgG66tBt9+3BTfXVbbnYw1ZxOD39gCzUpIHjUbDnR6xYELFWTW98qeXEAymzL4pZ0d
Phe4SKmGRYCtbaCdOpliXgYq5GlIqsEnkLl9SLqaphSQ7V1Yj29dbWVLZvu0aesBPrOmB88iNRWy
pxbevJUQgwjXUlcJXycw2Bc50RsSOPrWdWvs7yVFiV3ZpcbeCaClEDli33Ql/kQycQo4wk2Mg9XI
mRXWbF9NTSURVqZznGycKm5vXWygjy5VQWgkVAb59kZXcOur72STFqk3j3H6tYR5udU6+i9BrDtb
/Ifurph7kPZDoD5hPEao2EPSL2i5XUkHKPZUISfORe7c4BGVl401KoAMwkcbnheBYS6w2bCZrata
h0KJW6lNtb05JuGFm4LW8EKJlypr447ILF1gNa3QK2IixmhotgBrexpUVyLA7QiCb/F5lTDQ7IKA
DrsEuKLUYQaMMuy8Cv7HY1uqzRMzTlZEvg3luSrqW1IBi5txbtUrge5zvQjlrC5jGhhY4bHXrnBn
Gr4OHtTrG0M5qwM7eRWNkb/CRMVuChgZGnQbDCbfQQuW+UKJWiVTZa4tM9YeyFDrbyMstz9Hpws3
xNs5F1WgPytu9xbHMvzKyQrF+iTVFSnID9IwlSUJE/2jSHuv16ABzVMVPIS1sRtF8hxY3Q9Hr8zd
XBgt3HZ6BCKevk795FJdLfS1bdcvRIWmXi/UszQaUxgMevkaBnbvpYlSoBsTiY8dURYrfZ6MzWwF
2pcMauYmbYb0RmrWlQxbeZHPdbfh0KROnh72cbsaohqPWgOY5Sqc8CqUefOzS6L7qVizlWJ/EQNK
8ga61L4NNXxtBqpeee6yuKYm3t9IVM6qNerGG/nKbSIZxC96mt4TR1usBYSJ50i3YbLFjv1aa/Vt
12tvgF4oXUP8cBX7m4TavF4yx3djqtp7dwrmi1LtDM8W1bciJC9xdrv9INOAtbMsN72sUk5ivaC4
N+Vnoi/PzAn2fGJpD/EwpRcZc57MeYvEqhqkgp600apUk13dUwQr2vHOmLH2anMksb2bqy5K5p/g
h41VK7riLnBGDpjNzL0OcjGtqZH2G9OCNjPJJt8iMM29WnF+BKH+FfZx8E2tTHGNTpMijmPeVFrL
vDJ/5HqunQG1bzZlFJfnpeyL867SX+18wMOsEdSQVtG64yeR0dAMvgPQx2sMDNpxRcG3J6dlx47F
vsWyH66jbEi2KrvHa13aATG5xb7moVNBBRSuXkVTY6zQ2DJFNSdcT7je17WWaFeiTB7GtLRuA86v
uwXlQ2CvLotbInaLVdIont1DGLbCwjP4pF8oVWPR6JofW8Doy2az0uR1Ybe4Ewb3nPr0mxmHfqXn
SM8U9ToYGoKLYi+LWgKNG9tLyvy5zvD6zc14P+BOLbX2ulUkaAXWU/5iUC8t7GOS04na7TsckIup
2XQyPKkkn5mLkdEwLyQ4rQsrrySYydoj6JCjPZDe+QugifTvQuL/H/xOHPzYhxv0Q//vg98lnvGX
H1FHjl/b/Mrv+9ef/Iff5/5FXYo0Gk5qgs7Ur/w+8ddy6kM+4ZiYBk1BlekfgJ/+F/Vizv78Mc55
tCH+ffIztL8QdtCVoFVvLbYq649OftRHfj33gYtDXYucRTMZTD3s1rliwoJdKqXvxNlbVITU6Jwi
8GKHvu4vd+fL33/nr1jZj+UT0KgoQhDPYOn50O7MJOr/edQYSQfVATPgueTk5w1B1J1ojR8biTGQ
6SCewJa1/Ptf2l5hq0BtLglMZq/TcUZTr5uebYRVzSfqoUcGwuyCR2mpPKkf+ig9RRi3qGeSmZv0
Lc3SNyD9bwn//cd3jmFMIKF0VNFNHNT4MANgKjDH0qcp7G7YnlQeeYTZKh3j/+DWMVcpNyG3Rnh4
qAIJSzU3wGiUwBbz+mIkMhskmO5c1BB0P78o6+PEA/C7OCBdgZrtsJ1n96Scc3Qp/Wggus7qptsp
HB9Zzh/fcbSfD7bUgA9mOVnFlF7Q5VsEXSw/5pcZQfJlwbtZlL5bNUR9wXHxE8ISvUKJX1SHw2gM
IsrTJgBpnw98bIYgFsVZ9l4vP3x0kMA7AmJkCYQ4Lu46bNye6QJVwhAlTrxfH5uw9PVpvLMq0Hzg
rf79Gucu6SbcDiXSZOiPBFVPm0SHEP4fXNAvoyyF8V/upEMNulcIcvEVdwT2VY+PfT7Ivaz/s1v3
y0gHs34gA6joJSNFWTetrTF5mTn9gLk9+Xp9yNDiV6O6gznt2q6BSeVgehRBbjp5UeYUW/ViXao9
tRIOe+OX9yKEG6jFWnNrbQtTzvTVejlZZMLdiMqQe2JD0PYMBXZvB5nrqi4kLv0ozgk9p5q0ME3h
6advEwbEs3DW+svSJmWc4GuCT3S3qLyi5P8yRUG+UdNBh8IP3MQeq/yGuAX9KbX14swMkuC5z/tp
PeSjSe0BNmIxAbwaEuZzao9gEsma4dhEqriz7itiZNoWhXKXZnJDD0DewQUy9sBLhh9VwCqvtRa/
HcLKzZQYxTnp5n2yooAUFZvJyNTvFGsU9nn8HoXq9EsecNFp35bbwg1LgrXmArS+QZ2FfC62ZlqX
uZjCBWcjC27TtlLxwCYVuXpKXSqrXOXqKNMAM4IqsLJbqa8Cm8UlCmOAOlA0ADaN2pbeYUGeNHqZ
vUFKwQ5dX3GuqaQLOznQIoeksJWd0fYPo948H0MteQ6dInu0hhQnSiPKb5WV608B177kMWkc0nKj
m/lNPZlAkV267UqIiXd9tAyOj4pRZ4+EXJjnxCHmN8Cy2+eAWwOupyqvrS55U0lFWXVgK55yJ34b
myG4a625IBhh+fUNMUlTRtNjW2dYuXm33SyCTGiNt9gDjTNW9JaNXB7v+jCjUGhaFArhikniB3FR
egY85qtQlC75q6F8s0CiXmmgQ3ccx1CO6MrgON77tM8aQJGQCZ2LyOKWpTE3AYkSlEuDyOC8KsN7
Z4bigrk7Tp9dmFLkDQ8knJsRVOcMetQMUGw5bcdSV8tLDrSly0ku6L9GQQnbXdd6wNGcexcYvyrr
C1z485MDr+F+lGn+ppOVtOcapw2YmsDDbV75BvmujwUe7HsB2TZZgY4ge7Y2TFgEyPp7iD8jBOsa
dTkCGp1HwO42NUFjcm73ACEpSDctsORVzWtnkE66Ij6HdCdgWTBJygWrAuAjekTmHPZoymTy4tLn
3bqS9whboRZ6sdtnJFMSjDXUbv91rud0hw+1RQem1Hq8TTCez5s54UBBhk04dB6Bu9p3XAXNT50I
qzNDWaLLssFsHnq7Lb+FCSUGe8pYQ8ly4oTbUZ20VCOeOIPHZMalPAkzCtPniny5/RiAhKrHRl+R
yfGmO5F7EWiW2PNDOGHB41krlB2GdZRb0RXIvHHThdnCT+IJdYJPH5bZbBWRNbWGPxzcJX0NVCki
POVVltRYZWot6UoRKcaG1n0tm6nfUXyDROZ2TISZbHmIJTF8eyRMlQK0qdGyHWWJ17ar7XXUjHey
0v226L8TQxLvc2npmy4ggZpPoX0TdbyUmuRnqVrWX/Zt7W7ClPccZS+hVRQUnii4zecgO7b5zCku
nMeyXeVD2qQQwJYgnDZjUrMqEtKQldNaEr9xLdhUbiuFtz7tCOno+5J8k4Yyz1yzupG03e84iuWr
0uC69Tx5IXbJuXaQ9b5kI7Q90S9BgyElocQIxH7smFFYN4PnJZ9vpWYcv3t0hRuzoVDv5URJI4Vf
TPFKTYQyWCVlFQHnvdGsuuLslr2YJgtlXbN+UFVcCt9gF3UKd2vquMSpmaJzbihG1xfaAA4B3ATT
kDj6apepebdOiLFb5XpXrK2BoeuC2L8YEswKC/vwI0K4VcpMAm9qwE3hNNvUcXYtSpBX0QBzNGoo
njfVsq8uqA9lWslkGioy0LxcM6iVcXcI1xvWudVpm/dVd4jib23qaK/qwGrVL3PEJETjKg1aKukm
lc+eshlrHDsJT1FaE5avuW1gSK4A/egrUyzZDS2tlX62igfygtzr2Q7kelTtemVAgcXf07JyZyqh
XiFfg/ue0C0CUKXcB3OX3zQda48SsnoMLi992ufcc7fotiJB5BbKPqYIpavfXa1rz3vFZD9adNdO
2mR+Y6n9jtg2d5e7IaWdOr4Wsei/UsNurqcxai+DZH4CSDc8OenkrJ2JKp4xa6Y/u/G8kdScrwFz
BF+y9JtdUXGKRfRWhAsFoI0feJ8f614lbR7vF1javFq1qkA6OTU6bpkp3LG4f1fMoiM7iY/ee6ia
EkfZI2gxua8lK46aOxqJrRphyjOPtPx7kYUxSTmFZ0DfA/FfakFq5rstVxACxs5HM2LUOxm5nq5F
5eC1jZtIb8oyFrOEQ17FFEncfKWFKrmK1HbImS/tRYsKXGM99RVF7KwUtMVFWLUq5NehWoie+kND
PWQ/VCLfU01Qy1XhdNVeZE237jQ0K9k6qEZ8GOfToBMSzccnq1n/cjJWbit9ADpElDOwPiPu82hP
boMAGAhitnf2Rk86sEcBTdiEoGH77ixvxvxNmFMSgWjt0/y1pMJBFHhIl8exS43Ae3CU7G5MdVM1
I+v65Czt51Vbt+0Xadlw3hIDrOKKomaCsCOqDZKwOq3PWXuaZ4fonnZVjNndkIgR+plmEavA5tpY
cgCnfi+zJF3HpfrdcDq/TBIqvJPIPaqA0VYnT3LNwtHfmGaiXGoE+CXr1s4pFxp0WnhPdeEVCTTZ
LnOoJVUYicYqeElps4A419ONDmhwDQFV+0odb7zq+EZTFg8BlktD7xTyicR8xesa/ggzG9dOqlHn
yezRZWupKGfxaKrO1g5z1jfS91j0Q3YnnJaMwRsAIZnrkgv2iQCiw+VMZr/7fIP9sfPv8u102MIT
DasvPeTfd9jNDBK6a9TMJ4We9UYf+kvAAySkOzX7BPjP8dWERI9ctpl9RerWJDXC6TtHBBESEeee
Oqh90Ncsv4cKAX4jXKQfvIh2SOIj7p3Mr3MNuPd0XtOg8wY7fpFZdxtMfOY+vwMfToY0fzF3MJLG
fhzFxcENMHozp12W+X3FJkxCKOYDxedYyqg4VwwIhJ+P91EOuQxom4uWChvLB3OHrNngGGQlsqAA
hl4AhMU6bmQPtr7OX1qIFlSJ0WZbpjN8ef/sDLBZrV2kD9o2IqdxBVXffAG12e9GyMYnDnYfNT78
PuwEiARs7OUfDuXlEr7jGF3qR3lu7Lu+yd8KAePNG9qhUXMCv9lsZwSho0dJyMfrLfaaGtXg61Jj
ox1zEWxl5J4SurOedE6epPASAZJNnXluwJq8oPVfX6QW2SltvyTPtl1g+uFi7xawz4uNQTTfHdAP
4wWdAt1/l3/s6GDaN1Og8QEOphFJfhwnz+9fRRLKCBge5lQ/JfbSllPsbyf55V6wo8TYZxGec6j2
CkmNI2weP1qL3wAAXVN4La2T1SCM/2XvPJbjRrZu/UTogDfTcixDL5IiOUFQDj6RCZvA098P1ef8
IZEdUvQdn+iJutUkqgBk5t5rL/OsMnzcDMrGVZin9s4j1X2N9P/fiiYjki5CjNtMHgmv6bvXE8r+
6MMhzPYR/faFZyT1Sbrjn7aBD4gFVwGoQGePfQaM9nctaZ/1Q+yLOsMLhOLZRz+JSNbv1sqO6DP8
AhvZKad5ID99eP79erA/3mNKFGfBf9A7ffQhYY7oorQaYQG3YxLvCXqLLo04jl6rntK4rUdvuokM
AnOFOz0V0aR+GNIbt900EBnQ1SLNlv226Vaq7ENnm3SSctIlU4z6O7rMa9F+U7EVdwcjRkD1N+Ly
P7z6j3g1oN1PD/oDUenqjeymN/HtV6j6/EP/pSh5cIqWLYZuBo074uz/4ygF0V/QpIGxPA/c2VrY
S//lKEV/YUUBBS9yF43Bz1EzTnAGsS0oNYEbQNv9V1Hn748FjiEfPS97tEmv+MFkT5gkh1RpQUJL
YnnzKh5ccYnxxPRYWYykksT7U17Le0CNCwZOAMfK5pN/lL52KNM7g+C+vdbw8k1jwITc/2MG3ML9
/nlD+/t0XUz2mAGgGXsH23VYCgAhpXpPLHJ2QX2n7oq6YcYWuHJrGiOhiy1aPAIljft2DPTjT+/A
P6Hy0XsqK/uYD8MQzyYO94/oMgyWMBumoNvXpU9CrcZQZ0f+OpkNOLpcajttjho70fYCw9aKeMXY
iVvgqwxKd4sdxKca7yQyk+NwQt3DMG+VWHgnh/NY7CaoJDCS6olSySmXxG8tSTGg8G0J58QbdPqB
BKq4d+jONzO+yfsU7ABkyFdHpMbqmZ52ugA/OU/6rQlploKEuUIZOu9Npa0HJg3yuhlRx5PJom8Z
UcbH0W/lW1hVGa1wPUw/0pZvBJI4PJW9mC7aXAtadBoqLMRDqt3aFpcpGN8r9hXyheKdHxw1p2Kr
tL1FOhDfEx4K5WhopVkfuFWcnYkFEWXJPnadCybFfE0zaAnZwUeb2TA9TaDr9MbDQhb9WIQbFnbX
SzJ81tzV5eBAB1ncZPMuCEmqxMJodjScIpMYXifOmmPR2+qurbr4iHeQvvCVBYcGP6St5XTDU25W
w5PKZ/8TT8fezghhtsKmA+t9rb5O9ch6CKBlZ6OYHnHYq196UpzlSkEM3ftLDlAwNtiUdwSO+5aR
7ZVKpx8jkPGj2fAjk9m0n32cZC/J/nMPmItbD305Q6fuRnGpa86DqoJ1vYlykm5XboXN8MrvZxOv
xJJpuaRHH8VAoKeyi3vp0zH1VoKjqF03X92Yf00KTp51QoBLsjc0tDXh9uqrblnOjAUmUsL78lCH
PNwpkONG9zkx662DE+XWhKNygAIHKXb2CgIwDH1hWHFxD1pQ7PwwVdcu1d66jJLhe2FO5kqQCIDI
zzTZNKz6lV54eEKXPV9FauBXOdBpZAXJ1tJ842g05HVcLIvdUN6NkZgD3nN8F9/No1UXwWEb8D2u
VkMqhu9WkU0LOci9SVyeRIzL1coVoCCV4bjgbrLnvhaJfAtKihFN8UI3o41M4AEdx/c+od1fqTTm
KzGm06MN4/dC4JO+wXyy2BmF6L4BkNGpuvR46WI6bRnc2zbhOeag8NvzK1oKPXyfGr79jCEzCegz
T8L1Mbt1Ld7/Bh+dlzIJ4mPZFi+j0fbHlJrwJgl/mH1kDqvMAJtCyVPZh7T1Xk2E1M827rpPic27
iTc04Oq5q3Ld8tWFU/G9cwN5LXOPl1Lbw1qnPCg/MLpdrFyqzspxb6Ju9G56ysMHkbXE0cMReMVd
m7c1IMcD6kv96mB5e8oJjvmkwymUUNxCoiUIInxLQqIK4LFPBtaxUbE5f7mQUvvQ1q1xrycpuo3O
8vkKOSmkSfRC91NNxOEK1Wi5tjqLOIwyr9b+aGZgX8R/rsmxpFzTWfMV9ZPJY6oKGDak46hnKyOR
gGiTAINb21HXnU8ChQ02EVmF/zKA6Hdfs6Z3XzKso4tkPzizcPGDmw0B188c+ysoP7F3HBOnd+8J
jyBGwNXTo0V6ybr2e6gUlqfxN1Ozv+M99MxVx2hMrGrdsTX14rqvCVTGwjw6ukZx25mtcVeb5b3h
9dduJSsy3APvbm4QvXmBdq4bL/kUe/F1hRnzxkSMuAeRTw9k+j62sJC3fYkRQu9OX7Kw6rdgAN+K
1K4Ohki+Tr2bHtKZjl9Yvbysq2Hclt6g1yi5um9W1ioCmduTBuTdYYtoEStSRBtraghwCrwEtxWq
Tnd2pysjksO0huR29PPwCOAHw6hUYl7JKFYHDIKwUzS0u8b42VtVWYF4sirLH4mcu3CF2DEg/cmd
1pEr7icRZFu7MqJTTswQjKl8xFqbBUs2hXXKJvqbPgqTw4z+F8xtMA+mMIZ9FZCAIDsn3NajYa+l
E7IsxZLFZOKoZhuVeRq9LNr3ifXJqeJohwqsvQTtdMqtzb3/2spxhCqKfgaLtZlniEKiG/ZkDgQ7
3xpfBUFnlz2w0hrQvMdsLrIgHEU+QQaxrzZT3H516rG/SLyEM48DPNxheT+sUhsHulz46p6mzsJ7
v2h3ydCnGrcAgqejUL+G3kAD5xT6JPTigVwWxQt2ynWw9rU/XUTZkI3rwJfhhi4IG5zBdagQHUTr
Fiw0FzJkcEAQaZubiU0E8mIh7XYlWVdX8AXlaYQmta1t0z5g7tJunDRlVbXbJAEHFyjDVlNneUfp
N/pxHp183SwhK6jl92O5cQajPsJNnd9kaXoHsgrmB0l6NLkhbbTXsxcdqj6ebrPCmTdDDFZVVNJd
k2WMLbUPhasck2Lbuo57F7RoYWsQ9n6VNEQ2mDIEFx4Qg5N2tho9KETwVfPnwAe8CM1p3LnxQiaM
BmOniFvC0a+6Ky2Ds5wUu0OWOZqxyTBsEiOJnogDsy4gDltb36nTQzjoeBuNsXtVI1HMVsVo3Fed
Dq8tNU/HKYTiBMoUEcik/Kb67ibqGp/U4DLSGHTC4RmbZFVCMcZNKC2uZDtbB4ksXK0zeDanco6d
lz4PJrhX3oiPoD2W7SmdEjjCuZWb3yWW5+XGxUBJb8zcHA6zUtFaVkZz0Vul9zKWfZahWMvyS7dL
2q+Vk/vmldW6pN0CcViJ94JpuYm1c9Hi9U+fBDIGNrELUm/4UudWve7KcakLpLrDG7zc4Coq6m3I
gOlk6MVgkAiFPOD1q9IDRp/NJfPu2sUKEIXjaqy9jCSFMG7XEP29m8mOsz00L/nFho0MQ0lC2eXZ
mKtziZTnDucQBjDkqrXikvGNx+Ysu29hFo9EY4/L2MskBTshBC2cfiD4CTE6MOJ7iTyaNVBQJgSx
KeNN4jEIPM9EVSq9m5mcnHujlpKvC7K764usIAsByfq6oshLN66v5Rcte2T4Ka4wpJNwOuPfqI5/
F18KNu4DqRbtN0nSIAMED/7ryqoW2ZueJntLGep/0oWiLFsKRhJ4BrfYAAqUByfwxWVJRM3eNVsQ
95oE867JQVMqaRMKknoth3tU1ca9IIv9KbOd5CapqDSE58vrZD5/ikg9O8aSvxQrtWzKczX96GBl
MY4KKE8ipaxbtkHxzZE+ch0jQZbVUiYe/YSNaFU1fJwlHOeCDNj+Kc1Mnp2ljFCszaqZLpLKn07m
kPP9+2HcJItxfU2x9YIhHiDrtJS/2By/BJ0uD3bLV0CBhkNUpacf4SThCs5xvRV5FoHrjoCl08JL
ZNLslLhbR+ru902E9U89xDnL1glAxj8YVjWAEnWSGN0+MWx1jNGaLuVwINYqVw3RYUt5DxFyM/Bg
XtuJmY8YBTe777w/NTTWe+Rk6Wcw8sOK0bP4OO8dxPvagQSBgdnezaj813glezeB39ngEIRkTS4F
YRpxZ7sEUUWQ4A+Ztx6JKF39msSCF1M46tg6iCvEKNVz37vuDfF1+nGk4t794cY5H7o/lOxwoTAn
wUbqg915GIRFMBhOuzcyx4RsK/xPk2ShmVae3hg9bx1HES+YBen3gVQz7FE5p45M+eu3XFI3B0x8
rn7/oT7gPxFtG2QmiCQhjfsH8XtCvoGNzqbdV5Wj0FNEzmLe36vLeTSGi6bp0w1b87ydHIeDJ+6p
oHL4LRdBuixTrKnu89Fd5heEmAEk1t9kVgZ3oZ+QytCRGBkbDbQH1Xl/spFC9PnhfgZ4VS0GfcSx
LS4X/P1P9BSPWS0J8tCvteJMm4JM5ltClKddPcGLkBkWkhH6oh+DPQ170v0QEFj2G26ynwkRc3DF
oFwy0OVselnVV0Njuy+DJAEIlm9xMlEBvdqY0mk8r6GsngjbCQ+xbxUbxsOE0WkWdMVWsk8iUiFN
hkTbRlfUqyVTcArIeSe0M50w2hk3jcJoEr5d/4Syyrgfksb/ZHjB9KMKExPne+G6BiNT9lis66l7
ScpGbcIGlsY1NTvNMn1JUvA/ze7yhjQE5xHGsdTqWszqTmAwyZ5CHsiG0HH1HFWQRF0z8z+5TiG3
to7ldYEX0GXeK2pQC8ghGdLhKZkNNDIgk+Urmq7CP3blHAzQt8eEm5RlCUdS2+mtlxSpue6lE5cE
zTh5T7aShwSxdTd8IWE/1THJkq1yyDQK/LlMDgUlzSael/8QU9DHG7NFVb6OoSKHAwZeoX3CiqEl
5sTRktOYmr4x01xsoLrzjRMR1VvNJgyDQlPKwxchQ3aiyKedNrFfpxFpQ7f9bJKRtCYMx1u3nkGM
VxVJzAUbGrcwdeWXKe+ha2QQqqFAsJ6KkTdy7mgoUuH3T11WvgYN/ePCVXwJx9LJNs2UDTSV3Luo
IHPlOM/cfA4d454AGudgcXDcFQ58lRjjObEOva48dF5Yv8H5rt/cyaI2tEvbXrFsi53Thc0tnWh4
OSmTlKmRpt8vBVqvil5GE7tzMDW7UbfAD0wbYQdUHdIidy41VIBy7GFnJ9WByDi6FhEs8HAW3FVO
0z+ZVm9vbWHXb17bZBc4hU8nadE9bxoxcwJ0tdV+tnMAJaVKed0FGZkxsctu0sUi3DhhR2cUuy7J
H7U3s0Zasyd8V1v8ZWfO6mstNHelmssVIYpIwzJ33mP4oY5KKlA5hpEkn0bLEZpWbJfeFCySNFs9
49kYMlwHZiHVNLpMLNkcsykQlz48+4uGA/RCmLbH6FMMT3g20N6P4OvhggBhqSCvK6Qs+wDtyyPu
CfOPkFU6b7Nwli9IB28HHcgvXd/RbptecmMJl9ytMcVKA13lWhhL4bx8au1GgFghTlfNusag4HJy
xvJgLUtVL/u7WRTjRgKWvHpKk43cVDm5Q5gLbPshAxlZmtdMmzTwqXbVHUQZnkydU4qcz2IpEtgE
YD3TqcD+Kl2KXnAdhywdgFW+XRlMpzkhiVIPoGvn15A4j4W3I4hJ1b0xXbkJiIfTTurujPgIh9cH
0+xy7RN3tyL7rzyQcJeBy0MyKzFkuOxjHyeZBR4wEoPbgH9ksAZw5NYvQN6cEfdZSAChMU1/NOE8
Xc0sN7HWU0IxMi45w2ECemVKXdwriVfTigI4WnJhEQBAbbtVPVF4qeh4xAnT54Mm/nSFwYgNiDOz
BHF/AYKLfWhXSWF6a9kb9TbKeQVJ3ERPKgi2XRMZQlZuQdYnBY/ZAHzh/oA4HUSQpEH1PDvQsdC4
jOormSb2loS86VGQ0bWK7aY8GAu4gvU22xodfXw8IzVEL5irkFKjWYs54zdVNmCPmtniHIvLn/Gb
8yGpC7BbUaMqMkzju2meJQzBotkrK4ol1eIE9fermQFdShdoSNRWfA8vRlzK2i5QYbjhZdi16rm2
wNCsNgFTw2dQXI54394MLp3WOjE7NnfDbr9hrl2/MgiBd2IikRwD9tl6TLmFqaearyaBx+QPFTA+
WtqnbYt0Zt/lrOnlfVbNsg3jsNyeyrYEkYyygJq3aPhxDtHplOH785AuqDd1yXIK0KC9WiGvhDv3
aFRUXL+lVpzcBL0ENmqW94eUNWLTwCFLn68TL+jXubwNIxBSYumK+2ocQJFcjkkf36qH89lgdUDA
fZikNwFbPrgTICp8D/cmSAyPo2KMUPdElCFqKuyHsZmGdVQRyOrXVMIu7TAqhdx6kL6DX1jPg4TU
Xh6m0hSXsAbEpWdTxFbLM0gpD19a3NnkDuIfxflosZu5yfA0jZTJsgCfM+vSfjAqJE8x+9hz3Yby
BTJ0fAS/8NdnSHDoAC1DsiiPiUjHTa4pP1t2E7mmzSl2Sah5Q2pNcdLR7FQsbMhmDihoXbIoJnOo
X0vbAKAewYwRy9IqdBTODuksGxtwecthz0t43mZ1wN0AOWIsXrvJZ7r6Sa4mu1r6iVaDQjWOvm0A
bR5lQNVuzCOQxdAO3EyT7S0dWEdF5HBq+YOkx3N41wwzvtcjeJld6io7II9SR+bhgIjLVomzNPyi
wilu5pCoM5S3HqgXQcSOijgfUiAT1mQDOo177HSFxyz0PBX03wMR64uOj75CIsTCzSKaEFnW8gt8
aEoOharnkAsWWSaRGkMafR0Gj7s2B4ZzgNnGUhkK7kEH13EjhlE9U5XkLgq2CZUKsWYRdUvvoQs3
TDZZCE7DU13HVJAotTZDzwOfQox+CxtI/fyv54U5VTlHjGH1zVdv5EyVHCoHMUO/1bYx7aoUsQ3i
ZBZ0RlWZBB6bDKYIyY0rA7xgZi+br6Q/05GNwbTDmPVH7861v01bGtgzUBy08tUljhuKIFXApBUt
mbTn/gIggW88HoIyJwQrdF/mJklJF6OY7QBUtr0XcDF4TeGxi7v/GLL9b1T5p1GlZS1d2W+kNdlX
zDvfxC+jyr9/6D+jytD+i2EZ9BBGkdip4Jrwf6PKyPzLZfYSEQDg4c/i+kzc/quqCf/C3JJhl09z
QJOzTNX/46eAqoZ0biy3F5UF831yYP6Fn8J7q1hI+Eh8XbCERQSIyeUyzPypD1HaAEAtW+skOEg6
tR6SKtP7xltqxNQUeIrV6UR2Y75ItmHnYfBN85BKDsVIem9EpAvbAtnD/lZjTIcyDJm2W7r5KbEV
GmCgBWgASrTM5X660/8wEFw+2U/zSBsqD5KZxcAIjoNHY/rrJw/bfkT5PDcnimp9b6XCWHswyi6n
ITBZ2BMk3t9f0AkXJv+vl8Tmf6EXcX76PM13xipGVhI03dfJyfejy7oLSLAtB2gwF5hPJoqhkjLU
3mpM8CLcT5Ve9+4QuPvIhyOx8xIyPw9xwDxyNQ+EE6yEH0P5tjuip0ORgenXooebupyXpW1184Ub
i/qUt0toAvRzoCqriBt/pRqFrNUjEIgzYhTca8Mf9H05A1zY1uy9dULW7SpXIZeKYE4n2yaIF36k
R2jZijhuCNQ+TwQeYNf2/Q4bs+lq8pkINoztFBwVWEKNw4xnco2IxIaO1OkmhHK9DpJsSrYUz4sl
xPLJzdQtGRikif1gUR7Oqyxo+W4kXqoXIyXvPkFCDc/CzkKNeNmWL/YwEtHo17ZKb3Ra8YmiyXMO
8LNS/dgwYsbFUBnACHaeWi1OPYinrvG3DIydH0y+fLY5jNNj17S8f0lbzjD/SRu8nxvBgeuUtv4s
Q0sbr47dceeylhwTQORa14dGMm5dD6TkzKRi0lFDcxz4W4TZfDry4RmY6lnRxBkkJqZL84P4oSYV
G6wPDDwjnUR4bzlsk6d+gp459A0/Tk0J91Nh342jIL/abBU3KZtcnoLvosp7Tpkyyr07m1W15T46
/drLHG5LZpScU9oDbfg0zfWiVl4ShE44ipXpcV4eSbDcnIgsU54fUaCnSBnQwLOyM4L1TITIVZoQ
y4yFAKA9XH69XxC2kLYps7AubyYWYcl4CC6kH4zBph5sXATiINmUnrIWbFhPD6BO3TVEGWikVU44
NWdVz3Ar77yraUr8J2MIrOtxkOUtiePJmw2Pe4/GxQ3XGULWN5EUw2fpmLmm4eOVTUcQq2EcunCd
5gv9sCpJKz/a2vfox+sgejIwFe3u7Gw2/I03BLw2QxNwe8es8psbs9MeFlVeYgjUuL1yLBKL3TCd
HQjOrmF/RVzCs8sc+Ew/pnzq5Qt/rPIfUo/6PqtMClAfW6d1nfCOtNQ//RqSr/XAnJ/HUxaG8lcG
qlcf5H0uUXwEtXzhzrC4gpxM84tC1mO8a01Dts8tJij3EA9ZCMYccIMzGxuIi4I64uQxzZIr3Dig
Jg85PXMe2/oWnZXa90QK60tH9Nz6oO65Cnz+fMZ8vUXFAFWD+4Ianb6mJ0/9JNLCbh6KeTaMJ6MP
ZnXZ2Y3R3E6aOcGuhEk5Ps4VjNfHzDWr4j4ecsAjIHuFbsNxDvOw8N3mqeJeQn/lXmpzpOyPooQb
gVyu2cdlCG/CZVchtlrhjLo+v8iFNnhwNXOOZuMPy6LoGgrHlR6BTNjMa/sh6zEBWYdWmPrPugx7
+yaPKe5pxqyi/ho4o3Wd+iE8t7CsuKZRJLkmWz5p8le04gAyK0LWu29OHHbF54YdwkoZc85ec1NX
QvghNCwjjrZBmRjN1i6w4sP8xcyPrQp45l3ZWNd5B/Pgc9jHqvjuBcJGvO5O6La3lTnY9k3F+TMr
qjowlUMs7LACRa590zyktgOdmewWpEgGNsCM1Wfq+ywJrwVuXc/e0MdLhP2nAD/pcW1Vdf8IMcLY
gmKmG16Mdu30SXpwyiiG80Du7KrKMOqzHGvyNmlQeXtI6v5iv5srI0PxAyt2hyeOL3KA7ClGni7r
g5Sh+dR60l47lflqwEpfdYLivJgEoe/pqMM9ec/Jl7KNg+8aMxHGno24Id/0sh8bNW2LstF3JAYm
r54ziG3FIbVh8uLcow8Ur5abVjtbmDDjg7ki27MLmtsowV4jkAVESpsg7atMJuWjnSPwjsy2281G
B1t50Pgak0pPTvcob4Zyri49BrHbnk7+jm1dvuZRn34a3PJ2DEyN/l6RPqwmQmJNKHIXQ1Znn5LW
Lx8xjW+TXdMJhjAcYJuyUPOxNKJiB6cnWw0k8CyNPkTzbHDqBw4d+Sy8SqabfG7FLszM+nMKc4lb
S0jsChEhbhV+0Otr6TNMSyCNk5EetD+yJmg2JXj33l4yBUYQq2sC2wN3k5qeIOZ6ohzYtI09oB2p
6ouwVNMiyHPqw5Ikv0s86y6Pa3lhIqffEHorn2lYIcrDEfAPAi7AsJ2qoL9WnRt/imTqXxjtXOw8
A7dIIqzmEC8637820k6d2LCnPSas02E0rAhDxWLcTm1DgDvw4lr1Uw4e0foPQzbM30yzzE9RGM2n
RjTRnzJX3zGgKYlw0+efMx3ZAfT4tSRSdeWEeUk7qTsJ81ssCpTR4RByDZp7Bn31KWaV739fF72j
n52vujjNQXUjhZWsh1+v6sZzGqSjFx0VLdoLDBA2BonbTfjvJKrn6zAwIZmDam8RaP96nSGFoNBG
SXx0kfSwp5oNe/aC8nk6ZsP4/Zd6p4c9X2xRp3I7LUTs723tLNawkVAEHsMSgU29oDFnKbOR9dH2
95f6WMhCFQQopBY38Wh8r/lVSRRIQy+xz/5kXYuly/cwYgUj7upTuziF/uvrWfQhFq8JabJe+I7I
Z4U1y7asvOOs0/jp7yNIEPCarT2xCMDajDDLP9zOd7MubidfbjGVhT/Iw3tfrE9V4nZR07lHMDSq
K4JVKX7YUDmBhUYAAguIn1ob1cCfTeQ3+l+/pGgWPe6zibe+7ZnvvnQtXGXqkilB32dLhCZAgbbG
P2UGfVwKXAV/x8hfvO4+THXK2B7xTWn9YwIUtZ+wnrsIwj/6qf7TVWgoQ4/YaHiu75e53zlYzBh8
l7NI3M9AzAD0/j9eE48sFRildDsLvfTX5VYohKyS8fvRjoEnceHkpRgmiJ1b1OfWdSf1MP+hpfu4
f7Gns4fxtUhB4LK/XlJkQzyNpe8ejTr2ny2gPJSkA6VIj2v3VoCg2iu/nXlFfr8iPi52zDJR92Mn
SBjJhxVBBlNmztKzYTOyuuOafbLD2Woz52DWv7/UP3xFXg5cGKjBMaZ9v1kGMJW4VGWDty0IT2XV
p7lFzFm6i1Zn6eD08tb8/qL/9P3wyQ7x4PBQIzjvduiBKYCTRr51LH0U96JC4F2aYXpBo/PHlX4m
/P/aJDOWDXAXdoMoCD+utEUharKfICxtgehyq8JVDmPg8l4Oc3NdQ5BE5zVRJuuRug6Z4tReDwpG
zA69hEtzUaOtZGbzDQdqh6pzFkiVw8KXf4oM+rjxMqZzgsXaAbMF6727uMi8EUc/6HA2TorAjDGg
br74kq1Ie1qciCLK+t8/Cevj2l3inqgrUU1AQHiv4E9K8JKYM+5ohAa1rg4d+gc84GCrNBZHZirj
5X3PM+ta9aV6AdicrY2TRfpetbYqL1TSz2pHlQTyx7wu/deHAzomCN5Yajg8u/csb1PBQR5CVn01
hxTdppdju4iumMQ/kYGUmn+CcT68mz4qFVYDUA6vKGS7X9e8ytql6J/m4+DG7lvLTDRfTUrwmupF
+vP72/9PFwM3IjeRFLmPwdQIzyNCaqLpqBNUwLmATclsly7HMyVd0u8v9uFR881C8qIsE7UB29m7
VVcVhiXb2JyOfuzRWCZZx5vFQqRL/P2F7HdkAlx72C6X4gHrFY7095VR6aSZ9mUwUkE0aXtr0sP1
ayNsO7IsiARoTzIfQELchLFQOqZoFEsZOA2yl+UYrJW+T7MCnMAYaZbWrcWocg5Q25qGD5QF6uXs
TBIfac9VQXM8IrS77QTUterfbsT+koeGhIxzDZ+a96VQJmDXBlXbHu0ZZvqIvu3EbDS7SMzpX1dd
XIp3ACNZpM/BBy0dpBq7GzQDo8b0HYYwOd+fGKFoS9hgfXKF/iN++K4GcjnWcHVZDKBDC6+k909J
zJVjqcZzj77S7neisYZj48bR0xkQ8QNi0jdqLr3HWmv7DweA/f4Vcbny4ivjcGUbKuc5QecnnNct
kWPjCpAfLTjE1QztL/RJv5lgHTk2KoI4/AI9pHA3mDla7XWUIBwXTpNke7ubmBTbdj7dm30FijgX
C16jyGWmsegb/nyeuzSV3+bwB63sNugmQ/Cb8CnbR7gnIKotQqe+8/IWRfTyepUGh8HF1DWWPA7N
JNsV8yp9640aaKyNkbqeCoAj1OZqSBbDbgSzV55pFM3GtIrqbgRtuG78zrjQbubfkqZpzBd1IJDC
Dh3MXjOAcHoJLG2KdRt4fbRK3UZedoULLzcoCSXa1HjS00DP2RGmhLVmjOr1kBysVMF37hVZ6GDf
5gDJ25nzxQCqJOB1hkhilda3sQkLQHEDVsU60nIBQ6FXprfDpPlzYCicN/CaWzzWm4hcCpL+6IqE
mvnbWQX/KT6HIgZ5icqlrlGStZaK0kNqIlootYWVNDTuU6Oj4pCEhr6XGh/FWzwVyvqySNTQ3bVY
FVQbW5JJva2tShaYhyK+3zR9Z6kd4lV9XxAne5n4fl3cB9Jqv2kUuzMIb+7N3x1f9O5Vo6wFihpL
HjOEAX6Qr+69eRDfCOrDgwlVqZ27l8NCFQXRgNFL1mxX6J0vYbVswEFArro5BQgPq8l3tlit8Bux
RY3xrxgdcVA6741Pus64tCpmTq3IROSsVmnptPaNGAevu7cyI203Ba9Leku/Cu/BmgIInJiduIdh
wJeu2DAINdazFBAPfJst3JvhZxyFGGgk7GDMgkt3iK3xkEIViDlXLcT/dVOCaYWyb/FILelh8YSO
QBmT3tTNgyW8poS94fGCYcfv29dG1nA2nOsAMHvePmgQQA2pj2DwCKUPYlQMEBIq0LZa/4i6Ob6F
5IQJzxmC88qeD+OkiH7c3PbesjhNcezs2xFXp/Oy8heDEXOZVY4BiqI3QTRcAzhPJKyl8STF/Al2
+9rukIGvG9/jLVLhMtNNS4/7arcLZu7kbf8FH6Vx2GlsXG7/Hs0Qov4We85SSCQutV1YB3jiWPmC
xDbA8ytJPNweQhII/Pn4C/wekDEFuwouvYB5xKrAnDbfwYQ02xOuCCzTShpMGsrJ5ca6yNmcXR7Z
SXbXCsUHsUywk50s7fZezJbSr70OHANqdeAVxX1YkwN55ekSCVSeC3fdI2aavocGk4wt1la2ezdZ
EhQ4naiNyUW3xqDiPGYMkNarFLiCd8VlmoOJDcPt4DOFedEhqG06SKKrMhskPPU4niuweaP08mPZ
tKD1UwkoCZtAzCGQBN4cx8o0NVAbCHkXApDN/ZCPf5/4/5uT/nFOyqr5qWb5KOnMhPje1t3br4PS
80/9d1CKcDNcuLCMQxeftZ80nVFwNhJEVXmehZ5nqP8dlEZ/oXh0YH+CCdG6/WQ87zooQSNCT+nq
4Kzym//VoBSFI5XoT42NGVk0waTc0jAsiT9nxfdPR6gD0agib8s8CdOoU9XD2PKNDYyzGIWNpeW2
cB1G7xNOps1OG+BKW192znetS7hl1ZwJ5kxTewUJwY1q+N75/FnPpes+WRHV1WZsrS9wC5PHCnfx
dZb43ucBgtsVspTudibnIt5ldU5+Y40xzFUy8pfrwdeRvDDylGzkLhenIIctgvPWXdl0zhdjRKNw
YhqlURH5dnc55IhYHp0i7oPLdlYzvMjSH3tYVJXTf8vPw1u71czGMGWHe7ybJ6jnc9FOG6cxHXy3
nP4F75uRWVOP2vGqwOtzqQWqQO4Knu0nVE2Vv3bwJi22soyzRyudMGFh/jWvmywHXkWdCwcNYu0n
Hzv4Qxt06YWt828ldfk2C7JFrakyrFOB9S9yO3uYoJDc+jkTzD3/i3OFciDGgl9DhOkImmyw9vWc
bWcZb7pw9Qov7WqEcxhwUCCg2Spaf8xlYIVsACqVt51pM+8ts/Suhoh5lNX1gXXoo0jR9c9R/DRX
YfBJBl780HSTHWIq3DnGJm+lV0JxctmZgybOnwc4GlvDsTE/xg6BeyCHleq1OPpRXZ46GSx+5dWY
LZVNzGz4/7F3Xj2WI+l2/UVsMOgJCHogjzfp/QuRmVVFE7RBz1+vxZrWzPQAmqsLXD1IEDAvjenK
rjwm+MX+9l6bKoBz13exF2pxnWzd1FkemjK2Un0fxWxnpCCt0ynUIqMbKYUZF4Dl3jwkoRU12c6b
o+hgVYXxRkcBrsWl1ZYnP3dzK+jiETKvpele/pIquiKfiaURn972PGMnbTuSBGrbPbuRWW+PWLFo
FyiyHADyJ3hnFfPO5SKw7dzfFgBoDYx1NwvMl+2kR0DPYFgd0a4fvCRy6Fuw4OfIasyg5pNCsaqm
wDbld+CncH0H+aKZadDaBmGtJRpIdHi0Ymvuk5xIq9jGMe7V1Z69LFjGJXDT6sZqloaqPbnHzRed
aFnYlUymz5qWgL0XbqD4z+ziZeoCsHLvQh+XHSuEaBcN8yNqentscDfDSW6yS1No+rG2LbnrosY4
+bS+BJJxdttqIIgKa0pPFlLSbvQqcij5vBz1hq+m4eTGsz8bH2XnkQITMQDcpNNg+GTDrirdDv48
xuEjU9mXYpo4qdSKzw2bic2yFPqWPMqe9RmI6LrfWUvN66MRMSu0MowbzdcAy2RJGCfJTxvzD3Zg
glVsH+B86njkLEUsB7Qqhu9+ji+lPVEYR8B3j8vzsUu1NhBVKgLWDFFoqUzc8bfPzpk9a4C+EfqP
GDz6n7iu5o2XmLw4fNkOTT1A2+MBWcYLgemmAfNjPzZm/iC99LKIiLm018m5Lk+p0+0rvfVPcOIf
Wh8b11IYGxJO25iEjoqdJPQG67ltmr03T9eMqByu637aqTrvtkPEMi2OrBcHjlMwlkW7EUX+E9i7
wnc2OgAIk/4xBR3sNUKEfoeNDEM9h2DqXa0aOlhWTGySPF8ElNxZ9zohxG0xqZLl6DDy2arph+L9
cPbMPW2oJX5/8FT+vbj0zDDk+yeH4/LUKzZmU2RmN4nfZVikaL7hWyHu46S5H7J2C5t94y1VeTN5
VvaZr6eZ7CMX0j345HNdG9ZDajTOqapXzLTIGGmolYPqlLzpWss4Y0y/kq4Qh9htuaKkTR5gB6f+
k8XlCcCGuW051u87c8RZujj+UWbuQ+Soe9bg+o5jwjtXmTa6YUvfxivnSr8xBjcagtrsspvM6Iew
6WS313mjdnrV9Gy07OTBnCb/qiYdd4NGl0RWvGNnNkJWcvCpil1JIDqgzdkNlrJ9aJ2S0wXiDijZ
bEcsyuSvV1mfiZVioU94OjRRCFQO6nzWPeUQ23ZGsUSPoxyvtdYocOpd9oyt5dkmGBDk2vDZLv6b
E5PNIxfL57ivySfnpAONcYf98Vg52d43sohXsbFuDBE3+9FT36U921tbLe1B74ynOnIB/g+STUaR
5MPZbkZY18J86P0aynfy4kgDRzZBDb2yaCjAuAhg8MPyR1avlh3K9SytNe/Oa819m2bTw8RbB5Bq
oHCYY9T7kFEs3nLbczbKdPmqaRY3Vne4AnHaDo08cTvudvbQGGdFBDRohhpoOcnqJJRz7u1hZi3H
pOoOXZ2dhjSSe5yDaRj7Ws2qUtvxMMvDhbYRyjmwZQeV1Vvflsb7hcFX827mRbfuk2I1t7qquZKe
08J5HKotyePkq54cKxyN/jKlDc+EMX8W1nAoyT/6w8KDNfP9raG6xwEdFDJM8T1M5cH35rfMlfl2
4PfBOFDJkHa19DzM2PhVIXYWGRYjxFa73ExYjcklRE296bmFne3UjndA3Oeg7WPzPar6+gH1SJaB
xnK23nqSk2kozPIu1gboUZXCfo5bOKzJ4R/mys42Qoh6V/Z1fzHwiePyMLi89DoxMlN7pnBkfTwT
Pqkcn9ID+2aEOfyCWaO81eN6mDbWnFvEJOcl6x/KTPOOfiuX0zSYz9ak118022rxISrwRuxsd8Ru
a+aCqmPLqnDy85w1tkPnfxfacCcSF56XNXYPrV3ejaWmcYHU7os56W/BCr+2ylS7fnKqE5HlV6+l
PJAuhJOhYX5BuBw2BvmSD45X6zBC9vrMFqG2+KDU0Zw0Y5tVQ7J3sKYGnlfLsJAWv2w7vPsxDZql
7mnXGLfSCzjOMaAC0Pvl0P6+6VnjB3Zi5p+V586P7qhhJOm9dwohaujxhfuChZYGkcjRQ3CUGeUg
pY6fAvEUvjxUNRNI6WStXyLesCwgKorRl/0332v+ejE3mG2R/aiV/Jp1zX3w/XJ4Ndthq7OJv8HU
SlEIpYV4VWpBWCSlEZtLsbKCWlf5GTBXhfkZ8j5b9fgqKBzpZCRDQjsYRXu/esAcQc8HRtn+nly2
d1hcp3nVFv9QdfP0NEDw3Ak/9VMaamR6gUrwo5HeN6dzDlnW8Tfc4frnNBNnpzT9fe1DJ7QxeW2B
NfKA4HK96Qw844ltIL9oVWbgtKCauDLs5pKJdgnyrp0vhTX6h7ESE4nL5juPCxH2U56SR6wH8cgB
2WIY6016PpxuTPK9Vcb4KgpL8vBqtfK9YXV5JqFg73JmwZeVPziTysi9FcE2m49FYoovBBXny0op
uWmWLvbpHoJCiGy+RfeSOwP4J14n4pBQXE9uv2gYv+GvmcZtxEXF5HtbKkgdZFs2BZNHmIAgiZOw
iAS65FnhkdjJYogffY1BVFwZtMKCWIjylyNAtB+ssZx9g/t3U7Avg2YZr+aUyqCww/api9L3vGsn
O6Msghx1vcmrKiP50X8MnQWzcan7oIRjsrFzkIwqanj+yQr2SIl1O6q7AJ9bfjAxGgSJyuDV6SN9
NuZNlmQmNiFH7fPa8c5pUmAj7Ng3SdfHZpbs8qFRD/TqWXtdfPV5wsCEH2KbFdEzqlMR5I2xiTTL
hLta05hN9Y43ZBHL27ncug09liWfu4K0bsBiTYSVVtaQqYcN/qKG4wSjNwbKgVAVefFFJh+j310c
Bvyd7vESk3N6BvNVbQG+4wxKi/PowJnMhIeJbmI0xNtGMDN2a56JeXWsKuvBx1yyJ5P6nZf9M64a
gBfOct8V3FOMzsZNjQ+SYHC3qS2qfMzaVldNTQP2fM14YenWBl1eFM9T1yKg4McnUqJZLKcU2bUK
b0jCQjUwsgplrViewdTiiMKnFaZVlP6QSmzE5C7QOPmUT7kTzDr1287kRc+uyC8AMq0bZcHs7Zvy
F8MvVvmk3YpsqcJEkwZv6YDVsU2oveyLZ2Vl6SYHqbuDy+xvLYthB+KZHcxall+BcKz9x7LYwTlq
bhwv+tJbRYuznCC5jXK6b2askH7riHDOXaYeAW5Pr7Obcpr7G0OvwqJqxnBp1aqZ6PMNrMeTJjwd
gmRlEtAfWMD77nhh6/uj4r5Bav3d8JbPuHb2rmj7C9dcakUyibNmOUaeHLa40vZ58kvzmj4QTqtf
RJvVh0aquyY1AQMkHI8JBSKYF/RdXXO9xUxn7mHA7I3KFqhV2Zl4KQ/QTAfO6z3jV6d6Ml0+J7f/
jvr4q6okn5/KvO+7Kx0xz9WwdBj2y/hD0wjM9SQxiAQsYWy6F5pv3rwavKnvV3vJw5EOFA8YCkGL
QCt1cbGs+j4bmc60NtPDrl+IqUviilBJKyquFu2OjPZAiVMxLTwSsohflydBg/WgTnaz57VHxSf4
Y1bJT5NwfmBG40xFitGqYLQgL5CMKd7zKqMAPU1FccMji/6jqTJzBrwKnC28m/J+xFZ5GLSpWenB
cp+lWqzC2iAsGFaga9/B8mHTQ/zkklM3z2Pv5QidyXBkqpYQuZNyb/mltavnJT4DcnZ2quyfZkUK
v6n8W9/rs7sy1QRtHm1/XpLUOYGWUAcjn+WpB2aws0dLPVklqEpPGZ/c4bOrLC0u+LF+C79xIOFR
xRcTxS7scbBfkYxhDizTtDcrcqjZwG1pgFyz69hqbKgiYwAo8XyVprWJ8Q3CbmZfl7ZdvEHb0Fhv
6QBmeuzFdWZujSSPbh1swpRezl8QPvygMFxMuzmvGEPttezpdlbZfKT1HtviONxgv2OsaBOMqNL/
gEmVbhrPxfdZJJhya7tkDFLLZpT8+NaHDct3J3Ymxj1u/TtKNqkrn4yQHUq2SyCTHJkbj25R4tTO
i2G3lmZuOc1n3nq73OaEUDPwg1ymvIc+06w9V2EUF3PK3gfp+2vkUJdXHtU8hUZuCzQz+Wc6iryg
lhkBUgqrgl4WoYbkHayNUwCZW52cY54eWmmJUKk6o2i91c+dbLpTW5m/mgUMCzasYL1bGEt6Izjd
txNJybtM8TZWkiCfL0Eo5fkYarjKAqdKu43Ez30erewuNTA3yqq4xo77Unl+u2e+bsKp5uPfTtOu
FPo+HtE78s7mLmMn80ou4Edh3MT42P1cqhonYXed0e8DNUco3Cae4IZ7lmGWYUFqKRi7hF+PXBRp
qBBvMaeyrUeHhK6aLaE1m6FlPo18U8N+pRnofccZaQsFd2X4Gtzsizj40bOaOxKi0zFtZ2PDFfLM
Ef1CIW0JGGTactXik4zKH3ZDC7VUpPrNInpj700jMsrCQxfNF9e2eIBrfPQoQVsGR4ZAC0qfi85S
vjaWhmwyjqO3M9CYOTsfjDme+Y2GbiudkZuXNwJX5DrYaRQNLgThUAQ2IkrHUwIgILCt8qvsKv8+
izXeSM/eNyOVPjgOl2ccFXfu4oPwqYVB1FHfda3tBpZSGWW6Fblwh5wkqDE3eyqi5Kcnmpt2Mc7S
cz5NYaCKf3ai2Ped94sSxJprbgqhWCxZ2Ba0NGZlKLI628Dj/FV3Soa5Jj+SRku2zSr9r3BoaVQ0
ky0eWsmS+fGGpksRJJQeBZxa1EdndyrhgA5bCsombL6We0tOzKBcK3FqbLU5fv+BS/nQzIp/iSc5
hnewEXrdbMt2KtUm6Vz2+s65BmBDuip0sondDWWM/Q4VBwdO3tuBXITb8ISemx7e+qL2FqwZnypJ
Sx3TvGEBwqnWBewOlV0wGjcJnl4m8u5Jg03b7goPt+dOaXJUocmKrTo73BFmjg+jB31u+aIhdMxr
ZNM9p4BIzvqlJwLz1crJlR0YNL9Fsfjbuvm/Wq/f/6zWCtX2v60/+JvhgnMu6f77X/+x/ds/xz+r
Vf3+yz8Amk+7+b7/qeaHn22f80f5QX/+m/+7/+efXa7/oRLP8vzfK/FghFnK/lWI//2H/iHEQ/T1
CVWsaSUcFH+2v/r2H0AqiCStkaO/B5X0Pxzugs6qi69IxfU//mdQyXT+wKNp6C7/gu5hhfjPFb/+
a3k7a3PXWA1MTOOYMmEb/9UoooRDTUMTk4qwdaZMYNbO0AUWhnu+gI5F9WlcuIQY7OohrefyZlXM
g8YjDBCWfp9thZvqj1knl3mrjEneJnQi0uei4dL2XbWfqIs9gWYXyIwphCjbw5sDEMi3eAgQPqH4
wk7OA12jFz1mVRBURn4BsCzv3Mr09oXuJ/vIjdy9JXNm97jQYFGAJdgvaaKOrAaca9+uRy0VORqO
cnbfhKVBCcDfGz8kHBW5mbDMhyYkFaj76+QA1emhaiyAzrSzTsde/5JyqT6RBbzrIs3IDJBXOwZI
tsojq4CdjCbndowmj3204+d6uDIYjivR+iCVoX2PlWp+uXXq35pZ6R3pE1E/48mIGpL7tbhLk7pf
E6bqwWqt8ZRJV2cBLbMZKmJm/Mz0ihuqTYYBtdHkHkU05CbWy/jc1ov2XTowbANI5axQl6Y8zmnz
NvhTA2RjjUsk3vCc1F336PsduW0oi+przaG8cSpIHwWYmdMBwE07ZeljgfJKTGpYDQJDTxXlpL50
mdwF/Xns2PvQsMZX2vl4qvRl/pWnXXfwl7TbCStNvxe9zy+prm61JbZPUnU1pbrLcob3Rwe87bY7
F5Yf5WrcO6gEmHtD8X7G8o1bL4Iar1LPTyu0dme0Zn6ehRvRl1I4/KKTz0NWRP1FpLYGcUhP9mC9
8yccpsmr7NJEcmesadWcwQ9ugUNmAiEAfxGamSkJHvDZQ7K2+mtv+UtLal03KXERJMSSZTXFxoj0
4diWySansW+t6pjGX/SI9oyO02rCKnMW2XWWlHcpeZrA4jpwiVVFpd8yQ5JXXnGtKVG5GKyg5lAW
I7oUuhrPKbuq4xc6WQyHTobY+mqm0SI1SlRh7+bchCh4KQ5LvbDzZuhjDvNKcUOawL+PozkJR0+j
BQ/6VjIPG0fZN2nuD99wHeRRV8hHY4ZovxnaHp5fmUznZUHtZVfclc9+lUVv0Pti7YQy32Rbv3TF
D3TAtg8SuHQPA3njaDvMUrx3fh4x1JVNfy/6svlQ2CNCvx7Fp0TsYWSdu3kljObeAULICOPT8ytC
OXMLDcmcrCCiIzUN+kiYL+agJ+eGjNoXA78OnoZVchy6askPdVx6Hxk02Ku0p1k/YrPwnxZUSrQ7
lk0rWSAf8k0dtxVUu7L4xAzgPyP9f2n6WG8c+qEpJ3Hmn3atWHG1QlTlNvKi8i2LGTHCXAHN5M0q
1XvncsUL2FvVRy+qOpiLAzu3zrb9ywpg2/Dsv8f851sBYLZuy1O4AWWvrK2HUwVWvwsKf+hbJKM6
3Vgo4Ntl7IDrVMI92XpLDsxMkDUVyva+6ntONKQQN4R7p+8H6AsPxqDZ+yrV5UStbRdZcLKV/m7I
hAoTi8N0MPQawF1ZpNmeapH8GM/QBRHDcMRQIt89KC+1eGHdInuFCtaADRQo3RxmUX+MYlhdJNbH
+mNwZ4IHFtazA6UCMXUV+tzeWq3SvivbRexvRTbczc1MH6tcgERUWuZTEGJZw04DiPlBxcH4s8mT
8X22SnE125Rmjm5svRmgwqyi0I/M5jaZ/YjuSKNeKz7HiIiPRv+P0OvHWLb1BhziiNCrUnJnkvrd
0j1Z9QwWtSzzex8C12aIU+p1JcdmJaxmP+nFE2Wm/b5VkPVWYAHahSJlQpJpLllaUK6IfXz5sZAy
KraDAKlXmT09SFUykCHUvex20qkl6c9W3jhlx6JmrNNXCDXcb2ZKqqX+5s0SnRuhxhRdB61pbrPb
aIq0wPAz51ZkpLwWkasHBwDogyPc+I5jccI/LpfjEI8vzKnlQ4Pj8KEXbWQEeppFLyN+egBfLP2C
0i2ZaHEhvXg0p3BIjXytPPjpdzrlNnfkaJsdUC5oAam0MHixTOGOjQTKfo1jm6ddOBVzetNThosY
6TYZA29R3GS+zl/XkdpOtNQ7Bi3eLb7qPqKTUK1zIUTo3LKeM662XUbc4pYuerQ85RyzVI5PzHIe
Pp+B6dhctPmWgpy+2HdaU2HPmqMbH7zaIxsn9xjzi38jzFMbMSt7Ty4ZrEnULB+SCnDqLxptOcQi
nxkXZyQV9rbbpgMfKdF/hk2fiuVsdDSA0/qNBDJmd03eE/xqDPM2qljccshKkvVLtG4tDJYqVVzB
4rDW6oy+uovJ9u3X1/NJVZO4wIlQB44Ld5+BuLiVchi40Bojq3V/SX5EHRHIdOJ2FqhmIg5twwA5
zWyl7g2pRko3ff84iL59oeQT6ouwhwPfJ2dmKVwpBCqXPUI7wknARTTrG5b3CbdZ02/uR1MvWKFm
JoxR3xWQ5VJgFk1u3XLTjK6L60/HlgcjZh5jvAGD8K1Xqf8tWtOoAru1mzeYtMmHPkYSCqlW7/Gc
arASBo4aPn4JD2krN+0QIKi7S4dM3rEJGT/APowb2Qnn3aDk9dagg37bJeuhSRjFSPfLONJPpJRh
VI/l7L+R/CR9NyReUpOyanoR6pQKJywWRv891SL5iAGzbe4c1abtwXTJrQaL40jYeZlo9IvhoOcg
HotSb4jnQtRY9/W88pWxzI+qiTeTb8KDMRPH3dW+44YJUcEozOLxfhEGO9BO5W0BG0NL3uzatOmr
dfiKh4Q8dXurRjbbyPKAhhfnKsQ0Dew5Y/qo+hMfWUOxFRpKotCfdGe/M/ZOr6xty+9smIwXH0/A
E62w9YkY7VNTuvMWwlhxdJu2Dt2e/hC3mh6cfHnnAPwFv+0z65x3tx/7L+JWTBAW4NOgtft319ey
g+N6+R1k5O1oFdqFNwc7Gr2PxxJT4C9zsYcy6OpGco9FjScd16eUWFRzd2/ao5xDpHykqVqxlHjy
nF5ti8VY7pOFeYf902gX2v+Ze9E1/VZVW/3q/noT+n27+cc16f+q25PrAWH4N7yHquw+y39xMf3+
M39enoRu/YHB1kFHWtNjuJj/fn/ilgS1HsUKooMgA7D6i/7hYtJ1cPE6FnjWCs6a6PnzFmVZf9BU
ATqC2xV5HyJ2/xkXk7U2tf7FxARpwhEm/zMJ7BEJWU3r/2RiqlGXICbPUF1QaRlStAIRD9u3HdqN
I+eDSzi9RC6KgZmsAesrNHAtzLkQ/2gj9ucBhTMGfBo9aSbovA1KUdW6zveiDNwjZepZrFLq+VKh
Deev6WI1l6pd9B+ZGU8wHntJ8b1OGHcFT3Oi7lPNqZ5xWLg4gRp/GE6sctR4VbVTbhM8poxNqJm4
Zxw4p3hRQ+rluwC97qL3c50GJPqBvWblYmxQOD4GJnlO6QTdapj0mUmOZiqCAEgYM7n4ne9FCfTr
sUQYs5wkvea4lI993rsHTfXqOFRFhgCRltP90Gh0TvfGpjL81xEe3j7R8o61R1ytfyt2m6+TzXHA
ioq9K1HvxBd4K9cFoxAIlPRGbPoqz1iS4LW3ecSWK/cO/awNF47HBVUcVDf81KXn6mWk9glEYnsH
6jdzziN9u9+8IuC5KG+K1NPi1MuRYHarWWdXxTSHZwrIvTWCIN0rr04gBU/GeIVzA2eWku985l5e
7liPF4MIRytJOqq20ynB748JoR5697wgsLOrCgXTqzFt4blSGU5rSqxIwh5FgVVgOBOApCgQ5yRX
Su+3Fdl1601Nx9T7YBrioW2hPLDc0aYfTPV19stnx/drhuM5mjdG2doF2Wo2ZjsO/NUzjlvZfath
zDLuFv5wAcErTziRMYG7SkYJW40+O6Yo3+ZW5fKewVpt9ZTpMUrkeNvOLLvXChc+lkj/m7mWMQQI
IU5eJiu4wfqyA9wq9xKuvUjr6aFzegugn5Ybm9RXSRnmTRefPI+xPLRMXu3QyLyIDK+OZpibs30s
Jl1RV760n5VR599G1whz58vWQalv0N46L/JYUIEEw2HT+uLUmiyILTPOTxkztDhYZf+RZNbQhTTB
23car6DNJayOP6iK189U9xU7bHrafjAtbF785665Y9Z7sYjpvgQQvm56mCotEbmIZN5I/ZOhy/Pq
sEAoNVp2JdIpjwMQuZuUejQGoi63LtjilxNTGEonmPCN7HkyKRP3mI5loM/jGydBlNj0lnMhKAmX
YpLRBzOBv4M9MXCrNK2tbGR56oVbP2PXvwF/bd+vn+zbSLT6BkUAS1gjrgt84YCHdhd6bNt2DJrc
oS2z1n9VYtZvK1vGb3GdEnRuLLLxA61FbY4kOadOvM+yQe4JSkZgadd6Q0r69rWj/MfY0uzAgcxy
gTf6shj6bWlmGO5YpV/kMtgX5kNu3Vk7vtoNjLIgk9OIscI03mG0YyTqoWjEwZjr5oNjWP2WUnbz
l0ZdaBF2vBo7uWTdse/yb8JIPo7ECFKp1s+NH8jBsR5rc5wSdvZD9W15c/zEajbWA+r27C92jWDZ
MNLxM2rtCEuBKD88mADkXH4cdSwIcsIM59ETBl8fY79Zxt5hsh3IdUA4vaCnG3bX2bHgg9536Vn4
Sf/UISGFOa/PU0ujBh9r1vPGDN0flciWkX/QIDvRfwYZ6+QpjVw80Frvx+SUyZ2feykFyFX5A23L
3+Q6o09QY3R2tnNlQc7WBdTP7KErlHfElzptJJ/uRwHSuAjEOBt4OswoHDuUbh2dYp5svG+u29Dc
R1AtqHrd/KjymIrOpMfqOgor25BUtt8pmPIx/tfLQ4VwFnKdHF9ZeQIYNrPqauQ1SsfgTt9QoXHg
GGb3K2aNFkq7gfWdJy2xDcN8M7Ca3S4COWoAE3o3l3a1EzluV4O1yZlqQ/3RFfRkhvRuymZXVW28
batG/8TMrzbW1FcPEOUoYp3HBHMqGYPAEl38i12KfiiH0n03uRFom4WP1nbhyAkTun+cAETcuCkr
Tn5vRPZwvcG5Gs0Sh3wjzZ0VC+OZlFh99kY7OVW+qhneWKd05CV5Zf1k/pnOGHZs/EdZ2BgRjQ/6
nHPLEWyXowm4iICDe1zUPPchMYefdHyYWzFVPrdYo7pi2MpCSI/qAi1lvM9dbdvP0r82mPzSAGNb
EgFx0+Q10UWzYauUfeTtAOWuzeurW3sYH0fRYnOgsOLBAgp+GLxuOlZTlFpIlhb4M8CFt2qo5WtB
c+9r7JXqjmVbBJouSs/9BLwhGb3lWShr3iZ6le1nxPdtNHfsQJ0S8IXFb1uFXOv07ljmy4Crze2f
QUjpc5BabbnRUpZxjm1BJNQT/a5pXZZILvrGqRw1FNBCjvPZRjuUFHtBgvMqy+R17MY3a2JrZg9Y
+rCw4W/FlbacRCqcb4Ofr4VVVKZ3JKhHdhG6/zovNj4ya+FB71GuswI923TnpNK5gM2tn+h5wIiq
kbGTOBERKjbeOF36plK7tobw+v9N/j9/Lyj+o9UCMcN/Oxzf/PxSn63863T8tz/053TMCsEUBIP/
mXj253bh9+BsMzM7Hpb91az/9+HYZI9AgNJzWD8QKP5nFpr+nxmGsY/+yzDsWTazpmWifZh8Uq1/
GYZzs9eQIJLhYhaLPyRo6txu+RSZlBjN5QUukTXXBeZnxAsOQHQMAPDjk72KG+0qc+SFh+JR8te/
qlUGMVZBZPqtjXSrTGL8VkwMU+EhXNL+zVoFFfVbWxlWmcXvvPTGWKUX+VuFIRRnbGtyzyEGSvOm
W+UaskbNTh+8Aj1IL++6Vdbxfys8kLjkC4bx8bTyPfpgWsUgnXKIl15PNCJlXuU/5IlXPCije3FW
IQmQMZLSKi45UHBXZKh6WGEzO3MVoZYIXrI2mt1J1kyFAIAkCQMxba2EPooglU3+1OO//HTdoqFX
toowgC+Ejxqe4nek3pPXhrKSOeRAqTdmPBg7P3GZ/uwmebAnJ9sOujXwXdXL6aLikad80z4XiPfU
CsAWYYBgogzpSF2eyq6XoS6mLznR6RSYg+QQ0Ib00qQle5uyttsPmGiMAA3v4XMus+LGG4dkp3XJ
clIF2ZMgYebf5IPnrlknTF5ZpKV3ht9mBy2Pb/EQZDsCEyDfE5uNLFSCgz5WjBNJ2V/AuVJaJwoH
vi/YpUdOxn4nEYnDDhnv1sP8dJiNpry6jT5eOBDnA5Bo8zOzzOqEja97pJsvnzgGNbktjRqvqEpI
E9A/0V/JSem7RrjaBkZLeU8ZsvnYzVb3TsYl/zUbrf5kDH26cbgA3Ratrd2YFH3EaExvvFZItc1U
+hy5XvFmqnTYCa8uNyVn9XYsJQFd3daIJqgJhb1tb0VXk1Wcuin0YT83QcYHB2iZ5vvf2NrZKzRK
oFloiwlua8INtrWYLu7LdtBZkPlNB/GhWIJCrzBQkA/H9GV9DsbgnX/DSojn1DeWEnHYlzobdHiV
YdLGNHQJjbrmgeH3Ui8k6PK49g48QvOfWRlnd3pN0DKV8XIr7ayuaaaNtG8cQF4RRHErIAiPDlZj
1pH9uUwdl/MrSU4p98oAala2WeNeb5hv9FdF79fF8aW+Tay2v6ZuzV6kqpvhHjjt8g5A2rADLa+n
M8jO+AmcqH3rNRaCeR3vh8FlkwIPCZWcu6G0zY7O1mFhSy5E6bI0aUjFJSDJNk7buRLVrtTYyHkO
D+ksi44Gns2jPfNwDvC4YwNiAuCW66ioeOEYqZlrctjTcaNvkf3tbarV+tVNRDmuYG/0JET/rSIm
c1vERXyrEsugL8MxP3L2KwRa8bG9tlFCm+3k9fMjEpoZh/TCapSFi+TAfFmc+gXlKyg0inbDgTqo
YUe3kw6ly8R0r9n0ot9oGKBeXFE2FM47VQS4vGkiTpK0XjZLUf3IhQ5Su3eK6WoubsFTXtopXRTz
oL3EQ0vlZiZsP0IyiCeABCJDks1o7N5NKGyYsb16ujdyXbyqNir7ECeGqptd7lSsa6+Cre6U8sbF
RQ+AickkLnyqOWaHVeWk963+GGERmZ3n2C3q7qFbt6DkFmCQlKelNgi7hJ1HVKDeWIMhx0eVTbH3
DVc+4j6XuLk+2s8Fib7G3Xo1Xr6d1vdd9mNG5hByT7pAKR5cKD//1eaB/+dEMlLkq2r0vxbJXtMW
unqb/oWK+uef+p8eA+cPT8dcACTnf7B3JktuI2mXfZWy3kPmmBzAojckOAQZ86SQNrDQhHl0OKan
74NQ6q+Uqn5lZa9rk2ZpEsUIEnC4f/fec12f+dmfw34WXYymhADgkOxbian/3Al47zASWLAp+BO6
Rm1+jB9jMouwn41f1JVYDvy/aTb4GQzi+NAHPPgDFqI8dABy8z8PySxTMAhxE3l+y+vitp9uXRMk
BZN6crNv4Mk/fUC330OE/yDtdVunVa/+7//5d2+I30IEDvl8X75RQ/40lSMcbzWoWe6Z44EfmgNw
jyWABSoLvz3GszKvf/9+P3Mwvv+C0Gf4vEhI+v6v0A2e9YtigskkqU7kK5wT85qlzHxUK/f192/1
M/Xg7a34qvmumV7SrPnrHquDNxHr3HTOCNGEob2sO7o92PoN1WVQhJYlePbyDLzoSln8/Vv/m9+S
K8nlavAZxXpvpJo/farAKgbs851zVsTXLyofDxfHBAoCcGz/JVrE/Hmy+vaLcgWaGAjJ/TDC/WUz
OSExld6UOuexlryR13Sk5cdMwBUZeg9AGZOMJjmRdiKdjbF0UC+OyVk4xPNubIVFxeHf/fXBG/p0
pPqmJ5k3/2KY4dmAfEs0i2Osw68bsJYeICjwn/+/9wKj4dqMYNmoOb9QXOLMFkUyz87ZVqN5rUlY
fvH6csJTaTUffv9rrZ/jP2O46+fM/JzBtctpAVTTr1iVFLQdM2PtnNmVf1MWzyVNIdtfsFv+9dLh
TaRlvr0Zq9QvXyaNRo4Hf945k33FO+8PUHp8iR/PXHJMGr//jd6Sw7/+SiTATAsQDh/hr0Avn6f0
sEDYPBN3BfNqY8o9m5EBRoBhcfPBb3P31VnhcG8coJlB7gUVTfbFX/wY/3oFS3hI4k1owLn16wUT
WSbSAOz9M6Yi62TnlclwKwKa3xiKK7QNgNfmUEqxvy8aWsnbzes2Cg/tX5OS/t034HA0c4L1m+Zg
+PManFNeN5V5w807RNO9EIKx58qDcdDBdr//xf/dW4FG4WgJmcW2fr2iQKd1dee19jnFa0PYZgWm
GsyWl60v+SZ+/2Y/L/Us34wwQEBhaYDA96+Xb5P0dcFxCR8MdJJlAwSq+VDZBcSd0QeaW82sDr9/
x1+LpnhLzHnrEVdy67Ab/+Vx1uSLY2EoCE5iJbk5fgXqBvozAuYIVYQpLN+r7S6gp/0M1mvMLVXi
2j17xDrG0E9le8TP1R3fVpDeyRnUzwvsXubxBrCR1Kz/6kNy3x6x/7wlgMBJ0jsezwxgYjY+rl++
/sqfMvLAtnNShSj3YqH3oU6lsWd4mmu4LOU8xVi6sw4DMofNWe5M/rG7rjMA7c5AMNUmomYt3UYu
4NnFLvsvE8I8xqdk4b6yYJMnoSBOS3DOpPh0Y8YcarCtwtFeIWlwqPov3YoG8hiqdqHCGX0xWkCt
+8Grz37s2CdMwMj/qz/uNk4LaF7StoJnQChwwROqJc2jqRiDb5SX0GNTBgnW5YKRMyhTndryUFQt
7+HzSUuVzByi6YviBOxQRq9TiNsqqVevnWM2H+bagwduREsgaViAAo3jvuzWulGYJHmR9F/yDFqY
13DSPJVmOt+bnPRvcRFC4lhQSNKP5hzwlcHTlavQ7DMleON1Vn0uX/PU4mp/w5XMiPZflNmsT2jg
Y68lXRmfmyWyjkPrtfed7EvwlFQNemnsDBvWX+ILY0CmfGuiOD0y1uQmXQtqnSjH6Dg5fKJRGj3P
DiaCyLbVl071DN1ry3ykKJjPB8Cxh4oUL8/WABugIRItN6Ucg2eTo/+XvCTxiijQM8NVmLq2/twF
zxqb7gpxJg/5nTFfZvBT3kjljha40d6echVP6n0DnBYfY0lG6hg76CRYsdayXifBhLwpK1wbp2Td
mBgZDTIxotSlyCzQOfUsp10hjBVSXRUQ2Uj9JszQBeBxmfNpzlmGADLUPi6hQUQe+Yt1vQSX3aqD
cgZ4bYhy/DAQLPJy1/U8FyX4hoIrOAYR/gZZS4wS/MvslkBaotqH80Jz40qFyyM4MWZlcy0PmRE8
K/oz1cHv6SgELzHdNuYKeEc7BcVD4JJNR1+5AIkaO6an2SsYaJspJJ+hbt1XmWiaWxVyXxFCmuke
YnuxjssyYvazANx8rIahevSXdL4q6FsJWzXV5oYztunv8eXTgYRIcRGjKvKv0GuFy3GpdShUJB+L
YklH5sY+/CWPke81JFBxppuSkDsxDlJUrsJd5BrOdq6W+TEn2bTTNdmyUy6IcVdckxjaharuenow
iCFEuvxaw3j55tOQcQFqU18HbzjgecoiuPo5K9MWcne5G0XT8SGsLGFZ5J3aK3eWn6fFM0O1kohr
JeAHCFB8RJQ0/jkOrgRYal1fB9lgjjiAVPIxttGdvLpvwOAzl25hAJ/NuffIvKtRfmjSst9zlF8+
ynisTzQmx1CGR2f5SLo031FPsGyVOfA1+pE7kP8fq4/M+L2e9pGVaSQ677BuRhF+pnb1nXalsYNb
MGwQrFECiSevCxPM55pKFZ0rA29I21xk4Nz2s6vnr1Fcj7vESI27GezaCyW1zraY4Rs0FUDqrCXg
5OXdq9c73B8pmkdEteZWD525L6FPZ51vXDtTIlj+7YhIAVbKxAwlFWbIJ3mL/wBpE59KXK/ffDNe
stP1jxYOUjeEy4m4+Ua+dlYINsk1KkxXMDY5TlpIVli2tWKzm1y2zXao1B6ew7wFAvkZ9En9EhQp
wZPAnPbKIM2IAUYcgqgv73gqQeUGWZVcSgdhs4kF36gXW9kllHica71ubgtFmnRrgHLrX9/Qo4aV
cUuolcu+I65vZWcCQGywLRvPGLgvVsO4EyxI9RKYjzNALNxy/RA8d56e4p2vJ1fs8jRBxu9Rk4ZN
6UWAqSyy8h8i00HMnlpj681Fd+xVwPPY126EM9dy6vN3mBRzyUYd8rRnCWI1ZmPW1Ky2E+copTK2
cHJYzMehcbj1NSVKR2fCw3Z0zbz50DRcttsaiZGUYFEV2K3amP1colfwdY1BYMMAuCk/ulniN9/m
ZnA2avD6aFd4PaHkzBm/lv7YxsiDhvs+kFFwgYCrjtTX08RESW+qifRlySc19HQvwkZxnTSOt9HM
8vECoAMUV7o0tX3EruVfD12WbmWR5rtkHNtjZsiFBFzVPC14BD288c74NLhdeU8t4jdC+i+T5Zg3
+RptY11d2bNBR3WzbqwvaDbxF7T38SHWHt8cdzythjBGg40Te/A+kKVyvKOF8k6SzBoh6LFo6AmV
rOPgGFQ8HvtgEmenrecrGgIQcZcpxWLHVJkUFN9ChtboB2TNCcnv8AAWV1PXOTS1LsUNwzd9X6Z+
i1fbVJ+dwSh2db/Yn+pADuceAwVpn8hK5Ub5xJFzdO/NqMkJoLAXLBdB5JIz850T2f1PUWOMD2Mf
4z/QWlwRCXE/5qPEa9AVScCzkmazTcuA+Tpw5hQ3oWufDCqmJF7HWL1a6dicS88GW5syvyRBYQA5
Jn3aHUyWvL3BZnYAHmRZGE6xwU/7pKjsR5k3Db5/e3mg2Si6FLMm5Io+R/g8Hj8QLWn1TijlpCc4
VhM9t7Uge+5Ho59fywlf8gFNWR055RqXmbfUT3jnLaJSucaoYxmeyI+ai+ca1lDzzRxadaVJWx8g
FNAimilagRsKQ9SGPjH7Ahpde8C0SEixYWdh0LvoDXcx/R24HrLIbbgui+5DPvUEEebCRYenjWpj
i5kkLAQSyrmskvj0tiDyfNV7CHmbOWhNH1+zR9SO1fdrbUkd7QOAeXsKu50Lx2mt3Vshp9Jeeg/q
rH3SFOg++/DHdjD+c6aOU7rJiR7REpkkdP5hRQjtBtrH1oRF/kWUPc+hXlDvFSEYUHTMR3U7kAE9
MIj1aH8k03tDcGV6Et1oXLlpb8d4nVp77zM0x7PdVO4ePdOlMM9Kiddprt1vUZFM7xvf7j+DD/C+
jLKX6V40MMm3qjBdMsR05uFRAXT4bemXljZGGiD0ET/1NzeZ4luVUb62WQhLnlaXQU0/QdXSzpdi
p0ZA77Y5T+cboxiznSUk7qEgZs8e0yIBHyWpvYQSBaf3z7lGgjUcb3hJ5FxrKlmW7EZgqqF+jrHw
TRUURb+pIP/cJYbNt1YwQHKOJfr3pJ+npJ0i5/sJ9r+z0L/SRG1hc5r832eh11+H1y8/K6LfX/LD
L2jiF7TXcy6TmoB4E2ezH4qoxZnnh0HQQgMF7O/hWaFLlmfv/0w+bZc/ciVHA2aiFmdY+Xc0UdPC
oPin8YqLO9Bb3wbGGVxe618QrEnvTEPVNfaVFymPOjvHxTliGhicl4IK96RsW9KQ9Uma3MmsEy1U
igVYBkTO4qDZ617S4KytF2p88uuaWAn5C8AfYKWaFglFYzggleEML33OAaaPZ7SVBhr0Nhh8pMGm
z0hbyqQaDnqczXtNs+yHaoiGm6UL2Pn5RrV6oZbOAzsWdeM+BQhx9Dq65KjiGTRzt7k/SJic9aZJ
EPe2dFLjWjFmNszOPHtyn0z+GB+ZYy06pJFFfMp0QfM0men8S+sZ7Q1L/VCSKS2nm4heQyKqUM1E
WDachTYsPrl3Uc+dg83M1Jjv0C34U1u5jbW2D3KQ44k/X1BeA0il5KBqnHx+QE5F0WIAj2lpK76z
yK/fBU4W3y9ZPty0BZufjOxxCJ4Xo0OkakJgY+cdy4Bj4jZz6iXGb97T0eez+w0Np4P9dGXn1lPf
NL23NOEYibpvj5HppvpQRhZJ+YOP9BPvvQ6+uQipnOkqsc05XF/btIRU5hY7jHHhKLPWGIfiFg5M
JhkQVDmFpQUzkPeqKRxl3w90LhIqkSZjMDeNhuk6bwcnoH2lSLtg09RQI/ZIQH680TZjdTYnILci
PGOzscehZKpx6/I8xwGJXcrrLxVabhKiiUmvPgqGhtHZ6oiLh62jhvXCoYNwmYCU7o0pG6lJ4TxY
DKe+17oR15SvZ70N+U2pYUR8ykeLJ9pLjLnTWj4gNM1V94V6zr4kjEqnThHdvd3F/13w/nLBY/X5
/YI3/uP0tVNf558SpsiMvOyPRc+z3wXCYsDDuvfD7PHHoue570g9cRjj8StIk7K4/lgCTYzQrE2U
vaFMoP38U/yx/XcB/xzLYGAJx2Rw+3eWQJiTPy+BeLTXilua+VBGPDj9v8yerLarwCG6DLwG2s4p
x7FRwCG35me61NwzZs12eIhdFZ1qkSb6YkD0uUsaYygPKBlU7nTdAOUHXiR9aZG2wXF1FG01TKxi
5vHpXTAoQWa/YhAU4CBbiJFcx7mZ2CFRzehxsir3RVbDa0F+L+afehzayH3o83q5U13wSIoPnEHV
5Ji9KBSlsdfEnYHNc7nSrNcVkA0fW66sbWIFvXgJKFRiVGKk1n1VjflJdfhc69Jn29/wwlHiPwMu
NV2XU00y3jDN+2ixDGCARsCEvYOxwmlhGjdDuXScVFhGNs6UN6/2AGVpGVWwXRyVkd/mg3rrMOi8
5BPfP2NUQ/Hq0RxQyPNu8Q8k7oN6m5X6YgGgsIUnyQuVO3IotpCss40sgzJ4P2QLB5yq8MWLV/bL
lWyGYOtalNmW5LCOJMLwahuadzf9cWQ3SrpcpX1AgRjBLNT6oINBkzLW2ozKXmBM+HoFJcfGB61t
94HsL0uD1LZ52fkqEIfRNYvnOS+gXAyxNl+6cp2t5JPgXyvKZLrxm8L4tiRjsJ3sNjrRrZ58MQo1
XTdI24e3n0+tPxVXdgfDjP9eWPAXqs1bozDjzmrci05XB63ZmNY+XbdpzYdMtK3f0e2nk43Xp9Zl
7BMqZADYM0S4hBScJPR2mflyxHzQ2fuEQRLVqovNGT7jeQJbsc5Pi1NfDJ3TMwHKBr3v09h6aeBB
yr3ZzD6UoZz2a92XXAtgrk6ZVirk3QE8KeWmpAEhd2IALp47+vMeEgKNL22TqEsfvtNjtgz+PrGt
Tobo8faJoFx8jlrirtncgOClve9sNHzZvsxAVxDHQvEC5LXNFmwo7mKp6kAzi7PB/YlLGlakXJF1
ZGeqcT5QhB4cisKyv40Sdt426sqy5iBMOU3IHCDN90Em+uQ6L2r+rUAXzV7WsJUsrNsD3/Bm6Gov
23FQU/dRGcxX6TLmW5uuwnDpRXRVSgotqbUc/YPZB+ae05v9XGg/P5Q+jGcCQuBAwqlPS/+Qm0I9
9LXzQi86FBxXvOdROWfbeWhXqzF4KFqy6NEqY3rYGfhIuafXGyyjRyRCC2zT+A8dRh3a78CrFPWt
kkt5pwxb7sd5Lm/d1DFPOq5IQkDg2pUcYlb4Vr+zAmc5JU6bF/i8R3s7Fq79hOFebNxyBmhF7SM3
KrnnjUP30baymMlsMXvk+6ofaC6se4BJIsrgk4/KADllc7LD03WDtyw/41dxbzEeg1VLBsafwlNC
b8jbRdnGNwLnsoA4rcNxEt4LQlR6FZlm/HnusgznIK2JTFrDpQno0kUrH6Em1UDL5gx8+FbwmteF
sksmulkHuC6uy/ahDeAREUk3k51OBoCgRl4tT5M7CzwrbXI92E13WkRTUwTozger9QSnPjrowYjG
jTB2zGTZagxFD2OF9iw4YJVLUS8LhbnRxSjCQcr5PEZsohLq3N4H/P42cGq2DBdNWXsqlEvcnXQE
eNOY5Yq15ogMQnRlbW9Eq/UWGGwNC75qOk70VvIoPZID2J+wY1tdmZ0H8AA0IHcpAfHMghBnSyZe
XTBMh0TE1Xacy1do6+2uS2eLKH3rXdezNh7zHNLMRlsoFsE4ZQCXqqIn2+YvHXs3og4eXvCQnuDl
jrwaq5LiBPzhbWVp8z76FiB7nYqaO5QuT5PA/XoXNZJFayIf+tyNpR9Kgyg+qV2YRdiFecJ0tawO
U8zyzAnQcrgdRuvedNc3wmA+hZVFnpCyUkqNR0GRI+5fI6iueWzP13Ci6jms64W6SF0tVzQyu99F
r/9ul/56u7SW7fzufDj+4+rrlH6uf9kurS/7cUYUqwMWLLIdrMUlP50RRfBOIJ6x62Fb9JNZxsYs
g3TmBT464y/7JbZSmNJw2uKKEBZi+t/ZL7k/C/Ks3AFv79IS5XL4pM34l+0Spe4FKkKVXXawXOZX
h8ALPSdMa52dSGDwYnofuzGbjynZyNK4qK2kcbstHpzqSEWEOBDCnL90NrngrSEadzvhOVvOUyW9
r21XeCHeP9kt7bHqY8jAPGGKcXYeDJyIvqaTSgOnVF8Kr8IYKGbQxy6bkCVLghuRGr13x6x/gMXd
yB5Q74NdwXPeynHoxQcY8UU6bwBCr6D9pGZmfEoJsm8n3yOXPRApYTwdL24+MaAesM75D4nFWA36
MU4l1iwTQBHtklnVlOqRqaI0d37m2IV4n7YodvpQNYNvMeEUJeDwlO4Nsvui/ZwYqtt7bTPfulZR
EeCfx4yXytlYPjaV8NKr/55X/iPTOtox1+tvbsC665N/hK/5r3D67y/84xYM5DsXJxpmcdZZrDTr
/OXHmGZNfBLZ5ETzP1a2H0cWbk4M7dwe8HHWM8WfYp3uuxUiz+0pqP2zOOr8nVvQ8Xj/P01tMMXQ
KeUhL4PIoQMIE8PPbgmHbZ2Sk2ddLsJ14uWQqnjuI6KLYlOCnDd6SjyakvnCZvDdrN34jr18MKwC
hqCVmkdFi8IlMwe9m1uj3MdzW5NwXtRVHVfHpLP1CVnSC1F/5LnWlfFARUmzravYOPepv8YQS/kw
4AB9ynxwHxsN6vhgNm29KRXxLUlEEHVtMfcWeeqKYXZkE6vHTMrPTRLFjY/IMVfSLrsTOyGeTm10
Ny7tzYREQEEjqjh4mmOr2G4i6NJpWsiT6URhpPMgTOL2i0bEDzWy0LZEz9h2djVfRV0MFqdn7jEI
bjie4AgPxi7C6LZHFFoOOHtxZcXWgUlN9T6Yh2ynmnXfWDi7YupuupyRM/U1/Sv+eXtfeKUPTQ3A
hV1K3r8kx8Un5YR95QfHWen0HvZ2HZamuRybnLH7WM9r9qsZjkQFb7o5ENsWEO4OJxbbGDLnTLAb
m/yNa4dxyuh8xB27GXCSnfLUu0rMIFq7UO8DUY67HrZQUOojkc98ExUWGdSAjhRChwJQmzgY5A63
sN6e3X5g30IacEcMqw97Il5hMWuEC9eQO9p7P5WK8NY0lacGEeOMfjpD7EdLW7w9HefN3sXuEcIu
goaKNWfTuvIYQLnuZ/g/fm4BRV4i43m205phv3bJZJFQszXoOctB6+EgPF9Y7BEfIZ6QOTD9IQQu
AH5iMl2IOsYcqkk4YYWbc+P68WHSDPNbzJi7wMw+NhOunxZsH71DwDpduw01YA4YwfEhsTWSVAuf
qcD/nGftY63ksz8tl5k1epuYDN/eqFKxM9EUD15Tvi5u9jGjx/WQ1VEHt2KsdiLIjFNrBV+dxchC
hEFkH8yPHOY2El2NbH58B7Cm3uuYHaDF8G+bx8j8volHAj/Kxuzdi9bKzI+zs5hbROfzZOSfltmZ
dhOa3S5Ledq5VVxulwVUIMFTJPAqa0MvbiiSWcglOlSjb8HXt2Fudi+G6kt47VMUkr0C5kY30cH0
+QZrDFJ7yYF7H9nZU2fJ+KoSNP3a/qc4UIIeM5wYbiONR/R/iB4cHZ3QK9L0vhzAytM7K4hIJvMB
5lP3SOwCd6kX5PcLbLVQqeWKQ2WxJzg77jhqyv2CUBS6DGd21QR7qLcMAWWog8yNH34HowZN2c0t
oHE25cZeJi9MCypLGvvD0bLii94drLMyhA4NnvJPVAXxKeJvCy0KZrYyDkZIwWW7EW5Nz4ObiSfY
VAL53pTcuYhAfdJ420ATjib3Vz3kUKxvo0aLk9mr0d3QrZhQQ2bkCd0aIPOnnrYJIJI5pweV7/lR
9SW2JZu/aFxW9A0doCleG07+KR0A2QO9grDZYqXX/mCE3sLn2SzKPXpJAcbSFt+mKMFdMVKAt2Zx
NpnsH4D2XehqkCcfQshKdriXUdZiPLDrXQLfiiaDQoYOxhJsRcFnwqX3KYnoyNS3hUahF5T5HebU
+Fo6y7wvOiKxvXeZjvx95VWHUc5AQYC77D2K8LYljr9wjga1SWgt24Czem3rGGipvzyo2qJWe+1s
LHI2KKOv+y3stXlncZgPu4pgt4hldzVb3l6X1mvQ2sxrU3b+AyGSh8hK4m3pYZicjY3gViOF2X4d
FLNnbwHF4naZfRAFSWrSzVSZF9awy9durrnPGS8HpX9M4HvWhfVRSnWZxQ6dCO707I+K1GgqexwJ
tgRTllaPQTC8L5jPh03jfQXSQyQxSvvtGBePlqnPntN3141vndIa3LBb18VVAeWoEt1tkURVGNkJ
Zpi2/dZ18JjTAJ67u+j64DikYiLCFrt27IvLGbIvvRGdT+6UqGyRUZ1gJx+D2Q8eZ2c+1kVlnheZ
6f1gze2+9ws0V593rJblkQF2eguNHyQ1D6HJiCYOiTARKN4q9p12KdEu3Ycmp01I9m16nlt1QSUX
x9LBNgh/A9PEeCVCJBH5ocinlzHSyH0zUF1tQYiNi2SvrX48TNWEca2K3K1XDgGV3sOtiJHzWsdZ
f3DY+62Ktr3LEKEE+AY1GDUl3U8tphoWtOLCTIz3sPKzTUvG3iZpzVqo9YVPnyZrTdqRz4nkkfU3
PcF0Hg8x6vIOWpeLJkKahqQyoIXFdveI8DaczAYzjtOYh9jL3o9D6l4shv849+qscgj1jRF/s43G
O2FOiPYGPqKN00hzT0+dvzOdUpz8RtCuDlWblHkd7UEt1eHoz+SHPhVSVf0THdARYHlayyhTO06w
wZ2GLCmBtPG5j4YSpn3WUhdH5R5XX+lD2+4CihO8BB8aNxlgXRxDxxYSDewCr2EO9mTrcfUJQV7o
FKERV9Ws3jlY72bEAUOrpnuPL4eTwocab8BSnTp8tF6ALOtzJGBEiM06oc++6Zau++/2+j/LhDqY
3X+3vb6BH1j/FARBwFxf8uNsCxSFFlx4iRYWIzawbJF/bKwth0036QROloHPHpo974+NtXxnkRDh
deDZ/pAJfgRBzHdkGhwOvD6GIDbewd/ZWNMD+9PGmnjo6pf1iKkIC2IK2/ifN9a50ks+6iC9zfKA
pgbgpSt8sotzeRNEjePcObhF1aEuRMUzOgpAwmy4peQ2jyCLTNfsahhkeTAVNgrwFo6W5Luw5vIA
ysVW5qxGWCXyY7yAb7/ti1Z8KUXDlGbjKXgq285MfCDn2qxx99TcIP5wqAOH6WHSZqcSH8o3O66w
EwBb8j8ZFjWdE6mqk5c7LRaDmJlW7xX3JPajQ7yACbSDQsCzSmtQiLbUetMy78KFVTTMzBfbMZ48
YXzyEWEp7IEOwwzYgxsxpBfwt7NLSpbSC29w9ccROsqOHSz72K6SyX0Hq4wofD3Nt4OmLgNGyFh2
O7vhN974eun9nSKLFwbYNs4ts0voV/GWUZX8lHIef1I8orNrF+NCqNLGu0k7AfpyBlmSbgs4/9ve
S9Zyk2AKwJCJPqV6we37KuSbmF+iuabgQgRowPMUxQ+cmKJgw1aK6gNMfcNFKqPkvIzT9MLY2HQP
0pnERVzZwy5grMAo08yAZHi9BErsgb55T/Vih2LTZmrre0N5MlSFE8dwoQ+wUC/+jQ8XVLMWrwi9
bEmBrnlQ3pcwc5Xq3tDAH3rYEvKW38SiCiIfyimk0W4KoVDBrxbYx+DvJN+8jr1eEqf5UaWO3o+x
jeN0HclikvTu2sWZOKhQwB1ac1/f5ZJzEoAHqMtla94ZbjDuqqGUp8jxeLJ3nSu/jNB9Qo5P+poj
I9DjZK7LhBV5Dnxz31ZGcwnYIpuvRKWF15ys3Bn9hplMpXwW+axkvSaaT3jRydukvljADjsbYZMc
rTYJlvBuo+mKumQCvfqgkopQAwqySWVCWLKC23eYudZuBXPwHko8iphaDarKnosObywPfFAiM5XU
tBpgbQEvOk3rzNYCtnhaN+rBpWxADpUtQMFtVni5tyn8GXjWQIBTbSN/qq+VQZXRUPXJWUbV+Irf
UQKzVCOHWJqD54spBtnKXtqqOrbgUiSUahVWfeS8TndGj70TLM4SG/1R0F+2r+I0pUVxZpOftAMD
7poAJ3d25MPYt5sZAjcivh63TdQMw+VCnrsNLUoStnXCtxk2w8rZEZXRLdhmqyC+peo+ZWJc6tK7
orpzvC6UKw5dTm9UEtsxMWn4csgkHt3theGl1wb7oAG5HKsRmp6QXVgW/vhi4ZQ74Itr45Mj1P0y
9dlyF2jjM5UdFfcUcRiMEfhu3eu+thWb6DbBrxrruX6ZAMA6G3/WyeOy+BY7qKjpKgqfsB4QAabb
48hKND84bTDVF2Sbeip1kGNwp4vEGi/oWrMv7LrpvgF1eHK19C/t1FXLw5BbQ3Mc88REIIjmKfQb
wyT+o8TVAo7mzqlG7kcqkbJyl8WsZq4GJZfPbXZYJts/0QoD8dYngTBdTuZI2sBWFYWslJ4cfD9S
u8KMI4NWicKssYYtWWgtjn1nEGsd9rZOilAGmXVm7h3sbB979M5IG7ZqTjKZj8SN01DYhcX3nDtx
9qlrvewVHcl4srti+KDENHS7rnYc7jUML2gXi70rTWn0F0wNsNbams4oYDlxd+YvOLQeGA22bdeS
zRxvpE8T68lRhstsb0Y+azhmYcFmd8kJbGtx7ALcKrsYo9zA8Z9uJQ4LOF5HUIu1W2rnqq4aDdaF
/Pcj1bH2Mz6G9w6XcA9Nf1pN8ZWwjtIfvTuckmYY99Ec9lbSXuCLpdqtWnprVxguwOB6Gqf7KlLO
dVFaGjdr55Xm1djV9RU+NAqa/La2X9p+eqH0egg2+NZIbZhpVPjbYRC9Iu2cTfoKfwu019lU9yVc
8W4LH2WK78yJ6mgOQg51afOxtL0eh/fWMaI4OrVQgv1rx8/N/X/Hlf/RuNKVqyHrfx9X3n6tqhVw
9VqlP7vKvr/wh8HCeScDa439+cz/4byx4fpjV+WLd64ZmMQUpcWw/g3Y/WNXZbGrAu8t2OqY2L9c
Nlx/7Krs4J1HCk56pEawha3YuB8M8z/SreDPvzPN//j/P6ddv6d3/pzu8b3V+uGZRGw9uHi/ZiWL
klWqbARDEiqb55C9DZe4S//rtRVBydlRKUbOA2oOrqKxl22wsVTXXTh+bYr90qImbBNyGQHjtL5w
w4RBkrFBGNVhF3xuhj66GVd9sJxNgftTT+aGUkcERIjOihj77IQLnX/NxrCVaew4/Dac3WkrtnZd
lpCzMa36uVMzT9lVrTR9R+w8Y1meIpjKjAAKL9l1bxInz64W6OwqfJKPQwQ13/TQN2k0f5NJ6zfJ
lE1SHjLci0Lq7Y4p7VBfsVnEn8dVbZ14zYs715kOgTI4l8mbMIunA5EWBzFcAUqnrF29qriBHxfn
YVV20zrpr4ZV7TVX3TcSERJwvarB7PQ4vXtxNuC5Qi2eVt3YWBVknOcB7X1NhHi4Ksx+x8dsGgDF
V8FSnEB46121qtLWqk9bAZ+8s2rW4xKUt/2qY/eroi1WbTtbVW5ayBC8AUVUJ3dVwbNVD8/HxNtb
mHX67UqjBvUcix3WO0T0LmcpB8Et3qNa9ZcasV2R0HowFaUaB7+j8JeHahYTHFk1etqX7OepyK19
plfKOs4XxPwliq6cVeGfbUFpFyXesGcHdQ/XwM92UkbuyTZG8Y0nY7VzSvPeG25XH12oRmi/bHxu
Ha3Tet0b2NemofQHc27ipw569M2gMpesrNwZyu+3LvgOTqVknuxqKk60dkSXHMSrO1AczlXuWO/T
0ZFhXos8RGaeKeSLo4dZuy0Vdm55HAFiiNokYgFs5D7SrbjRhvLCaHLGi1jSXpPZ/o4mrHGbaFGH
0VLDfg2GOjpm2NH34Bjyb8E4fjajwNjzvIooRe4L856LnGDZNLWAaEzaQAuaTk3fheBKgJ4pontX
c7VtGfadiZQkm9JvZUi/9stSQqJbJhqEEkKB/4+9M1uO3Diz8KvMC8CBfbktFGojq0gW2Vz6BsFm
i9j3RCKBp58PWhzqtizP3Ns3UshqkSwCmf9yzncgKfp8lwOFUjLCazZGIzuVMtVeabGSY1um3dUp
W2wxthOcPH8gBEJLIehzLYSl3acXS3Y8Nzy200a5s7lv5zTejHWabXMdB1iIQNqJ2Cir6zwJZwN5
2W4Sau9qTowvflyqbAdAb2JQ5RiL7Y7bHMN46l/hGoKLC2eNlJtH0yyc6dHhWnVsiL4UHc8GML08
0p08u3F73XsQxJOmL8peKmKDSGq3dnXQIOEh223m65MDTqSe+RLg1NA3JcFPZJMyZeojTNia8wpr
ts6P07qb3JTNkvPT5Ppi1/u+Ia3uUWaZPaHAykZU70mi5RaBiriE34pC9AS1wg2vUaSmzmCGc0t0
CRh0U3GyjTgv3jDkJWvGlEEZXGhNxePJakCPFCoHmjojU+ucbpo9aDWMKP2oqyxRJIdZ+Pbb2NST
+PCKwCjcNz6jgCu+HEVzyki/hXNSx3SV/MUF9wuh39Eo0PVRxE91MbrUmB1Nb2iK3ox5sWD5/Pem
/r/c1BYgq79Vfj/9ot6HPy/1f/8Tf2wUrX+wOSez2gjgWv0mZ/xj8KG7/2ASAkB2FcOt1/c/Bx9k
atioslnzudiIbWYm/7yiTecfkLMcrmaU4L8hNX66kv/uiqYxW1eGf7qj4S05MAMCDzcPNle+1o+T
D2plTXZNox8n5gMvEsMBvr/5w1dmSUiP1uFGYwGmqqa4epN/HoZWvroy7x7bhv2g3g+nkbYbCJW3
cFiP2nGOLTfGeZen92D9tffR8xhauI2OPcqPmYdio0uGe3iTs/Vg21lhVqR5lYZ3BKnqm/hsFr35
MpBNNxLzRRCGha4N8fPZB7XgsZGnhMYqUQRSVLDqY/SFOzKudI+M1anvuy+lXwteGK+uSoNIP+WC
yDLjQEReqtsDBhwb86wguJLQnBUYhRtXmfMcRFkF1fXkNbP5bM/JwCxnaYyGeYRN1MYeESnIUO4T
8pFocEBcPMWzpvGaGl4hcXg0TvOe17H/PXFz3JYI4tSAbAi9gXRDf4DdiLSnh5gl+BawlanGvPF1
a1nXOUF6E+fGIoE0es6wkzrozGhp8tknLC0/AKNt31SdCQI1yMLGvaV8NhO+8zZLjkrfSlI4Xdlj
Uq6OaDXm545o7gPLsue8yVjCCqI8jSpgATslkJ26KklfMpVBxp8Z+Hi+Ojd2f5NO4/gCPL5m1zLc
W5ViRFJLwvtk4n4IFU8bohDfFuYeBNkFYaEAFKjiWUl2wTOLBmCr9reEWX9kxcX4iG4DhQhi+P3I
R6pZNdxyDLl7rHvezjfrPXQYEiGyZ4q0zwY82M0ykNsWFMllSTuiwUbx1lTDqZJNfShE1m6ZOGxp
sbGmcvretK2O0K9b7tMELWFhFs+trmV4D7QmIq7xFzerXYSBS3w/BQ1uMF1peEPHmOVBvC3mkSxq
aa/GInlnUsptpZQqTAz2gPYk01uwGv3ZF5MZeahhjl6TZbtaYW4aNbIhl3UMl7EB2FcMK76RaqBO
ChJk1HaOdk3a2WYWnfwSY8O8czQokiJTj8wryr3ecvfDY8oOdeG6eMB1d2M1s4PI00HUyZz0yLmQ
7mCwBzvQcDbrXi3YSxcblVNUR5EKKgjOjg2VcFZDosy+NZbdhBJ3NmBcKIlskgekXhbs+VoQXrzg
HnN0WUZUQWSgmurJcIgqBbv7rJXxkfUl7M+hZWIjtBcHpu/GKlR+SjsHU1lrZ5+rTvrruEBYMwSb
xslmzik71rnjrBe3LCHHG9cVvPFsIrqtxcb1sxHEhqJDoChghejrCXMVucBqrpR2gN0+XmdDTt5j
CWngHmUFzjWcHtm6LnJ3Fmz6aM3ZGUIDTPDT4FYiFLqxJGQaN+apHnEihLMl+Go8WAWQAm7Pseys
UI+lvMdLYND18lgkwRqh6is1f+9aDtUo8ez5BJe1PrC0madgTxwz0lHkg7oKO75bknKHSXwaXTdl
mwTx4Y7o6TH9BP2FuhUiasemRO/a6YJPZ3gbHJ4WIHQ2SkBDVvpNWgfVfsqYs6WdZu51kwFJVzBj
mXMCWNKGU0Kha8UajmzWYo4JBy/ZkNRlRTFhaHtKS9JwfByYhg01B7Txpcy1d16pF2LkdLJG4B9X
pMyRrmBfct0stigbc+Sf2Xc4t/02M9vsuerzstm4rZOdzX6WNEXjYm0pIo37jvzPrmTCvAEbFNy2
dtmcjEDsLM+St/Do2qttBdpjYQ8e4zYn2yZF0IVLFSBvxxPMazwpE7x2U6+G9Fk/uwxlES6IgfmF
EMy/0gYGWlbvGsCL+359a/EXug+wh61d3OHn1XDYE0YjWQPaWZTNA7G9DKLIdAG73PmLT/CpWz9M
1vwGDcQ52LIKPnpzePAI6ZvoAS15sHzx6s55tcl0pKSmJY8MkXxgyFDRmfu14jOmko5yTWg3lOrp
zpejsa31BY1Mg7dwTvxkF4Nexic6XzKEo3eLpsvznJH9U88jirRaAVweQKBJzxwjYZtIEwIbn95k
+mGQE2LUGv1+Ju+RM1icg5FTa7FY9AYYr0JdqPrIYArU8cTMPTGm6+izbS78pogam2E8P1tw6JTa
a6CJj70uoVzQWkJuC6qPuW0wXWkWcaOGpm1btnb4VhtS+BADDk9BliPv8OmrOwQ720F0R9rKZNNr
7afqvC8VFO5oCaZxpw8ty/QZ1KNG9HKUkuO5G8dKnbSi+75qRUvyNW4MVZbsuMmkKU2vvjOpTG6p
bZuo1ud8N2VCPy6wNzCdejD7WoxCsOhQgyd0lQz5gOnBptiYVcF517lflwX7Yu2vwRaF+Go2RXHj
tDGtB5g80iUn0rzm3LjlGQChkJFsPBXF5+iWwU7hv0/aVSK9BJxlzDvjM9YislCwJPDpBck3ZEIT
sgrR38dw7sNUGsNlsn3J5U67z1TurTGczzbofrFFVu5Kh4JBKvsFmyqpvsXQPZeEI2+W3mYPOirx
2Y82aet4urcYKypWMlN63zhl/hCYTXvUfXO5lYXgY/CKr2MV61sOU1Qx7C1f/JlgWVtYj1mGUFom
MAFz5XOuu1n5zYTWSLLP3BxHtFO7nOScsGYeuxvypbqFxIPgZ17sUFrztyEln1QynYGzwfcApb1A
w9L5ACHM5b6w2HFwm65imhSDO8rkouXbl6LI33jtC3EWU+0/dZ7Dn8Wc+4gl9whZkUDIMkgeRjaw
9w4I8TfkHI9EEOB6BRRumw2pHaOfsCtO85Z9K/GqAL9T+0vgFEgkGW8iDPAje4ldk0GMBxJhlBPR
i90KD3Qlq/SkMb87tarJq+b3jAXGaO6ksTBxpwM9eMrxv07FoL+NuvrI21jcLbqFZXzNQD3krbDu
nMqVEXmJWPVZNJG7isApDEy5JnM6Dk+EXl07P3CuE3AFPeTU1CgxgKmFDkqdz6GHJLe+qAm/UwxE
DeSP3t23reHwytSuaA79EMCrHE2uecaw2K5BNntCv4Uplr/CBNW/QW48lVMas9dpEFB0ifWdLbfz
WLuZ+WEkOamRNK6QGjUmTcd2zViDnQiNeqtAkn/okMK3bTMOj8vUd8eYw/NMg13ugbjeL259E8N2
IXCL60AdDG3JeZxd6X2PISGGqTl4dwGOihd0ZzZ5U5mz7aupjBwWVGHbtGRkMtuu8LlbzbW3bEKP
iJMZLqog3htHQAPWQrRjsl0AzVRbqQYieHx0MYnR57vYm0hMA0wVtXxfe9G72p6At7jad4iIXjjN
iheuuPG1xBvwWOQCSn7uZUfdmah44849dbVkRZhpQ8xmHovec2IifrqR2kzI5JL2pwCVITMLfSqi
Fp7lCXcVAWKVMgpSkWtytCSzoUUf+gfBYuOFgOjxu9NO8uAPDbOLPBd3dpL2XxrLIc8YmgT+UItZ
BvmtK5Mr7ZbnoIfNntM+DMQNMfnEKeTYY7BdgtZCYle2s4yynPfhBm4gyBCmDu6XiTQL9zWB5kWv
7kPOZkNpB7yI+Co3GB4ARdiF7V5cq0jfpDcxYGy88bFc6hlUQFpr57JW2VtcOfWuj/1q3Xup8kj6
lr7N/TwhUtwuiN0Zqql60Ql6ekBOjBai4njtq+BxwqVOEdaN3+qqbhjNePnOFeT89jUlaVnLTgCe
ldWTAUEPmZ1n7ie/Km7zZuh2c0U6a5N0ZdhqS4kBrAfBP0EUfShtp+9JgiO/LJcwHWRu4GSpF4wj
ZOMeRg8jutla8Xz1Id40dypJceUGidKJ/2DN6ZoUC1WbBnCoNuNv0mrKzWxVWhdeN9mPze8qbLZL
2FoH5lRpFQC6WzXbpbI11J5ImculJVvUGlLOUUUsOKWTax1E6jovpp9V4xbJeOsdGAe2xjeG0vFW
1/I4uc3kSqjlEe5xwfvJxE4QSGpYQDbl9BF9cyuF1h5GZkZX1Ql6AYOcjsVhWS0FsWLd1LfHnmdy
Oworu21zzEixOXqfFdueD73GCEW8Ry/QPlXt01AEcfZmwI0IKzuYzqxLcM8Ny7KyXn3/F2xaycEF
2qqh+QPI35EJ9sxwSI8yl9M5YjZb7AZzWN51CuubaSYXt6Q/brxW3zf8Z0+L2YmHFpoSUQt2dZ0m
w4FnShivyYp166QGkx8jrawoKQZWQ3pMddCRhqCgI4TEzDYXiAgg4fgev0CYIZJJKex2tZFHCXcd
xXk3R8rsRTSW3lEjZ2Db0LhfRZIFu77QzXeH9dWhKvqWGEtOpnLVanoMj/dZYslt3zjrRo9kPlan
6fStDDS5x0FyZ6k0+I6o4U7ynWx6QQZfa5rzgRgjNIvjmNwWtLRqAxBwinhuul0bKCfqZlyJNQ8l
Ksk8S6MprtIoKLnGYzSSXwdq+k0TeNVBg4O11SZuknpyEUn6sGSQ/2szaA3L2kGxR6UVeNqdsJb5
2k4p+iasV6oA6O6wte+pwOF7lHOa/tKS/3mGTwProe2SQ9zgZywGDv4Rzv5cpmW49GDB+kJILp1p
fkC2FVykSghRgSx8KNzMiTBxc2AODYM13bj3SU0BMQMEKRzb5B2hXk5iAEI4CrvOvxRs9IhL0wtC
mqEp5Ixf3xJULlgdBsAzVZZWb1o7vHUWwOBU+nvbUQZBEq38rmOyPPgYso9zhWPBoPHExOYI+N01
U8KZAe6G4b2Lg6l8xyubRpLf1sas1WsLVSlN/O28dN/RM70OOeyt0mRwHI0wL5qNsqyIBQ/CtCyI
T3k2OO/FQDh2lehuSM2MnUirVV5GPYYHEiAV6TxuXvO0DN7eIG0T65Od3ZZJUtwzf9D17UjKgh/J
VpeXQVBv57okaWcd/yh/aI9B15U4QOVySHJf/2WqadFyPIgHfBEYyrTOfMgFIqyi7T9EqsTJIx5l
oxPuQRQ2a/B0JhKxdaHkmFpxMtHHPSxFmuySrPtGv0YpNtfZvLWXvDqSECOx88thfmHDM2yY95wt
SNDPlFJPmdaBJENYeZO61gQfe6FwbNJjjIwcKeWo9aCYxq/kDJ8nY7Y2aW4+10RHh7lkCdy6vR9O
juW/sD2uNhYOYFQqvgzNMXaeyEwir2ApzJt6Tm8zrX4TrQf9e0gfexf1DScp9j6qozpp68e0Md9g
K5VHS9b298EBCqUnPfoArXpWgPo+27bSoJ2AJhPQCiaKb9Xi/lzc6ooXlMVxk+TAFVs//ir1sZAb
JSUpFcE8XTuk5cRB+3HM2AkS/M4ZgM9Q/FcGPY5y9gWmvysgWuKGWstpsPPLGImK36eCWEveAVcv
0NiDtZ6WLFG0OvGasd0Sgpk77R1qQwprgxn1xlwKROquuZR1JP3SGCKg8u0FXK5/5G/4v+AIfJqJ
ebVzElcKP0tP5E0Wp9nhcjWs6SMu2hF+jFZAeHYJ+/G8HG1xqU5L5hW86sZzz5UUloYgk9tcZ4Ft
nYRzgMLbM1zQWI6gyluVOqZDJZwMJkeCq3o5HdBhoIPtviKKPSF20gmoavVjkWjnOBiodUr2LzmB
Ka0hxQ6KvRd5hVueWofxH97EIawp9UMqUzOMSajqE/kQ5MN3vcp44uPZiQJVP3T2ClWvZu9Y2wQ3
eppI9/QuDBBJhr2bTPsFTcxwI2INcSxJsoBWrBpvYJtEWVMZB0Uc6rZ3xuGIcUlnciGajV4439sp
Dh5IHmAMF09ZmDbz1wKsITP62doB8co2sA2+wREzHiffKbaumknNzsdm+sUZPPnI2QcOz8VC5WFk
PPUdwyi0S8BvNPtcAvpizoLzOer1ojgEbn22RYlkZrHscWtmE+mhXmJAdsqhHJ867kcjWJpdkc3t
OyCIhmwX20KNzr7zo2ApquD6Fdp7g+joztNL0ne48Egw9Dx18Iu8v0VoZobsoXNQtlly6jW0aVY1
z9+os3i1EkT4WBP8u2aySC8U6fihZe5n0rNzA3qmDUjx/eBhUXYcOpk31WGb6dMXXznjPUle9nLp
lQ9IbvKqZs8UtEo3gSByC3Iw9mYWxx6Y/EwhNsvqPszY5e5QyBLBp8fahdwieGwOl8EBasXTnDhf
qBCcxw6e2i7pZnHgPZgjtx9wlwb+8+SjMG3T2nxM9LINh9S680nbfK8U+KO8in02aqaZbUuadO1m
Quhh3eLEHzadkCnEu0CoHQrsJgSq5Y4nu+b82bgCN+w+iSe1DonQ9kzMwqhpKvZvaxg85d3U4Htj
fdk/963d3XSd76MghoGmb0b23Pu5zeNw5lx4Q+sTWJcpc/QnJF+Gu/XB07+MBbZeXuOYoRED6nST
ABI9W2OLHJ6nBxpiO4n91NXZ7dK2bb/lwkIJ0o8JFROLOfzIgsVZL9ZKiFPmrSpc7yv7PYAeZIKJ
Q+ujMER+3FG0EitXbxKNKGVgcurRGVvB8EkvWndDG+bzmwBWWJpD8t1Jk5zM+oSI2C0ztfk6FxIk
yxpwGS2dAv3nDTTeisC2kBK0arc4gz9ZR9YRK4IHDMH5BlynfoIsJ7ZOO6JtzuLuQSXSfMlzKvCt
g++Bft0x7oeuQYpWdtK/DqADqXj7pLmHdyZfNEQAJwu95Lgh6cM/97MmXgoc8hecNfiPW2AQNK+D
9TBg8roG4MiqTc/O9YZEY/PbDB3tJAZfsoi0GIYqc+QtbWqO1U3l+DVxjkOabtFFIZvxJpsbC3hN
TmoFmY35hQn/KlIMeqKkc8OcHZbok8NvuiIoSvQJmUrFcA9ExwZ/MLcmislGPemLl5zAEBdgENL5
E06aAZ1uoFBbXPiZTDr6SxoEWbJJ8qx7GV3CkyaNWzdpbC4zHqktzU4W6cmQ71ttQkTKaPSmj5W3
xoaJCMdYcdsaCE6o7A39tsHX+IUcUoENRmXVNtUmO3R7bFZWJrSHtujaizNP/qFKDXKY5NLup0G3
Q6steEq0fhJnH2XHK9NbjUtsap906rvbvumm3Sio/hlnekxptPQ6p2gT/CBBL8Uug6yAoTqPIvjQ
pGFEHE7xwU0dAbRnMc6B5NWwcjONss46Nqnh39fKVYTEOvLkat4CUiAG8iXoOkYqxpB5c38aSEk+
a71X3MJd+oaN34gkxN1d7s/vCSjQ0LQRysbEpbF/jStmZf38DO0jBpaDa7010YNpPOj7VGIqkz0W
b0jQzGyaoiZ9NvCXbWopCIpEPW6E01DL6kv/lpX2HNIqLAfEoy64VWMY732vYQ5sgOXawueU5VU5
rMfnlMsmd4oGuA3r41vN67aTw/qGGatBpdGkO6PwF/KXCWErFv65Hj8MlprvJkEKuCmL52AwX62E
w5qlb5Rh6dsyKXkPamSlQcLCY2KVvh006ES1pzU70yjsw2RXKCDy6+K3tAp4enHb6As77eXOSjNw
Dnn30g5dfo8U5BBrJtq1TuzlYsuvmmINYlraq6Ujw9EXKmRAidkeLUK6Uf74XgV59zCN3cPYmIQ2
6o3P1W6sjWBaane+FczIVMz02KFtuwXP993WvPH8q0Cz5/zfZKzBGPQE9quYnBVQoG5l26pjX3Yv
/11b/1/W1qbnun/rh72mzfdf/uc4lO/19z9vr3//g38IzIx/GCbOcbRLrKN/yG/wjH/4gH2wD3m0
7d6fAD4wzEzaVAyaxmpiX9k+v8vLbP5zRDGtcakr8uf/sbcmo/jHtbWNXwDnNe+IjStWt7yfnLBd
n4yMVwiE15DPMyNOm8egMEUWJX5QRZnpvE6VlGfSmaizxva1TBztqE/exWzGEjHRkhZM1O0KSE9V
Y+DSn+GZJWQtl12OAGfyt8uoWcfegHxpz5q3y2fIOGxxLy14hY2pjHu2OP17YFVn5mFnhEj7WLTx
VvTszMapomOTKD8BS3yO+phdMGS5YQdfEdVM0210jXdeOSYJM/py0wT6vWsM+Nn66X0VeoKzwu5j
AyLrRfY5lAymK6TEkdf4F89SrJc85oJJ/RkUNZ2OvMYcNmi4xp1tFmfSEe9txnPYj1pKFG2DtP4d
8VuzbbrlwxGAJ6Tx0XjuazcPOzYKJfLl1HqB9nLIembXkw4cvBnW0CvNvxjCei1k+e6BWN3pyXTV
++K8fgIC8dbWLsrPfMVGDrhfd1Y5N1urwrs6rt4nOcmnxJquPmd5yGIv4SUPPhCuBXsjtQ9JQvDp
aCI8L1cY+zTwweh6aDvZyUxHM1SFenLT+Tq19mtqFadEle99lwPkcC5eanEAuvYQ2fxA3MZsHOd7
G4X1jr3grgu4wXEEAs1h46tEypzBTOAzNXxQZtqTSUn1wKJG58YpIFmOmmxuBIPhKNHWzzKt3kdj
hne8wgEEQp5w/VosQ2e2V8s9d+K9MKf9mC43ho8HVJP6Tes1WiiL9NMCOBA5RnYuCnWD2NE5ENLl
EsnET9jY8zMRXPGmFG6J6c3StsXAF5KZn6NxtJfb3slPzbw893YXIzZST5XubNVcM0RJe7GNm+y9
llMQlaYiSWm5kWaSoTtieVp03mum9G9+Z90FU2ZAQMAFDcN1ccaeTZN8WjrnkJHnyYNqHSC/Egil
+zhfhURQNS43bjMzziH7iBQpwzoFHk+CWoRAQ1FZm3bQn+vE+AgsislKcYwLwlANTz51/fhkq/Kz
wm4QkpJJKm6lnqzYSElTE+0OST5gb1dLQ8PIIBKtn7tRuxdcPq9NVzMVtR0gS7a3I1DiCcUWIebK
41G03NfM6+cD8F84+gYkJlNrv5LxFYRens7bXovlgwUic1uqhOq5sx26S0ZAnTfLU9c48jgQ73VU
UiPfPZ3LCC9ZRUB9O+/0FNgcBhu6Mq20PoQxfJ1l794aftEik1NNhu+7L9I230LFt7ZesUzvsdfQ
pxN8VLr73O7qZyZkzyy1EbXBxwqyTQVxSaXxxa6Lr70FIalQJY5hVFqLlW1bMfdRB6TZ2Pau6zJV
Vz0xtY2gKvS6S6ml93XDmg4h/nOjEbc14FFkneq8q3ruP+raHHkr8zQqXQz+LJU37doiVeu0lUVT
fI9tWdAY8PizZPhAwQLAtavwhkh8SMo02POykea7QMBHuh1bd+SzijyeO1v3xr0yeejmwnv1NPcy
mt10jGX/qU39je0Wpz+pmv9CIvyT7YpTPDBpGVEas9ZyaPd/FB9lUAhHVvUN+12NPL6xE6vn45I5
He4Cw938/Vfj5vmz1OnXrxZwoVnINeC9/Rw2wARzrN0ZHEnCq76tDSZRJahW1+JA//uvtGau/ElU
tX4lhNUsN01U1rjXfrKTTTTNVg61CIlB8R7EnIbrcZwbEw58kNbNkb/TfxPT/1u59Y9sCBRh69dE
hISXDqQdf/3xs0ysOkh9MrmQEzopezz51DCRJ3+UYlCDW7v+vBDcb/qB0+3vf1zrJ5rob18bMrvu
oR83PEgzP8aNF8m0oFWqD0PFCCwHOnfP/j5dj4sbTAbFQQ/UxzQouSsmwr9zhntIuJGHkIf2kWIP
SurlZkzgGC2WcwgCgl4IrGMzMN1MYJOgQaA5RkKw6Zr8XLv9rnLkVVXJs+6kULiVfRkxn4WqaYK9
46CVSthU07ZyPPz9T/oXj5CFUM50DCp+x/zZJ2gycK0a04aWYQ47u9Hv9WC5B5fX/YdPdA2Q/5cn
CMDHWloxh4Et9+MnGkwGzjx/fVaZqh9RAN/PRgZph84LDWiQb9n4ngU91EMp53s2mdUDTmQiepfk
s5Ocy2upAtmqoOVXNwmLO/IXxictcC9WL/epz3HvwLvH+LaC8JWJbcQx5z0hDG2kspn0WLR917pQ
z6rn2h/NzD4BAYHbzjr1xq6zzzhjFV0XZC6sk5u90nIEF8uzn4y7RSCQVa11SGfnkKbIBJIK7L1F
NB+Odlji43LvzZ21geNpkNaufe1XkrxnUGP9/S/sL04Ya0WF09lCm8Ta+ePnuNAQdTYKocMyGb+W
E4qTzWlNQImTdfj7r0WF/S+/M0fnnsJp7AX/kibUm4gCaQzrg1PIqz1kJ0ST/+HA/PVN+ulk8ciV
sklOQTVK5suPP0+WAg8rdR2kEg3zbsgYbYJD+1hPeqzfM7tdoIWmfWAfe2EAmUZgyU6ail+GPP/m
AzdCoSFRq5S5dSBHj0s24HRq5+qMT+FzcSfCfWMMiqVFW5vjWmcwtQy3ZeYyHm6/+PgCNuzMkiMD
6TksGRRsDAOJCq6Idmf2DOSsoDP3AHMhIpjZp1PzCHZZcWYgdCqcZF7xgRSo7LSUY7RhjYQ8xJ10
bWpaf3rb/5DDs6p1f/6l8LsIbF/nHLZtx/zxA6vNVqhmruqDUdIoyLTKwozM0Q2LCH7mlE+A2WEO
OcW/VA5K9HjoSVU3qjvcd88+vscIdwFezZgBhHCNBmeH/jrlrbX1daTgxIlf4tGDThE7zGnMfOv0
nEQt4Letl8/Pujl9sGHZZF72qCyqw6DjB+41tS9S/XmmENu0cdrurXLaB+10TRwX/QgEEMz4q1LR
JZMh0CAbk3ITrBPy56Dt5W++9n97dfzFS8Kdsf4P2w/d20+f0ZQgAxCTrA+TX28pcZh9T3w7NsaU
uE3+w2/EMLAl/fwr8bmFOdZQH/v/8k52tjVbhLbXBwRddWQQvrT14/wUc1MFBr8fBlRIb2caJNJH
kRvmVIBJeXYLCsCxiV1GckEbZoBEsPSCBc6IjkCw5X8bCoNQFv+uDGCkpMzk2LUxsrHa4QNp71WV
eIW89TLmMUus4h3NIFUqWrx80c/dWG9zNLkh5WoEFdDfCX6lv7aXGHMtxn78i0FfMIxiPpSjXdi1
8Sg2JbPuo/LV/a9NUFwrIAkwXJEoTk+ZoJH0kWmGS0er5yzTU8+SYDPb5Ltb8sksUONp2clax40G
htFs9Umtf6NV/JNYrg9kO5L8avdDtL5Gg3JYO09PLk7BTUk0BO8TeWVlR7UEGPKsusLfei3/do/d
oWPbE9Yi7m4DR330Au70yAcMI+GckdEZBopS3C7t1zyV18myXYiazkHCR9NkflqAgOOB5wUWojzR
FIOb5mbJCCXboF96dhkFgsT/mhKVeioM5yIHubVQG4ZrY8SQJ2MU3ZOiRGUP4vHV7JmY/v2R6/7F
602tA0wYODpPlP7TPQmJJO9gEVSHwZs/gOpcB517T9JmIRzCTEr99Wur3axQUBFQ6f36ztcpQS/T
MG1IgP6o8WFsC1HnUQBnype95W1LkXShafo1O6JxPrAY02jQCpg2CYLFri6TD7KlgnPbB0SjJNyL
KBcDWDQlVb6HwU3jjMnF/Cwtyi29R8bj6tkYqoTdculTWSc0htyHKSKyME8os718fBKSExQM1bUH
sMXIrjzLcbzazpjBHnBVlPWFte2m5aZKpycEPAyI0RJhtJ4/3GFpd30rrh7dAaAt9yK5RGgyxyeL
7Oa1mhdsxX+7X/+LfPwPyEd8IWsA27+3cD42418S537/g3/4Q3B6EHS6pleurg53rfP+6Q+BOEdn
ZGG5giwLl+6f/hAbrBxOjsAH3k91uE7f/hixEZDqOzRTLtNjsg35Q/+PMZtp/TRmI8IOP6iuY95E
UAUXb2Vo/ylbkx0qp0fcaTe2bcgHpOlVtNi9c6zKpYi8dhy2+iLNK0kecu839hIZcg6OvuFD9S2a
6WkGYnBjDdinjU74PJU6UgbQbHVYN+wyPQKoo0Ik6OWtg80MAid5z8DNrp+nsbhn+SqA9SQ+ySa8
F4aLKxADNGdnhYgUkQlbdMSv5qOo2YW1rbmqb5PqgiB7eIJnkW4GD7TsPPbld10DGOFbX2hHPq1W
dBuWaIQszeKaN66z7ybHrjdWPlbXLF/GE/KZ7mb2Uu4fRdj5XloLC3g2UbczIO1jlSj87vkiTjZe
xp0YRivMAXe7wIx1/YLAzlSbyZ5jpHiqRVCqOjrNWSc+fNF7PdJb1qCt0zm3eu8fMOJfW32VlXBK
nauCvUCsKm6jgOm4jwO8SNc8nc6Pd+wYq5AHpon82uiJLCiYIE5dmBRWH/LLqm4WYRc7z9E8oCG5
S9QYGrHR9tqdMhP8q6q2DCd0BoRvRbk8dg7hJNOcPgezYX5hbOkele3Jt9poEGINXbDVZ6uJLy2r
ET0qm5QcgLDTUkO/kXVsLY91bxXQLrOp8bWPolREPW2ackT6MKIQgx9RN8MSAgKzJeM4scrdQBhc
O6v2L0ESoNyeGFb9L3vnsRw3kq7te/n36ACQSJjFWfzlSdGLpMwGQZESvEt4XP15klSfEYszZPR+
Ima6m2KpACTSfOY1E84yQ8MBQ8/5wH4/7b2ixOqa1rt3ORVld2OQ44DYS4wi7lb+0oqB0lMiaUsr
xHMt7Bq2kIWoIiD0VuTUfJ3swpiBTxqcpROauXs0BxalzqvfCkHZi2AQX6Tlg+oXMSEvLDsXaSEb
mSG1PEsOBW2VaAUi1VUqHa9DDC32ZQMoLrrEXWEYxl0QwsRb9s5Sq+4maJ/9rcdns2tjmLXzNdbo
eREgMQc12N6Z5A/aJDt78cwek3LGQRttKOy0Le2sDRxtuh6f7bbnZ+tttBvBoGfakRucBHqKBsre
8JVmPLvjZ/tue9FW3p2Lqzfq1hh8l0HzJJeoQWoB8tMNvUWjXrOTNBiwZ3V8H76Yhaezba0LxBYu
l2F0hx3VU6zFe7RASqBwZQkzGu/xSruQJxxr0RoxMpDFzzblwsCxPHs2L5cNPuZNjKN5rr3NG+1y
7mq/847Gztp9NkHnBtCMMFu5LSI80iftlp5gtnbltqq8DyZtpu412ljdeTZZh96Otrp2Xo+1B7tf
e9ixYy7hIW/SAWZEwL5bVqb2bu+ebdzJVrB0t7S7e2y23U2vHd8b7f3uNc4qtgZ5iRVcdBvm2iH+
2Sy+0b7xz7v8fw/Ejw5EpJPIG/7zgXj/U0HR7v7sNomXv/OvbpPjaTsa+oovogX/dxZiJYGkDCpQ
rvNyqnGlv+UMMMbhjLKJAmk6HR+G6E1RDKO96VOucbx/chgeZfd2IFFUCDzukIvQ+TrKvOEW90tS
+VTyfdKNIo79FWGbeImn/mMqpuPVV/m9a1FgcpHCIhNjJI7i2bAfGltUUXjo07K0YNwHYCZRd/mu
BeCvCtcTJ/nS4FSKjvdHlsv6fb25OPK3pMoMm8dgvz7tYzfPJ5Ghcho5QcUhotqR88viutLMbsA0
VA9RUNTILZVQetplTn5OBrsEwBpXbHJlYZXZp8m+A0m2Fo3RnPZZFV+2fqphNTnKeFSd621LF/q8
b73wpnDzcfPHpLp6GapXqhP/7iHQ7g3YCAlYbPdoBE3l1NjALvBqlsneTjjq7AqjcE7AHM13DWzu
dWhlHm3/gsq8ZU71N7BS/kZWkZaeSoIJQR97uqoABoM9XJJ9gGXjbvCz/ARBqgwW0WjdFkmvnSIX
ivZGUX5kpv4mqWESgKUNUFPyidGPq4ytI/p+9sYAKW38SxUyDIAD1bz3iF3eH603mb++kq8r4uTh
Ehby6zcO+KzVXJrgMKAvS+UY7/DO9ZtT1Ynm2pSkiO9f72gR0RXWFQZUR2Ewag6Ufnl/xJO21ZZl
Qd50QCBAXbOjtKulj/6ZJTrP4mKxBddZgrP0bXEsVR4otot8NHwKDGNCXJr+qkWQHLLWv33/cZ69
so+Wq7Q5UDH2YF94symkEUW6kTl4oI6Znyxey9kTMGfmmRc3F6gQkW+iyFFVXXYDV9c/q3MXklFq
hTcxKvyfCimbazW7SBi4A4LqtUWIvBowxjhEeY31TF7O+4S5eTdEXkn7YDEdmk/puGDOEnGRqXbQ
J/ft5NDabvtldJfk8P5Diuci6aunhANNFQ9lDw8YTSCPsoDQDnPanGo6jKmASIhH6YkXhe0J6Ohs
V2Wttu2tfuGpYGxklhPzzV56yAutx2nV3Q5UMCqgWQKdEi2DTYNg1hcLAbsLGczOd28sii8EEFtl
jfZniz5bvlJjDiwevM+tbWbBLl6SEgHfeLqLo9IGaJbMe/yuLE7z72xn2cHtpLyMepvaRYJLNadL
fCjqEIhV5CYHVLrmdSWTYhvDgt+3ovJvVSjTk9QAqlpaDRElpMvHmHRqXSClcuLUcILr3Bqb1bB4
zhmyGvl+CF25rQcbtBS1ubXbuxC/OiuqDpmqsvsObbmcwgBOMLNxKYN6fprnuaXUGnfA/juxl6ED
WCx1Y3u9gKLbAGpyrmUszFsSqeILqtLZr9qKK8jtZjBDgFJxibB0ZQoqXvH01cN4d+MVtjrIIMhP
0jmdzpYmcC9xxPU3nZ9oDf4iGS9BiTc/QI7LB7NptwiyoaMTZj8NiCrnUO2NDeR3olJPnRYFnDXk
wZttZge6RVpeVGEdgm9AjQIgGY1OA/FagI1nejw3VZ4SRlKwp4k1tlDKxTcZ4xWiPWdPoqwosIOu
5zsjzzqgUIW5XFi9gb3xrKMyk/MFdOUo9vSC/ZMeoa8HFbrtVco4wZQ0e1ILrxW3mbMr45oZMeTg
CBohHirqSLsstg2KeRNapxpMdAf2sQeoNY28mgl7oamKDuPc7+JYXNth0W/Z24aTDsPU1WxMnU+3
yX4SeMjReLXq61nl50kocQ4Zhww7oBwdPrgTK0TVsAkwQSPaiKeZkQPwP5iiz9C5z8PI/R5Ps3mI
u868Ca1l3qbK/QJh4AECcwlAuE3XRuoG950M/Z1QCorj1I+46WTBqhqWaV2Y2FD2aWMQtqIk4AGU
Y4tCcM4qShS30mr6ZPhRsAfRX6KL4ocwDOKZm5nCHbKQzjrOtCuQMhvEgzmMvA3HEJrIke9SwBwT
CPCRa+9V2xqf5FJVZ52BnreCpPaQAlq47pPWIz+YpY9drp3Wlwt0FLap1iLhnS0HP9ApP1giMQ9e
xXJxDfTAM9S4gYr3W3skEY+9mOZyF4fryUzLRzU40dcUIeQn12vnr2JQ42kBsvUkGwKU6KPaOVOm
Ue8brK7XwGyGkx6pg0tjhiTS5zN8PMSTvdY6KZPAW5qN1bjFtjCjArXeZbpzBrPcCRNAmZlF9Ra2
srNOZ4rjgaAsZrlNeZZAtgCaCrQVsffyLC17lIwTd2qeseobt+rnveH64HdbM9uF6TD/Gjo1VhcY
SeSbENrDehlmCPEVZOrapqyWRJwc1hL6K9vs6y0kBHvLE6tTzyUfHxWidnZszmTbZvsFlq1zabNQ
L+YErPYmC1GXXJnwd39aKeLIKHGCFExT9RhDzMLYKPHuY8CiZyU98VvDJL6ArxOj1jkSnQyEfIiy
mSt0tFPuDpviBq0bbCgm081u8shpvqapyPCbXsZNYhAXGrKe93lmiZMRcyHA2EF/X3VtftIAVn1a
jNhENNlh71E8ZFMTfrl5FZ4ugE0O8yzqC4Er9anXUrGdR+EBGxEg0nHQrreBGnhydPsvtTz9RvbC
3jYYumMl5kSXi1dD0YBtxd+xg7z9EoFYR45YcCdZj+HWMHQ8kuFqlXHSZXRAYSBsKc3IS4uNAYoT
fq11Zy8wDt18HXh9eEqsIpFfdAPUA3J1OrjMV0sAjiUGHu6TQbGvV3ZzihTfkK+IbWxILUWzD0tD
foI7ZtzMXCDeoAZJeBFCZ9tINCK/jyB+ohV96e7G9Gr+i8L8jTLtZqO82Ppq+hJlZOSyoRxU+za1
6fgQL4pPcjL3FC7IzpGpwtSoAe4eN9NJkSG5M+RpvKtEGG+rsr8FnG+vx65LAHCNcovmx5UKS3RM
YbsMe1UPc7xn+L3sUTl+E5+ptmiQhpxBbEAW70nhC2VuFEV0BKggHdbsrDPWlKVvO/EFsgFTsZw8
H+//TVg/SFgtU8eF/zlf/f/5Q5u9Ut97+Ru/s1UCu79QzSEe8j2AiH9UbqEGUNQFGxvYkhZt8Iei
MahJQUXXRLLYl7S/dE33d+VW8iuJPRo1XdJLtPn+kfaeeN1j07dj2RageBdfQweTGh34/xFoI2Q7
F0VvOj9jc6nTXzntd2GCFLaNBuhXl9rzfZpHSbdrZ5FjXNPOUj5OlEbKMyRvqBntasMpELppfJzn
KCeFWl4MvXiCMGWiZjuvSbTcxV0lITB9UG9iaJxhjWI5AuGbJO1b+5Ics8YrOTLBpd/FXR+qbZ72
EbB2Zw4SmzOkpxi2Fy08MLmaklQGag0HmUNvVw6pli2AfcWy/iALsV6XtWFpm6QeUJj4v6SQfjw6
kFQttsdF/qzbcQhyQlqcASjxoWaYnQeRDLjkZCVl8atxaVrdUp8H178Gk6h4ntIao+nuj7n179LW
N7cEZMDCdIY0DAQPxfvXL8xLWdpVq6InSoAyOwdnGD1jFxv2R+1qQtuy8JLYStlKah9v3HSqM83u
qasMyGg7c0h4PULOp7mJ72S8XcJoAZGWT7yKbUd3armPCamNaesuWeNeLAuVwnhbBE4rG8IcjLiD
D4oZr7M96jUMsnQCZL0pnaDkfZTthXGGq3uWlz/NEXmVz7JMjOoG1cNquXp/9F5jn/SFgFs5aGZJ
i4yP670ePBhvTbAAEHyidmNrE6g8zPCbsE1W+CS81Lkc20rqCrwrc6Nb11bkDTdZIsuPEurXqfvz
nRA4UcGSPk49aGi+vhMLkC5Yp9R9GlBicS84l1Owk6owEFc5jfAJBDPz/rO/GWSMwRC1lBzLpsco
HD07CEHDw5JcPOY9QTIMh7k2aHMOKDQCznj/Wq/LBfrp2LgcK6AWZ1OgOkZdQ73KszqR9hOuIYh2
/LRnNDJhX9Y98y6qGj3EOQKJfbB9/8JvH5I55Or/ARhg0z2qU5BHtypIs/ZxMinWgEzxch/QMyx2
Rvf9S1lvXyEwCBvXTBA8bN7H4L20qiziMLt4amHZF94Bjm15l4Mtb7Q0OSSn+nIKltAszqpEla65
lUOcLfdp69W1WOGUjAoAAS0uldc0YDw8seOhtPOzbIiUPx/wbnUK9UGO/ubFUODUbULqRdoY93hD
s4IMUSfbLB/LGfszEFlGkKW/BmyZ5deqKvCI3YTIaIEZ+GCw3r4Y3XmnwkHNFsOs420rNHQFTUnj
xyINy14I4LClbteeX8f0ZSy0mdscdqKTeQ9znEeAIxqlFPCNwpjs4TYplhFIQYy1T/cjgu4e7ETp
2vMn/DCd1t+8f7esC5bfvyoZzyq0HihFlgkQSWrCR4tFRmOtil5VPxA3t1mK8IS65aqFbsqkWmYz
mod90NYtZjIiTFhNbUkz0liDG53ZLANUpudHJmCR/nLhTfMNSeiAmKFi41BmetmASYHZXeREHva1
jYIAIzq8MDJmKk6X2tyqVIjddhs6cTCcyTdDvUUbcMu4oD1PuX8NJKibvi2zDiFWsJwReNnQCxFs
8uaSuHAUbKfR4KsmHpPpqnadtPjpjsh6WjQRw3a5YvkH8msJoAQcOewr7tGq06BE4rrsra+wnNA3
3fbIby73C6H5cDuoxh1u2pQ/GZF6T9lBVnEMEbEi1ZlGLl1AHQKml9JUY6GHSHfwMBVadVC557hE
jnTVjqnNJ110p/lIQkJYuHs5THF33Y1ewWE2NzBmsVVVSJOTPUcBlzbgq/LxBTYbVzMi1N0uRJAl
zbfGT+RwCJ2hSc5zp/Tn/WiRGH9CWmvuT/upR20eH79Q73zJkFjzJ39A4CADDNPpM5Oeqc1qo5ur
IYkVUiSwZX8/gExhcI0rdLYDN92YEEkZUGmWTD/ao3oTyws8EootvTmXf8G5wJB8jXlYqv7+jqZu
DLUV1BGSGIIDzifTimRKMgY9MvpceqpjNkeaqDwT9ol6VB0SPUZOOwzwgXHsYOiWuepBRloxLdFi
KwyPqG0mCWJY6tlreDw2ej1dqgCkyi+RkW4gchy6aXGD3iFO6jsEFfR0qWVqs6aGMgiYNZGNyht1
w4kazi+qzlYIwh4Qii9ODQeg52NToBaOy9s0pFwfNIBvhZ/93ASavlk8cLUAwHGphkaHdYWO3Wi2
Cn43U57TD5EGtTudNyIcygjxYq22uvLsgV1gqxaEehCtsUM9fxWJEz9FvmjEcBq0g8O3VBgcsBT6
VIAL5M13+B4BgAGugygsT88fjn2q78UJYg1QQmaTJTj7DfqJG7G4iBgPWGBye2mR+DpuC5EpTi5a
eEPya9I7/ACVYfa4rdRBTj9fN1B+0l89cskM5wJtj2/KCQGdQ9pBT/Z2yCjoKapD6+G29kv+2eDT
xQL20o69gdBxIcpwYOEMN7OaF715xFD8HtJGKL2k6Z/wpRhbWLwJ2RI3grivLSBfXpLZjAKk37qd
D8NktmlxPmDrxRc2qlXcHxTRXs9q6N2wPeosWCx5AMstJ4Xa7i25cxIMG+SqQfrACMnjdNm5prGj
xBTVYtdlc+SYqEwuOSiMwayXKznPE9Pfb8HhI2eCstBcEiiMFcI3Ug666GVqS5I1llciuaysOCGt
J1bXbxgP4hmhRUAn7WCcJK2pzTQn1XRVi48uZabxUxa2AMPhEba8m8bxEcl8KFur5GHKMMVU/TNl
3dChuIjaz+RrKJSDuhEbMdvNthNROgNhqFFDg59L3D4BBLHREzxgh4YoNl5tGdus+7iM0nBgFVm0
iPHdTadswbdXYdIdI1RSxb3lXXRT0OrJgzyanonwkUGmZlgn8ZPZTy1zKBRJk0WfYMIu/K6xh14h
iS8FW2XblIzSBgyGJcrVZBpW31y0o2uz5dKLR1tuW1qOJq8AKkUTGjynqXdB7NI0uMxMkLcadmZX
j3ySFKbhd2By9b6UmUMxXQcdWkfAbp0+Ynuqncll/BCdYXcYGEXWgmV3LRNqwEwA3TDefoPztj9H
zHQ/bxduPJ6Mnks7FqWhesd2yXE0zJCPBDBR6NPt1ndyfch2Xd8wHSe8BYCeer6a2R9mPzacy8mk
FRet2KKkc6ibDr+5rV+pSqGhbusQS7N650cq32QjcKh0HsKurwdnrBoB0B6tGb8JtlGcjsI46dNl
QXwG1l60acKxDLfAR8Pmc9hMPDzSJjm7/TCPHnfspTCYhx1WJR4LG8Ntwmm0UvpneN7LtKaMrX83
OxXoofUCZZQ7dyttLrJuDZ9DyzKYlWIrPAVpbkUkGoEP8QwMFrs1QrNU1pBQszy0LBK23U0bZKpD
5HuxZve7UY65+mwWU34b2HYANV+pJmlO3RLtEepzQ18/4jIB7klFBXILqNt4GICUddJ8T9hzl13m
AfV7ctJ8UTeFFk14GOkAjZdLAA93NRo5IPlayBG+H93PABgmsFenBUg8YsRxoRoUF5BnLMzCOhM5
x+o29Du0gBreEcQcqBvNknIKD8pBkxSZIB3SL2qc85XjzTgNrmplzN23wLZ657Obd7MTYbblZFrj
NLdnBMTrgOcPmadh1CEaykmWr70lH5dlEyQ5MKRdSImr+jSxOHrUCzI8o02r3g2BF4mNJEBbbiMI
2RUHn9uh5DLPEBqF0wEZoU4cUFYHhYrHpFHZWpfX82x8dGQeHTxbdJumMsEphhhcmHtrtGJ7F9aT
hVEeNkULehihkMZVnVWFc9e3DRJIdBk8kDDboDKn6XbqJhQVcUwsjRvHcNrlHv9NpO8lpCl1t3hD
hA4lDDpP1XtEJKJlolvr0VUJpiXP9rjQpdNugSOPBmiQVcKO1556Fm21itQvn2Kb8uy0QXBgbn4G
qaTluu69uvJWtmhlR8UvLBvp449pSoheYWHgMEjX3MgAg7k1YW38M/YR40X/rvIzSIwbS6Ll525d
0QkjuoAOUMOv/h19m3MeutbNiFItpeoR4UCOpboQRS3voLjXtbOpw1GFA/GUGRGjzIMHx6UNzZEF
o2g5MP8xnUlZhkrQDeZYCdhIWNyNr8NHxQHOcogdV+9wNOx1hJkYc2iFcFdzHPn0g9Wj/2lpIoOQ
VGJ/w9EDgSbllOlKvAeW/YxafxfuelnpOMXFNo89xUstCsAYoAwFGPS+KRL3Kw5CunJr1bgKBDjR
ddQa6r6RbJOybYns/cxglPaOLYmCR5PYDez7PNbsZamf6EMjNMYQlLwosMvZDnABF3EIHDsnJCpt
Mn7jBEsdkwclLvGpN0lZKL0hFrnNGT0CnCQ0QdayY4Dq0tMnp9+ME3eqotjj2r234Eb7eXAkUN11
haEUX2biO8RaamWluP82SPU+mTlezkewowi4ozKsWwtqrwJGTvs/HNht7K5X7o8RaY1q59qpV55F
VTpwLHY1ugjitKw9HbLEQafHqKtKt7N+4QEwgyimmTn04BWtkroBWkCoScP3N6EdFOfs4bMOkZ7L
PW5b6FPq9wmGYj3jmFWIseBkHYz67i0RGgxkjSdjUOE2iSDeL8B2DCzbTKrvoG8NhCMPf4/E0rCE
Vn0tFiJSr4z5xqoAJ+ZgSApkHkMIBD4YssQkDriRxRTKrwA5qD29vEYOTMu6J/3ru1u/CSeeWOBF
xjvq28FDm6KMsgGxzGVMzTD4NmTYxmQHmndRMZ44hKMwTj1bR7HWUuvik1L9kMQnNVBIvsvs0oQQ
fIQ6w6Houw2TpaBeZ03rZDSV10EvtolSIjvU0fwAhk/JA9o77eBf0Y/BOfDMDT2T+0GoTa8DIeiM
0bbNCDJv89bRS6QByE7BC2tWPhAOeEo8pBauOl+TxtITTIR9AmmlsT16hZvo5XSNhyHi0ESPh0B1
DUKfKNAVSsebQCSYj2GeQrDCCioi1Q4XbXGy5s/1p4lKFBTh3Pc4Li00IjnD4hjdKgqqbh/pYF7U
+m5flkfWSd5L3o8VL1W1bHzFmZgE3e3BHwFKHADmZnBMioa5kK8TpFxZZ45y9NzNSzsoz4vRioZu
E+Wtb6GB0hWFIKiFtcy7hdlccK1yUTyCWQ+JLlbAPYPUOlSkfJEXJOphUH2iBaOzvkaykNzSEWfO
aHUZ9k7SZp4VcFkY2bSWZGwmiEteCGBcwksST95zN8tl/iRGm/zJ9YJ5GuCSiiZ7GGJrYlDCl8in
jcyBWKOtfMXTJhNy3/P2d0bsLyXM3d0URfSCtyhyCn6KyFkgwxuGMT0ilwz32oRrba5FXMekI0Os
otY4QIMQ/S1iaqI36OhajL8RBzrp9gC0EIWpCXl5pDoCpQP5qK6YH2Ebau9fbdhEuD75OG2tE4WO
NjFKICGzMep6x12shpz3RNP3x1bnD0wnV3J5SnvhorfKmj3ZPdQgV7sYa5WJqX+wfAt645yh0fv4
svTKIdehVW4UWuEV++0cp41uGFo9McpR14+MUMx6SmIbMJaXpjNNZcOALDrjloHRMZCj5eklTrYc
1eeumznaz2lMo31I67a/xiB8aU987HDyg9/a5BQcbCj/RiSBHTphO+ACFV8TOB1k/H3alDoStWHH
s8+ML1kj1lS0/E6adMAk7pyAv3fhIY/szlvkXHQW+JJY5OGib7pakNtDM7VxYTStOh/LzlNn8FMm
OkmSyewf47LklSZWr2+9LydOQjjRfdh1ABRQ3jr3aoojfBBlp+VqxiCUudbxGmGMT1mb4EIKSKZd
6AzECH4/iArF0mAL2FbvHAFS+4xhYYEy+YjM+29qRiCkkMKmoeNJkEWvS7p40OG0E+TjjynsdJ45
oOoay43hzE0OFK5XPO8HZbXjqhp1NOi8El6tA0OKwOn1JTG2K32zc7sf0h119+ZlauQ+ko8fPd3b
S+H2RIwLa9imeH4MOLRjTNcGqhM/EifU+1PlOgIhhInNmr3r/frbczXwdfktoEwtpO05AmDOcZmy
NS1UiPNM/JhE0ZPI9HFhMxNl5wBwX8cKMgsEA7di0+hLR8Li6Ye8AUxIh5i8myqE7mwEpLx673nZ
mX/3PkoV6RQBWwnw2mcIVY789P7tvxkqQVmYwNaCuwZz7RgBOmEUiIulJx+6BJFuVBJMpdNCDldS
qPcv9WbOCQrDAa0gOkEw74/r3YRRiY1uYf0Ap1vAPwpnPx3vrcXTS8QNo/HDKXfcQrF4MUANbYjR
VNgByL2ecqpphR9Rv3+onVjvUd3EYrvqE3b2m8gO9JkVBsT7BBMzP/9EJNxUl1pXQ740pP8jBPZ4
mOmaArWlSEubFIbg8YwcUaZC3CIS36lJkDqi/EmVyi89nc7/s1G2pTB5WlR1uRrFsaOeG8rsjS8s
DN4hKXjQqetcp+ZJSqZ2ALCko8b3L6iBcn/Of1vSBvPBKQtJh4/y0etBhlS4sJnM6rsq6RPhLiZC
vc2xKc6811A18CcQ38bREnGLTMacjO/fgPNmcF0mMYI50vN8j0c/3lkQWc6t2itB64N9Kbf0smDy
UPWIAxwbn8OWQcU6NHYdsEjIfL8UxQ3Z6ZJX4SJKFZ+ML4NTpFKXeCj9z6ziygkE2cKC/wpHQpvB
CGk3vugMH4qKlXXs1t4o9WE5zH2FAkMcmiz8FR45uv7aeT3FI2tUEzjBIaNEt/UJ5u3uJKG1jBBX
lRk6tmqx7mKzMJTtkcW0SaOPc7dOiG3Ajukjvq5VzW15LwX6ltCeXTPLbB00pX73HPHZlg6Ww7RA
fmJlttHI+PtRqqhM2sOE9zo2DrBuPqBvHy9r9j0bTSRwqQHme2+mdk9mESMgNn+r4kYQs0Z1p1Og
AL48W+/vkvX7b1yv21dTjq02eO7RgIpFTeBojtMoA9Xb+uO3IHJ1jbFPsME9R7vCzowLs0VtPUQ7
G+cCCEIW1j0UYfNC3837t3H85EK4WizKBNTMP/xjSHMJSmvkXcbfsory52lSqK64s7PRVmd22128
f7HjSS4IzjxBAdRF9x30/9EkR7ohSuK6bb8PTQ1PVaaenhZpWuvI6v1L2UdLmm8HqQ273PXovIkX
oao/gBbROJk5Mt72Xdl2iCKGlC87hG0po5LpJunI6bCi4V3wL4+CDfNykiK4J1mT+Nlr0WxKMKQ8
un9fjyInDsUgTQfqCTpEX4HasSpi3JR0WWsydBkAEn7FIhx8V5eJs4LuyO1gWIKHMzLJWYRzme4U
oSOt92sSggwDOSQOkznflfiOOB/wx4/GmzHAZxIEnk0HEqkw8yhCkjj7YaXXT3d9keqTOaxoVSCU
P1Zkzu+Ptziaz/qdsnm5AC5cjkVcu19voShoUlO1nPDWd6rna2HV5l5gwKRD/Z6tni3opfeeA9Jh
FPAl0FXS3z+pAX1pLTVlMrjS8XQ9k1ywZqezizakomBkKey1s5alCogPs9ls3M+iJ2HaIvRDepws
bGrD7nfjj26RbiIZeWqzdhbfXPjdUBX6hS8y5SrGc3ccFJq+8GBRAUXyUMb6TaYWUQsO4AMbf7Xp
VKILy79baKxI5m5Kz4NzLwypcojVbKFjWX1w3vqvXx+2ZA6dfGj/JhQXYcrj19fwBINv1uFjPgjv
a6pQL9zZtEcPbubXDjV+yNKRMwWfZhwFwg3UxfJQ2Fl+D4gfsHrp9yVNU1CcgTGDsQRf19yF5K/t
VT61Q7xGbMQ+YKpyXdBqexxqp8WjQ+EvuKaX414OMqw+xXgon3MixdqcKgaPa7Sp+LLQRx5OQ4xA
JcpsgelsqBriWbQYEDi7fIrHdRuoK4dTKdsh/SXOvVkNm66emy098fw+poeP6o1NlyCtO8p5VTbS
wuus/DuoCflpnhBQRAapMS2Qxcq7tTmfH+oY+5BVqNyYEkbUtnsEjMvb0RP9fSIEfte+aTglupWy
/gbKsX1CZk59Rh6sJSwK+wM2u+mONsGsyfc0l9fTGCTGCguQ4TQvscoZA2Qd/DhNv/S+i521H/YZ
yqmqul0QAN4Qfhox1T7DQUnLvHa62fyBJXj7HXKlcxf3sl/Hk1ugpdImWwTJkg8kGl5v1kwI2sps
ZpJQwbEJFI7Wc0X5x2tQX3/ifU1XgR2W2RbAqFaoUqZ79/6Kfr2gXy7mAZTTxzwx3HFEEuK+SE4e
lE+u6RVghCbz1iqpr66KAtUQR2jh2KgqrmkRIpL6/rXfzPznxwSrQ8uGTfw4H+llC8/JUcVTg5VN
jcV7nU27QqBM+sEx8fxN/zqGn5/SsW2AB2hsaNXCoyGd8MWxB7AyT3hgs2aEzXGB9TiWkZspzr2b
0i7Cm6RFZHpl5jKoN2LAR2M/JNLdTHkH7AuwnnupXBWclgb2Ppy3WHlRV+zui4Lgxe5KNL7sznKu
MawsfxUYqZ6VlGevB3vGEBM9JeR/Mdat4QpHl6IAIQu2v3Cp3mT04iABUVhTwfyEzndHK6FXOyuS
5oM5dWK98P4+iIWOQHgMiQ4DCIMYFzju9nFIgB9tOzn+vDwhBcLgx4mI9wJ27mFapocSHdVvwgim
TW9HND0aZbgHB9R6uXl/Ckg98q/ejKfBmhoPAlOQY/zoQLGysKB9EHtPUU/jgHIa/iOTj8nRpqVL
0m0Gp5gOXtFBT02MuqDbUxWHirrV+VC70MNzLzIuMfh0DjgYUDiDD/69ANwt1yozzmG4emezmPel
KMQtNdD8sjJ4aYjZIoy8XrqJtgtmH+HaqwMkiW2S750WM5zdNLkQXp3sMyrFhySq6stCdnm3qcK2
R6s47u9QqMqujdLngHAna9wJuxtRhlZJdDvmQQzrozF5AMTugVJ3ES0AL21SGiGciZ8dafhnSTw7
X6C5wDOh6YBs+vuDq8fueGzRdiPsdclmPVuvvz+Co56SMO/dC5+axJEXRiPS+zrBH2uToQ17YY3k
Eh9c8UhchlnlaTAmKY5lCyB4x1JkwORzVXB0/kzr1DmlbGYUq7CfjU8UKtHvxzSKnV5G6qkWZn6P
OH53liSBeW0Mgdh98PRvpxahJtvnMznVtY7BgAo6PVJJZfkzmmgwkLdX4fdKLfGwwTtJrhqs26hw
FBX0i05SK9yksYteFnDYDXWSIFjT8MTrXlUuqo4dYHdKv5TQS6ONzzGzaA9QY6YLt4+jk0h6kbNC
SdzGHQ0qP9LgtVn0K2X51dovFlnvDYZll2adcR64sKQx1vCMM7eN5yukTTnO8FCpd9HI6b1GYTs7
K2jzElGKYoiQ285h4w/Yv2wHmp73ciA1JRZpP3dQhU6wssapQ3nAZZiJtIvWLlW/K0h3JS1XEHUY
w0z0lRC8zBE0BPtwPtZBCy8uwZNhzfhV1gnglFHtTTeyvwDiT772UJB+OYmdaK/BFOOh99/O2/2H
mfKiDGW5mjx8tCULm04o5KHsp+9SH0AeLUh/gPKY6RryysipvKel1R5apfFjRisLj0t3QMvhg9t4
jdR+nrC+hiBr9b7AoTbweo2AlGqLdvHyn2Hhzj2GNLwQd+nj/CzJ3Q795SG4xaii32GzGm7rIJy+
xb4aaubJYt1+cDP/ZsFqDjUUYEREkC60X9/MUvTjUE1Z+jPyTPdz41rtjZ3jb+BR2P3Eudhf4LHY
ndZOWZzAFbbOu9LjIEM+arpKvNgHkFyOA+YZvfgFcr6RKx/Vos8f3OWbkMFzwbuiJIx4JDIAxxWi
oUC3PWic/idV7ya6I7LAkZRKIs5kLQ4mtjugijG2i4v4kpLVr3gxPRSlMAwb94hftvcyyKMzEymo
O4xQejoknAI7laqc4Y5Sb40XD0oSz3f9X57F7Vz//J//9/BUQMJMWpKUx+5Pkj+NJJ2k/WeixeFh
fEiSf/NX/mZaSOcvtNTAHhOREpm6TMq/NXJc8y8KxKwakn3JR1hcv3UBbPsvYguOAuCejqPVq/+P
amH5f0EAQHcMnDYSnZRY/4kugHw9GzVTH92bQINgTer1EDterxlKHjmWuJH9uW3rGkfIpWhnIErc
53pB9gN/zUhdx0muHmsvs2/jODNu7KAhJHAMMoQ88eU6bycsqeDhjRu4UusuMLDim4b6GzUsvsc1
Ihvt/aFKrlIF7n/1v+ydW3OjyJaF/0rFvEvB/fIw58GyLNtlu2zXreu8ELKtAiTEHQn49fMl4Coh
21XdTcccYmKI83Ci5Uogydy5L2uvNYl1QZJfbs4K3Kt5DHD2SpngrHt2SE8YCbJFpFSb+3pNI7Ht
mmjjyJNihRgvfcOeRrvapKSlCxIOiEi8LN8vgY5VS0By6My4HtM2o2GJ0CjdpPWZGUjJpV5N4odC
8dZLkuDV7WSDQJpCvfNbBa3KzI6JGWZqVeerXerKJ0oMbaVLOv0Ofsk7OZ/4KCkEmfK5UMt68xsf
rokRfvoZzScwYMPkq0oQIlBX63+CLQmT9cTJjI91qtoXYDlo1FXKFH78CDkqvO0kN098ZWvfcvQo
VyFtMFB9Gxbizj6wrEXtcbARFkUXqATu4J7VvRul0KInzsHJV3Ag2b0nTl7dX0NeqOeQGlteHnwJ
AhR6XC+Nzwq6ij9YVvo5D2AwRdnuynT3yifFU5B8tZ/WiZE8HGyS2/btDokOhAj4gXPFS0PHKxYw
/fuC2PD44IhJj7iOhBSRFm2db7L4+i7Y9T8oKNARSHYeTJaaXpDhzOeaFyKytAWmcZap6/oa3Kz0
EG9kpsHW9+UHlwrc5T5S9Y9Oxf9LMKkrADIyzKHK/oNXGKCU3KS81S3nC6kAZWGjwgXxMf2KxiaQ
zv1wjybOJJ0sNjshsRihVFZLNBeDRpZ276VafQqN4mqfKvI5fUD6eWWlnBuaQ6tQWW3mJeR6kCLZ
3pnufwtim/KhFu0ffS9CqiBHZSgGV3oB8Ck9T3MZdKDn7WbxDrlkf1/esyk3N+YOhpsg29DnrwqJ
n3WKj50a2elmXYOf0+Ay8CEXhmOvIeE21/YCKQcCJx/2BzMMy3sqrVAqk+BeX8OGnlwBj1Bo7Q3j
lRUkW/p+9mmGjrJuJ4QopkwhMsvO7TL235OClq4drypvYWXaXeubhJdT1AIlpsSr16hEeGsb+UhX
uadjofyQ5TITCjDtjGRSfQ6qkb0JfdHddrfPvmrwLj3YRGlXGhX+meSW5W8SpEc2ixSPRf5M5Cuh
YxCBt9rfMAoUfo67Myf3SKTVd7lNBgeZ9+ALniBAXZNGbJL5rJ00qh/3ilXPsjyL0WyDKeppjWzJ
TWwozmWSS8lXyHXiU8TXpAVcO3+UtrY5TQpj+3mbMMpml+qQMe1QTAr49leRQxeZlLv1PNPdcl5B
pntfQievnZC4sWdVMamuNc8BHga87wzkDmTXMcJcl6ke5/IceWpl7ksFFAHrclfepFBu3TXLNl4j
SI4Ca3WdJrp8JceRg6S4Jf1hTbYZ0a+cfUWuLrlBJR0VY5QP8atVNfQfELRZJBB6b2dAyQuqEUVh
LDQ43835xvKsD5YE9nr+663bhLY/7ZWYfhQQLNwsw6DWRYG3P/37RM5gHkqdeyWNjclpLgNWrNJk
8nFd27yBvFaA4ibZ5NO68vHU9TK242vwP165sEiUVaDwSmZGCRLn0trs4uVmZ6SoDif72KW5KXW+
pVrFyxAMyfQAF5PfRDavvYAmjlc8Z85l6mj9FwjrTYZ+imveB0adz/H4yxvait2zBFB4Cj0MdsYh
4XmLl4mJCT19MjcoCy0lR9Lfy3vD+c7eUzHMVbRUS1O+MsiOXoLJK5yzBOGzT4GJSjX4RzewWj/s
zfLiUQ9IM/n0X5pUcHEf4YY8evb9FmHIWtvr9xHE6iF+YuZ8ZzU70IVkaUCR1a+v12VWfgjMXbjI
txZvoIShAQWVv7uE2xoxZVtJLwJ9n15EZjL5BJ7KXtADngM9g0b0Q21llKAV3n+/BYx5kmf77Ds4
lZhP5GsPmbMvLqS6RnhuA0nNbaHtN+HC3JnpDCFLZCEU+KRzhOq/KvT7nU+siXVJnQvFbUoRZ0Gm
umdx4JXfUiOsF+l+51z4lZfO69AMrVmuKOWKpCX2Cu3JyW6WxYo8r9WYzppo8yCQW8hdhQkK73F8
EWg751tostXxCcrbZus59sR9Sp2Jt5uDLeHxwg2t4mWq3NPMQ4SyXas7+PsT70mKs/oMfTHnGytv
t9KCrbAgYmrWpnOJAHh9rUk106dBK30f+zDrViTCwCApKJ5rieH/YW7Xj2q0jS4SFEovqAdlszRV
dihVB8oVXSfZqW4G5Q0hJWfJr3chTmLvBGUl0MiGzyDTT964g0duA7YaXBSlg3tqomiMQs/nlSeN
baYJNVlUTkKuxHN4Aa+mxQVXLF4aSl7f1ejzbebuNrvwyMUhe7MOLhNoaPcn1VbyNzOESf0tYjvh
WY7KJ9tVNqWHiuTDZ9Gw9qDstd2q8E1tckpL49Y8zTwr8hdkZeD7pJljThxdsQ60UA1OAhV9jrNA
diIJqd1tcW65kxJtyNiEqW/7udxHsspTZhVc7wpwxcSY3JFlrfanWSEVT8C3MZGbUKQRkui8lOts
obFrz1H+FS6n+K7w3OVfs3Jzrk82u+q0VPx6bqvVVzlGGg+2FEpXUoWARrZmQ9iuxmJdKxk8KBBh
P5KDgVADfPIljI7SeW0DaIQPpk4WdQJ4GKEQR4Nfr9h4XzgH/C/ZZC2Exql1QXPgb9dfERqzwUTR
k+qee/gtUGSoWIOTDHzX0wRm7/vJbi8cnLSMLiWr5Kiiqeg0RU3JpdemyOd56W0lXneDyQtoMZBo
Q0LpGzV5+mtOKk+pHWhyM007DWo5/OSCWr5wJHR/T2p5rT54tHpVM1c24s37SZ4L98eu7twczPwc
Cj3pYQs7A8wFCbwQUEg26pq1fOXq+81lxUKwSKXAOgMgyItmuqyqf8hR7Vusp6K+A/wNulo21yWE
gsXuPIeNxj3J6CD5rlBfAadVT+ZBgRAb8EcHmgQprfdzbbezadcwaCoyUgcZx3TCKvQBaUQnpZue
5ohzT04QVJdOfbUOvpvm/j6PEgjgddxWSGPAp9NJvdnemCjp3SrQHs84DGxmxq7qu2Yj/X9k+5vI
lpyNKAe/Hdl+rSKCYvcwtO3+zXNoK8HxCgjDNCQOUplw9WdoK8v8hDjGT47XLrKF/RVyAbKbBseY
gQ0jIH2mf5WmkHjTCIyDASkVkK6/EtmK7Oyhl0ISiMS4asOiptFcrR4Ftk6xl32dY/ym2D65WYCZ
+00I049gdJFl6t1AZKMO0sNpCfVAXHIDa42oPbQ+hb30dze+jXL408HEvxItNTX/3ssQJwndKWi6
ANZh+/v3quRMDnTarK7XelBJ65hgiPSAwYlskYXV/00jkmtRaKcNQ6ITQckm9SyC394PLyVVStzt
E+ZTkH66hebBNb9wUldaoHlRrHxLsvztVZFq2UR7LxlxfREALHfST9YaihhDm0TOpyrJz9aKr19m
KNjdrhGy8E+qtZOE+UxAL08sNYUERNnRDkR/wE61EUKkrd3bfExs3HVyAFq4M2mfjSxobnB0qZCF
hXKZyrH/mZ7R4n3gJAUEuLsq2J9td36gbt+bcK2e6ijU3VjyRt//GyYg4wQe0S0y6DndGpIJPcIH
5Nni+j3ocW/ykbq4r4VzsMe4ATQQIQZfOgszSP1s8X/LanTm73SZL+eN5tpdsUqr+1VGdSZ7JlUW
v95Gfph/iv7eH/16oHerP6P2hvY2W7Nnhppnah74V0MEIBXz4onsnapNmwoshdBGB0AkG4IIIrX2
5wkk/lNaKYGv0YIvLlwlbngwR2/Nwq9fsJ3OX/9N7w0eoyLMxWdw/Sg8NKyYqD83B0cjHMyBPdUF
ME7kv5uLwOBwDmwbu0uNmOptO0ftDf/35+DtVKsk8czDFoIyFdqBAECPVoBlTEk44ThSFWiv/9AK
ePPtaS1sV2UbCv7Ymn9lG/CJ0YkxFFGnb67+EjD1KdQ6IKBlq/253XcjWgJEMiS6hy0Bc6romgFS
j2yquJjVw30gy/bUwFWhZNaKhrQ3HNEkoDA5eCVQcxDENXTMt18aJ+twEmw4nqDY18netJM0upVA
seSFBuhfPhbMKc4f2gT06zTX0SyY1pQqngTTbvd7a37GtBQENnP4hqBjQRGEMK/OgqVPRZMGiFOc
bnGNbi3ALcWXG2QVEG/VBS4M9GX7kkdWAdIzE7JdQo7RvT1ELsrQc1GTsAfYxG63vzCKpjmlDojO
GGQhzzvlP+IgvXk8IglyXIb9y+aAwilNKbqkKa+uATjWpwIzi480NudARUZv6JmgmVNBwwF6v7N2
Ry4SLUFT2mcwOEDBxdXecETWEGKrwcZQFM/5xtDU909EdgDMU5SVgLE01+jcY5Ucy1AzqHLi0ZQr
UivtWx6tAUvCNwKpAP6s3SKj2wn0rVk89KDDgFlA31CgWY/WgDE1QeXYP0Kk0b093ScCPTDo7RVr
Sr2ATtDuuD92kC18QwteNyjyxroGRIw3cBZwCEDVgK/ptrvwMA49ZLhOdYFNEFmD5hrfWuAUGzoL
qoI9wO0RXaHNdeQWWSiXaGQU4GAd6VoAAzA8fSQTF4teK7bXa7NA6oT+SvD94LGaqzXDIzoZoS60
h7pHGjGjwJRyOPx4y8MdQZwAYIcmByLr5mpvOKJZQE1Lbrfp38+hMAt4ABJg79dnQZa1qaHTB07c
ODYvEfTtYA+BSIF6iUgUdmnCozPSsqfcBgJ19Fbaa4SzYA09I1XYsfn+oCF/2r3eXjCImWW2AgnF
5hrdWoC6WBo8CwTF+Jw0Wnef+uVaIKGOR0YXRHON0CLQtzHUU1CmYHDpeqbRprkwMYdrwVZJvEsS
eLTu9/HNAmLbQ6NHfGZ6kTkASRE015GnYFvYTQoMlCDaxdJO+5hOB/TGh54OKhVqwbtrICj6bP16
a0EmzyIISawujzK+KJK09+AgWiWIJkjC62jXwtGOIIqkFwSmVbyS5hrfjhDw46F2QUcNQVQVD1b8
4Vow7CkE/TTm0KDcXKNbC7THDk6o4C9ABgVB/kHm8HAWiCb5hZQC9OvN1W7BEdkFmpdEZ9+gmFrk
1gghWPKwVTRX/4xgnxBiCKzyT7sxrvwq8sjaUOuoKVMKa0SLxAnNdXRGEFNDgk8VtjuTx7QIMItD
3SXNwCA0/dGd03j0+rY2pUdXJYPT3mlMr6/pxlAPQeNUANVFbIDI3mt7oMkvc3qSYx9bzIC3PPjz
4yFRaCRg6NLnwv0+tISi5kqVjZatzgaMMGaA2We4JWSDi/PgdW8Zmg5STsy2ITLw47KBpJLkoRl2
8geQw5GTomjZXKz1w1UgTgJOXexEl8IckxWgSDz4+5M3BVuhwo/QngHHu8CeYgJEIq0zkuPbBVjo
9qH+fhaJ/AHcPrS1kTBrrqPsMgyJZJF0DkLR/sbVGt8xrQWR6htqC9Qp/HSESs9F96M4QeTYWSew
HXRQnfGdi9CcDZ4FMmoU1Gzgu6/uCJOEIikWANTtUrFHZxdplRpcdQKiSbzI6Qfmu7mO1gK0alNa
4Zko0f46rnOB9x/uHSl4R/RrCQjia+8PNo9MGqxZzxDW0cXMsMN14JgBdlEHhontp9W8nYWj0wGY
ptA4E/i89vcRrgV4BgfaRRWcCY2r5o/T4chHMMmxg/anvbLbK6NbC2QORNPtoJhZzAIs92RW2099
XIe2Qe+1jSCdJ9W6JiM6I0n/KO2nGbAj8BQImTkFu2k42hENdN0ko6gYo1sFHOtdKPv33x9/mTYN
QZp7dCCAyKO9GA1CzoTmGp2jqELaMDhxxOHP+wF27RzFlyUWk8ozuOi/Dsb4EzvlRyfIDAaPp6YH
xF9lr7WKvPUHz80PL3/vGh8unv77v0R3Q+8PRWtae++fLSL/6mH/muaMgx+fmzWa+3T/vHvBl7fu
3ev5rZ7/47m/SpdoVUPLT/9I1T3mzXJLIwmquQ/L7fKwMwOnjZX580lecMX8MIK/Gfh1Od63O2T+
3LipD59T/4GbfprBD5xu0LhaZs+vLj5jC0wfOvJsGfjfozT0e0/dIv8Hjx0FUbp8ig6fukWODh8Z
1qzH3H8s8t7gDTR56OCnqwAWoXR1OHLbDzJ45I7S6F30/R0Nf8X2oT/tLaRy6F3Qd0/9p9737JBq
Q0derKLU7T8yOFWBexo68tu8TQO35MXT0ustwA6WMvSBL4LADyO/vyNbxMfgocMnf3lkRVBvwBUZ
PHK07y8LiH/wdocO+/6lbWpr3IMHZoDicVM9P2Jj9tomjKFDX0UF9CzH09wWpYeOfb30w571oNAg
CpzDx02rYBk+PY/UHOYtAnf40Fm2fPSKbJXnvTXdVaIGj+8/IjWw7HdZtjC54UNzFmRR3lvZSltB
Gj52lvn8L4793qS3cJ5/YvSoSI+HFrWPwUNHYX60uBW5qScMHflm9ZAuj7wnEBYiVT186N2yf26R
mxfZ3+ED79+dL7dx5vn9Y53xRV71nxj/cpVmq56lIlEl0pX/xODXq9J/7B1jXRbwnxj8W5Runh+z
MSltgm3w0PCyee9myzTipOxvTkoy8vMdX+XF+FPe9k1zg9Pl5njvtxCCoc//wfP7M97iMwYPuwnw
SPpRTZfAGTx0unKPG9mbSvLQgW9XYQjnz255FCZ0zXBDh7/3oqfVu4vsxdnWdhYMHf5jVLyxEEWJ
8R84l9sbvFyIXQVz6PN/YvZX0P33XIou/zt87LIfVXYI/qHjfs6X3vMOFzalS84NHfbLKt1ysvVG
btNeg0f2iWyOlnfX9Tx06K9Lzh3UzPtbs2siHDz4KsvffXnt4dsGtcHj+9ljhPpqz3Prcm2Dx36b
0uiXUd9rmaYf/CEv80/PvCCv/bN+ck38xWOwWqb/+h8AAAD//w==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452438</xdr:colOff>
      <xdr:row>1</xdr:row>
      <xdr:rowOff>85990</xdr:rowOff>
    </xdr:from>
    <xdr:to>
      <xdr:col>28</xdr:col>
      <xdr:colOff>531812</xdr:colOff>
      <xdr:row>46</xdr:row>
      <xdr:rowOff>1324</xdr:rowOff>
    </xdr:to>
    <xdr:grpSp>
      <xdr:nvGrpSpPr>
        <xdr:cNvPr id="4" name="Group 3">
          <a:extLst>
            <a:ext uri="{FF2B5EF4-FFF2-40B4-BE49-F238E27FC236}">
              <a16:creationId xmlns:a16="http://schemas.microsoft.com/office/drawing/2014/main" id="{53190B23-40B5-4EC9-A957-60C10C068CE9}"/>
            </a:ext>
          </a:extLst>
        </xdr:cNvPr>
        <xdr:cNvGrpSpPr/>
      </xdr:nvGrpSpPr>
      <xdr:grpSpPr>
        <a:xfrm>
          <a:off x="2274094" y="276490"/>
          <a:ext cx="15259843" cy="8499740"/>
          <a:chOff x="1738313" y="264583"/>
          <a:chExt cx="15259843" cy="8499740"/>
        </a:xfrm>
      </xdr:grpSpPr>
      <xdr:sp macro="" textlink="">
        <xdr:nvSpPr>
          <xdr:cNvPr id="28" name="Rectangle: Rounded Corners 27">
            <a:extLst>
              <a:ext uri="{FF2B5EF4-FFF2-40B4-BE49-F238E27FC236}">
                <a16:creationId xmlns:a16="http://schemas.microsoft.com/office/drawing/2014/main" id="{3937A046-394D-43C9-9356-2151CC09AF85}"/>
              </a:ext>
            </a:extLst>
          </xdr:cNvPr>
          <xdr:cNvSpPr/>
        </xdr:nvSpPr>
        <xdr:spPr>
          <a:xfrm>
            <a:off x="1738313" y="264583"/>
            <a:ext cx="15259843" cy="8452780"/>
          </a:xfrm>
          <a:prstGeom prst="roundRect">
            <a:avLst>
              <a:gd name="adj" fmla="val 1044"/>
            </a:avLst>
          </a:prstGeom>
          <a:solidFill>
            <a:srgbClr val="11121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Rectangle: Rounded Corners 28">
            <a:extLst>
              <a:ext uri="{FF2B5EF4-FFF2-40B4-BE49-F238E27FC236}">
                <a16:creationId xmlns:a16="http://schemas.microsoft.com/office/drawing/2014/main" id="{2F14C278-D221-4DCA-9618-36C0AF4C3F38}"/>
              </a:ext>
            </a:extLst>
          </xdr:cNvPr>
          <xdr:cNvSpPr/>
        </xdr:nvSpPr>
        <xdr:spPr>
          <a:xfrm>
            <a:off x="2015764" y="446731"/>
            <a:ext cx="14728060" cy="7946183"/>
          </a:xfrm>
          <a:prstGeom prst="roundRect">
            <a:avLst>
              <a:gd name="adj" fmla="val 1194"/>
            </a:avLst>
          </a:prstGeom>
          <a:solidFill>
            <a:srgbClr val="11121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Rectangle: Top Corners Rounded 29">
            <a:extLst>
              <a:ext uri="{FF2B5EF4-FFF2-40B4-BE49-F238E27FC236}">
                <a16:creationId xmlns:a16="http://schemas.microsoft.com/office/drawing/2014/main" id="{3D376408-D575-41DF-85A4-7A4D66A10110}"/>
              </a:ext>
            </a:extLst>
          </xdr:cNvPr>
          <xdr:cNvSpPr/>
        </xdr:nvSpPr>
        <xdr:spPr>
          <a:xfrm>
            <a:off x="1992642" y="446731"/>
            <a:ext cx="14751182" cy="660284"/>
          </a:xfrm>
          <a:prstGeom prst="round2SameRect">
            <a:avLst>
              <a:gd name="adj1" fmla="val 11007"/>
              <a:gd name="adj2" fmla="val 0"/>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Rectangle: Rounded Corners 30">
            <a:extLst>
              <a:ext uri="{FF2B5EF4-FFF2-40B4-BE49-F238E27FC236}">
                <a16:creationId xmlns:a16="http://schemas.microsoft.com/office/drawing/2014/main" id="{56969352-D3C2-4ADF-A915-932DEEC465C3}"/>
              </a:ext>
            </a:extLst>
          </xdr:cNvPr>
          <xdr:cNvSpPr/>
        </xdr:nvSpPr>
        <xdr:spPr>
          <a:xfrm>
            <a:off x="1992642" y="1255010"/>
            <a:ext cx="2497065" cy="144579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2" name="Rectangle: Rounded Corners 31">
            <a:extLst>
              <a:ext uri="{FF2B5EF4-FFF2-40B4-BE49-F238E27FC236}">
                <a16:creationId xmlns:a16="http://schemas.microsoft.com/office/drawing/2014/main" id="{C1F10BF5-D23E-4189-84AA-9D3360577EB2}"/>
              </a:ext>
            </a:extLst>
          </xdr:cNvPr>
          <xdr:cNvSpPr/>
        </xdr:nvSpPr>
        <xdr:spPr>
          <a:xfrm>
            <a:off x="1992642" y="2848800"/>
            <a:ext cx="2497065" cy="144579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3" name="Rectangle: Rounded Corners 32">
            <a:extLst>
              <a:ext uri="{FF2B5EF4-FFF2-40B4-BE49-F238E27FC236}">
                <a16:creationId xmlns:a16="http://schemas.microsoft.com/office/drawing/2014/main" id="{17C671D8-3A87-45AE-8BC9-2206D960E60B}"/>
              </a:ext>
            </a:extLst>
          </xdr:cNvPr>
          <xdr:cNvSpPr/>
        </xdr:nvSpPr>
        <xdr:spPr>
          <a:xfrm>
            <a:off x="4599532" y="1255010"/>
            <a:ext cx="2497065" cy="144579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4" name="Rectangle: Rounded Corners 33">
            <a:extLst>
              <a:ext uri="{FF2B5EF4-FFF2-40B4-BE49-F238E27FC236}">
                <a16:creationId xmlns:a16="http://schemas.microsoft.com/office/drawing/2014/main" id="{2993E4F4-1DAF-4223-8E91-285D51BC6FE4}"/>
              </a:ext>
            </a:extLst>
          </xdr:cNvPr>
          <xdr:cNvSpPr/>
        </xdr:nvSpPr>
        <xdr:spPr>
          <a:xfrm>
            <a:off x="4599532" y="2848800"/>
            <a:ext cx="2221905" cy="1088772"/>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5" name="Rectangle: Rounded Corners 34">
            <a:extLst>
              <a:ext uri="{FF2B5EF4-FFF2-40B4-BE49-F238E27FC236}">
                <a16:creationId xmlns:a16="http://schemas.microsoft.com/office/drawing/2014/main" id="{7E2DADCA-7BB0-4733-A663-E5280B5ED8DF}"/>
              </a:ext>
            </a:extLst>
          </xdr:cNvPr>
          <xdr:cNvSpPr/>
        </xdr:nvSpPr>
        <xdr:spPr>
          <a:xfrm rot="5400000">
            <a:off x="10876701" y="2691218"/>
            <a:ext cx="7280206" cy="4407794"/>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6" name="Rectangle: Rounded Corners 35">
            <a:extLst>
              <a:ext uri="{FF2B5EF4-FFF2-40B4-BE49-F238E27FC236}">
                <a16:creationId xmlns:a16="http://schemas.microsoft.com/office/drawing/2014/main" id="{F6EA0ACA-99A1-46F1-BBB4-E2D9BFAE9808}"/>
              </a:ext>
            </a:extLst>
          </xdr:cNvPr>
          <xdr:cNvSpPr/>
        </xdr:nvSpPr>
        <xdr:spPr>
          <a:xfrm>
            <a:off x="1992644" y="4442591"/>
            <a:ext cx="5103954" cy="409262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7" name="Rectangle: Rounded Corners 36">
            <a:extLst>
              <a:ext uri="{FF2B5EF4-FFF2-40B4-BE49-F238E27FC236}">
                <a16:creationId xmlns:a16="http://schemas.microsoft.com/office/drawing/2014/main" id="{1D9D398D-F56E-4F48-B23A-ED0BE80616CB}"/>
              </a:ext>
            </a:extLst>
          </xdr:cNvPr>
          <xdr:cNvSpPr/>
        </xdr:nvSpPr>
        <xdr:spPr>
          <a:xfrm>
            <a:off x="7206422" y="1255010"/>
            <a:ext cx="4987268" cy="303958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8" name="Rectangle: Rounded Corners 37">
            <a:extLst>
              <a:ext uri="{FF2B5EF4-FFF2-40B4-BE49-F238E27FC236}">
                <a16:creationId xmlns:a16="http://schemas.microsoft.com/office/drawing/2014/main" id="{50489CE7-7248-4286-988F-5AA589E8132C}"/>
              </a:ext>
            </a:extLst>
          </xdr:cNvPr>
          <xdr:cNvSpPr/>
        </xdr:nvSpPr>
        <xdr:spPr>
          <a:xfrm>
            <a:off x="7226653" y="4442591"/>
            <a:ext cx="4955116" cy="4092625"/>
          </a:xfrm>
          <a:prstGeom prst="roundRect">
            <a:avLst>
              <a:gd name="adj" fmla="val 2494"/>
            </a:avLst>
          </a:prstGeom>
          <a:solidFill>
            <a:srgbClr val="2324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9" name="Rectangle: Rounded Corners 38">
            <a:extLst>
              <a:ext uri="{FF2B5EF4-FFF2-40B4-BE49-F238E27FC236}">
                <a16:creationId xmlns:a16="http://schemas.microsoft.com/office/drawing/2014/main" id="{A660DE40-90B7-4B3E-BCCF-D9A5BE817375}"/>
              </a:ext>
            </a:extLst>
          </xdr:cNvPr>
          <xdr:cNvSpPr/>
        </xdr:nvSpPr>
        <xdr:spPr>
          <a:xfrm>
            <a:off x="3056207" y="2105980"/>
            <a:ext cx="1288994" cy="443984"/>
          </a:xfrm>
          <a:prstGeom prst="roundRect">
            <a:avLst/>
          </a:prstGeom>
          <a:solidFill>
            <a:srgbClr val="111218"/>
          </a:solidFill>
          <a:ln>
            <a:solidFill>
              <a:srgbClr val="919197"/>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0" name="Rectangle: Rounded Corners 39">
            <a:extLst>
              <a:ext uri="{FF2B5EF4-FFF2-40B4-BE49-F238E27FC236}">
                <a16:creationId xmlns:a16="http://schemas.microsoft.com/office/drawing/2014/main" id="{7AA7D845-C362-4217-840D-8114A277FF80}"/>
              </a:ext>
            </a:extLst>
          </xdr:cNvPr>
          <xdr:cNvSpPr/>
        </xdr:nvSpPr>
        <xdr:spPr>
          <a:xfrm>
            <a:off x="5671768" y="2105980"/>
            <a:ext cx="1288994" cy="443984"/>
          </a:xfrm>
          <a:prstGeom prst="roundRect">
            <a:avLst/>
          </a:prstGeom>
          <a:solidFill>
            <a:srgbClr val="111218"/>
          </a:solidFill>
          <a:ln>
            <a:solidFill>
              <a:srgbClr val="919197"/>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Rectangle: Rounded Corners 40">
            <a:extLst>
              <a:ext uri="{FF2B5EF4-FFF2-40B4-BE49-F238E27FC236}">
                <a16:creationId xmlns:a16="http://schemas.microsoft.com/office/drawing/2014/main" id="{ACEB85CB-7BDE-41D9-8918-F462D42B27B2}"/>
              </a:ext>
            </a:extLst>
          </xdr:cNvPr>
          <xdr:cNvSpPr/>
        </xdr:nvSpPr>
        <xdr:spPr>
          <a:xfrm>
            <a:off x="3056207" y="3699770"/>
            <a:ext cx="1288994" cy="443984"/>
          </a:xfrm>
          <a:prstGeom prst="roundRect">
            <a:avLst/>
          </a:prstGeom>
          <a:solidFill>
            <a:srgbClr val="111218"/>
          </a:solidFill>
          <a:ln>
            <a:solidFill>
              <a:srgbClr val="919197"/>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TextBox 31">
            <a:extLst>
              <a:ext uri="{FF2B5EF4-FFF2-40B4-BE49-F238E27FC236}">
                <a16:creationId xmlns:a16="http://schemas.microsoft.com/office/drawing/2014/main" id="{242C08F1-9504-4546-925C-ADCCC76C226B}"/>
              </a:ext>
            </a:extLst>
          </xdr:cNvPr>
          <xdr:cNvSpPr txBox="1"/>
        </xdr:nvSpPr>
        <xdr:spPr>
          <a:xfrm>
            <a:off x="3064875" y="2157265"/>
            <a:ext cx="635828"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75000"/>
                  </a:schemeClr>
                </a:solidFill>
              </a:rPr>
              <a:t>Vs Ly</a:t>
            </a:r>
          </a:p>
        </xdr:txBody>
      </xdr:sp>
      <xdr:sp macro="" textlink="">
        <xdr:nvSpPr>
          <xdr:cNvPr id="43" name="TextBox 32">
            <a:extLst>
              <a:ext uri="{FF2B5EF4-FFF2-40B4-BE49-F238E27FC236}">
                <a16:creationId xmlns:a16="http://schemas.microsoft.com/office/drawing/2014/main" id="{7F9A51FB-980A-4FBC-95ED-E8522CF04F08}"/>
              </a:ext>
            </a:extLst>
          </xdr:cNvPr>
          <xdr:cNvSpPr txBox="1"/>
        </xdr:nvSpPr>
        <xdr:spPr>
          <a:xfrm>
            <a:off x="3064875" y="3748209"/>
            <a:ext cx="635828"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75000"/>
                  </a:schemeClr>
                </a:solidFill>
              </a:rPr>
              <a:t>Vs Ly</a:t>
            </a:r>
          </a:p>
        </xdr:txBody>
      </xdr:sp>
      <xdr:sp macro="" textlink="">
        <xdr:nvSpPr>
          <xdr:cNvPr id="44" name="TextBox 33">
            <a:extLst>
              <a:ext uri="{FF2B5EF4-FFF2-40B4-BE49-F238E27FC236}">
                <a16:creationId xmlns:a16="http://schemas.microsoft.com/office/drawing/2014/main" id="{040B4284-F4EC-4F85-B09B-72595B4CD139}"/>
              </a:ext>
            </a:extLst>
          </xdr:cNvPr>
          <xdr:cNvSpPr txBox="1"/>
        </xdr:nvSpPr>
        <xdr:spPr>
          <a:xfrm>
            <a:off x="5680437" y="2157265"/>
            <a:ext cx="635828"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75000"/>
                  </a:schemeClr>
                </a:solidFill>
              </a:rPr>
              <a:t>Vs Ly</a:t>
            </a:r>
          </a:p>
        </xdr:txBody>
      </xdr:sp>
      <xdr:sp macro="" textlink="">
        <xdr:nvSpPr>
          <xdr:cNvPr id="45" name="TextBox 34">
            <a:extLst>
              <a:ext uri="{FF2B5EF4-FFF2-40B4-BE49-F238E27FC236}">
                <a16:creationId xmlns:a16="http://schemas.microsoft.com/office/drawing/2014/main" id="{9DCF7A60-96FD-41A2-9287-075614D91324}"/>
              </a:ext>
            </a:extLst>
          </xdr:cNvPr>
          <xdr:cNvSpPr txBox="1"/>
        </xdr:nvSpPr>
        <xdr:spPr>
          <a:xfrm>
            <a:off x="2015764" y="1289276"/>
            <a:ext cx="1049112"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75000"/>
                  </a:schemeClr>
                </a:solidFill>
                <a:latin typeface="Segoe UI Semibold" panose="020B0702040204020203" pitchFamily="34" charset="0"/>
                <a:cs typeface="Segoe UI Semibold" panose="020B0702040204020203" pitchFamily="34" charset="0"/>
              </a:rPr>
              <a:t>Revenue</a:t>
            </a:r>
          </a:p>
        </xdr:txBody>
      </xdr:sp>
      <xdr:sp macro="" textlink="">
        <xdr:nvSpPr>
          <xdr:cNvPr id="46" name="TextBox 35">
            <a:extLst>
              <a:ext uri="{FF2B5EF4-FFF2-40B4-BE49-F238E27FC236}">
                <a16:creationId xmlns:a16="http://schemas.microsoft.com/office/drawing/2014/main" id="{DCB0F8A8-6019-4F14-A66B-8184D4C9F653}"/>
              </a:ext>
            </a:extLst>
          </xdr:cNvPr>
          <xdr:cNvSpPr txBox="1"/>
        </xdr:nvSpPr>
        <xdr:spPr>
          <a:xfrm>
            <a:off x="4576410" y="1289276"/>
            <a:ext cx="734092" cy="36607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kern="1200">
                <a:solidFill>
                  <a:schemeClr val="bg1">
                    <a:lumMod val="75000"/>
                  </a:schemeClr>
                </a:solidFill>
                <a:latin typeface="Segoe UI Semibold" panose="020B0702040204020203" pitchFamily="34" charset="0"/>
                <a:ea typeface="+mn-ea"/>
                <a:cs typeface="Segoe UI Semibold" panose="020B0702040204020203" pitchFamily="34" charset="0"/>
              </a:rPr>
              <a:t>Profit</a:t>
            </a:r>
          </a:p>
        </xdr:txBody>
      </xdr:sp>
      <xdr:sp macro="" textlink="">
        <xdr:nvSpPr>
          <xdr:cNvPr id="47" name="TextBox 36">
            <a:extLst>
              <a:ext uri="{FF2B5EF4-FFF2-40B4-BE49-F238E27FC236}">
                <a16:creationId xmlns:a16="http://schemas.microsoft.com/office/drawing/2014/main" id="{36358CF2-D4C1-46F9-ACB5-51BD7AB426C0}"/>
              </a:ext>
            </a:extLst>
          </xdr:cNvPr>
          <xdr:cNvSpPr txBox="1"/>
        </xdr:nvSpPr>
        <xdr:spPr>
          <a:xfrm>
            <a:off x="4576408" y="2883066"/>
            <a:ext cx="1859075" cy="36947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kern="1200">
                <a:solidFill>
                  <a:schemeClr val="bg1">
                    <a:lumMod val="75000"/>
                  </a:schemeClr>
                </a:solidFill>
                <a:latin typeface="Segoe UI Semibold" panose="020B0702040204020203" pitchFamily="34" charset="0"/>
                <a:ea typeface="+mn-ea"/>
                <a:cs typeface="Segoe UI Semibold" panose="020B0702040204020203" pitchFamily="34" charset="0"/>
              </a:rPr>
              <a:t>Profit</a:t>
            </a:r>
            <a:r>
              <a:rPr lang="en-US" sz="1200"/>
              <a:t> </a:t>
            </a:r>
            <a:r>
              <a:rPr lang="en-US" sz="1200" kern="1200">
                <a:solidFill>
                  <a:schemeClr val="bg1">
                    <a:lumMod val="75000"/>
                  </a:schemeClr>
                </a:solidFill>
                <a:latin typeface="Segoe UI Semibold" panose="020B0702040204020203" pitchFamily="34" charset="0"/>
                <a:ea typeface="+mn-ea"/>
                <a:cs typeface="Segoe UI Semibold" panose="020B0702040204020203" pitchFamily="34" charset="0"/>
              </a:rPr>
              <a:t>Margin</a:t>
            </a:r>
          </a:p>
        </xdr:txBody>
      </xdr:sp>
      <xdr:sp macro="" textlink="">
        <xdr:nvSpPr>
          <xdr:cNvPr id="48" name="TextBox 37">
            <a:extLst>
              <a:ext uri="{FF2B5EF4-FFF2-40B4-BE49-F238E27FC236}">
                <a16:creationId xmlns:a16="http://schemas.microsoft.com/office/drawing/2014/main" id="{9220C9BE-5AAD-40E4-A224-94C990824F52}"/>
              </a:ext>
            </a:extLst>
          </xdr:cNvPr>
          <xdr:cNvSpPr txBox="1"/>
        </xdr:nvSpPr>
        <xdr:spPr>
          <a:xfrm>
            <a:off x="2015764" y="2894449"/>
            <a:ext cx="1040443"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chemeClr val="bg1">
                    <a:lumMod val="75000"/>
                  </a:schemeClr>
                </a:solidFill>
                <a:latin typeface="Segoe UI Semibold" panose="020B0702040204020203" pitchFamily="34" charset="0"/>
                <a:cs typeface="Segoe UI Semibold" panose="020B0702040204020203" pitchFamily="34" charset="0"/>
              </a:rPr>
              <a:t>Quantity</a:t>
            </a:r>
          </a:p>
        </xdr:txBody>
      </xdr:sp>
      <xdr:sp macro="" textlink="">
        <xdr:nvSpPr>
          <xdr:cNvPr id="49" name="TextBox 39">
            <a:extLst>
              <a:ext uri="{FF2B5EF4-FFF2-40B4-BE49-F238E27FC236}">
                <a16:creationId xmlns:a16="http://schemas.microsoft.com/office/drawing/2014/main" id="{E4B8B28A-4646-423F-A51F-BB312D7F448D}"/>
              </a:ext>
            </a:extLst>
          </xdr:cNvPr>
          <xdr:cNvSpPr txBox="1"/>
        </xdr:nvSpPr>
        <xdr:spPr>
          <a:xfrm>
            <a:off x="2697829" y="549717"/>
            <a:ext cx="4886452" cy="3652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b="1">
                <a:solidFill>
                  <a:schemeClr val="bg1">
                    <a:lumMod val="95000"/>
                  </a:schemeClr>
                </a:solidFill>
                <a:latin typeface="Segoe UI Symbol" panose="020B0502040204020203" pitchFamily="34" charset="0"/>
                <a:ea typeface="Segoe UI Symbol" panose="020B0502040204020203" pitchFamily="34" charset="0"/>
                <a:cs typeface="Segoe UI Semibold" panose="020B0702040204020203" pitchFamily="34" charset="0"/>
              </a:rPr>
              <a:t>SUPER STORE SALES PERFORMANCE DASHBOARD</a:t>
            </a:r>
          </a:p>
        </xdr:txBody>
      </xdr:sp>
      <xdr:cxnSp macro="">
        <xdr:nvCxnSpPr>
          <xdr:cNvPr id="50" name="Straight Connector 49">
            <a:extLst>
              <a:ext uri="{FF2B5EF4-FFF2-40B4-BE49-F238E27FC236}">
                <a16:creationId xmlns:a16="http://schemas.microsoft.com/office/drawing/2014/main" id="{7266E361-C024-48A0-A149-07FE0586F78E}"/>
              </a:ext>
            </a:extLst>
          </xdr:cNvPr>
          <xdr:cNvCxnSpPr>
            <a:cxnSpLocks/>
          </xdr:cNvCxnSpPr>
        </xdr:nvCxnSpPr>
        <xdr:spPr>
          <a:xfrm>
            <a:off x="1911718" y="5239485"/>
            <a:ext cx="5294704" cy="0"/>
          </a:xfrm>
          <a:prstGeom prst="line">
            <a:avLst/>
          </a:prstGeom>
          <a:ln>
            <a:solidFill>
              <a:srgbClr val="111218"/>
            </a:solidFill>
          </a:ln>
        </xdr:spPr>
        <xdr:style>
          <a:lnRef idx="1">
            <a:schemeClr val="accent1"/>
          </a:lnRef>
          <a:fillRef idx="0">
            <a:schemeClr val="accent1"/>
          </a:fillRef>
          <a:effectRef idx="0">
            <a:schemeClr val="accent1"/>
          </a:effectRef>
          <a:fontRef idx="minor">
            <a:schemeClr val="tx1"/>
          </a:fontRef>
        </xdr:style>
      </xdr:cxnSp>
      <xdr:pic>
        <xdr:nvPicPr>
          <xdr:cNvPr id="51" name="Picture 50">
            <a:extLst>
              <a:ext uri="{FF2B5EF4-FFF2-40B4-BE49-F238E27FC236}">
                <a16:creationId xmlns:a16="http://schemas.microsoft.com/office/drawing/2014/main" id="{F0A66400-7475-4B47-871D-8EF525FCE1C5}"/>
              </a:ext>
            </a:extLst>
          </xdr:cNvPr>
          <xdr:cNvPicPr>
            <a:picLocks noChangeAspect="1"/>
          </xdr:cNvPicPr>
        </xdr:nvPicPr>
        <xdr:blipFill>
          <a:blip xmlns:r="http://schemas.openxmlformats.org/officeDocument/2006/relationships" r:embed="rId1"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2015764" y="446732"/>
            <a:ext cx="670507" cy="660283"/>
          </a:xfrm>
          <a:prstGeom prst="rect">
            <a:avLst/>
          </a:prstGeom>
        </xdr:spPr>
      </xdr:pic>
      <xdr:cxnSp macro="">
        <xdr:nvCxnSpPr>
          <xdr:cNvPr id="66" name="Straight Connector 65">
            <a:extLst>
              <a:ext uri="{FF2B5EF4-FFF2-40B4-BE49-F238E27FC236}">
                <a16:creationId xmlns:a16="http://schemas.microsoft.com/office/drawing/2014/main" id="{A6D1CFE7-1819-49B5-BA92-9C5B72BF50E1}"/>
              </a:ext>
            </a:extLst>
          </xdr:cNvPr>
          <xdr:cNvCxnSpPr>
            <a:cxnSpLocks/>
          </xdr:cNvCxnSpPr>
        </xdr:nvCxnSpPr>
        <xdr:spPr>
          <a:xfrm>
            <a:off x="12670560" y="5688451"/>
            <a:ext cx="4148770" cy="11739"/>
          </a:xfrm>
          <a:prstGeom prst="line">
            <a:avLst/>
          </a:prstGeom>
          <a:ln>
            <a:solidFill>
              <a:srgbClr val="111218"/>
            </a:solidFill>
          </a:ln>
        </xdr:spPr>
        <xdr:style>
          <a:lnRef idx="1">
            <a:schemeClr val="accent1"/>
          </a:lnRef>
          <a:fillRef idx="0">
            <a:schemeClr val="accent1"/>
          </a:fillRef>
          <a:effectRef idx="0">
            <a:schemeClr val="accent1"/>
          </a:effectRef>
          <a:fontRef idx="minor">
            <a:schemeClr val="tx1"/>
          </a:fontRef>
        </xdr:style>
      </xdr:cxnSp>
      <xdr:sp macro="" textlink="Calculation!J3">
        <xdr:nvSpPr>
          <xdr:cNvPr id="52" name="TextBox 51">
            <a:extLst>
              <a:ext uri="{FF2B5EF4-FFF2-40B4-BE49-F238E27FC236}">
                <a16:creationId xmlns:a16="http://schemas.microsoft.com/office/drawing/2014/main" id="{54259C34-B23D-44EC-84ED-48BC16C1C030}"/>
              </a:ext>
            </a:extLst>
          </xdr:cNvPr>
          <xdr:cNvSpPr txBox="1"/>
        </xdr:nvSpPr>
        <xdr:spPr>
          <a:xfrm>
            <a:off x="2012513" y="1544240"/>
            <a:ext cx="1430610" cy="49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C5748F-159A-4F0A-8964-A2CE215F68EE}"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pPr/>
              <a:t>$9.9 M</a:t>
            </a:fld>
            <a:endParaRPr lang="en-US" sz="2000">
              <a:solidFill>
                <a:schemeClr val="bg1"/>
              </a:solidFill>
              <a:latin typeface="Segoe UI Semibold" panose="020B0702040204020203" pitchFamily="34" charset="0"/>
              <a:cs typeface="Segoe UI Semibold" panose="020B0702040204020203" pitchFamily="34" charset="0"/>
            </a:endParaRPr>
          </a:p>
        </xdr:txBody>
      </xdr:sp>
      <xdr:sp macro="" textlink="Calculation!D8">
        <xdr:nvSpPr>
          <xdr:cNvPr id="54" name="TextBox 31">
            <a:extLst>
              <a:ext uri="{FF2B5EF4-FFF2-40B4-BE49-F238E27FC236}">
                <a16:creationId xmlns:a16="http://schemas.microsoft.com/office/drawing/2014/main" id="{27E91D1D-AE51-4C1B-8FF2-3E08F0933540}"/>
              </a:ext>
            </a:extLst>
          </xdr:cNvPr>
          <xdr:cNvSpPr txBox="1"/>
        </xdr:nvSpPr>
        <xdr:spPr>
          <a:xfrm>
            <a:off x="6113595" y="2166459"/>
            <a:ext cx="1108724"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7C2DE42F-F8C8-4430-AEAB-05309D26D633}" type="TxLink">
              <a:rPr lang="en-US" sz="1200" b="0" i="0" u="none" strike="noStrike">
                <a:solidFill>
                  <a:schemeClr val="bg1"/>
                </a:solidFill>
                <a:latin typeface="Calibri"/>
                <a:ea typeface="Calibri"/>
                <a:cs typeface="Calibri"/>
              </a:rPr>
              <a:pPr/>
              <a:t>▲45.5%</a:t>
            </a:fld>
            <a:endParaRPr lang="en-US" sz="1400">
              <a:solidFill>
                <a:schemeClr val="bg1"/>
              </a:solidFill>
            </a:endParaRPr>
          </a:p>
        </xdr:txBody>
      </xdr:sp>
      <xdr:sp macro="" textlink="Calculation!C8">
        <xdr:nvSpPr>
          <xdr:cNvPr id="55" name="TextBox 31">
            <a:extLst>
              <a:ext uri="{FF2B5EF4-FFF2-40B4-BE49-F238E27FC236}">
                <a16:creationId xmlns:a16="http://schemas.microsoft.com/office/drawing/2014/main" id="{7E60482A-844A-4268-8929-98E4CB64D93A}"/>
              </a:ext>
            </a:extLst>
          </xdr:cNvPr>
          <xdr:cNvSpPr txBox="1"/>
        </xdr:nvSpPr>
        <xdr:spPr>
          <a:xfrm>
            <a:off x="3514653" y="2166459"/>
            <a:ext cx="1025272"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55677EA8-FA0D-414E-9058-6A0706524FE2}" type="TxLink">
              <a:rPr lang="en-US" sz="1200" b="0" i="0" u="none" strike="noStrike">
                <a:solidFill>
                  <a:schemeClr val="bg1"/>
                </a:solidFill>
                <a:latin typeface="Calibri"/>
                <a:ea typeface="Calibri"/>
                <a:cs typeface="Calibri"/>
              </a:rPr>
              <a:pPr/>
              <a:t>▲45.4%</a:t>
            </a:fld>
            <a:endParaRPr lang="en-US" sz="1400">
              <a:solidFill>
                <a:schemeClr val="bg1"/>
              </a:solidFill>
            </a:endParaRPr>
          </a:p>
        </xdr:txBody>
      </xdr:sp>
      <xdr:sp macro="" textlink="Calculation!E8">
        <xdr:nvSpPr>
          <xdr:cNvPr id="56" name="TextBox 31">
            <a:extLst>
              <a:ext uri="{FF2B5EF4-FFF2-40B4-BE49-F238E27FC236}">
                <a16:creationId xmlns:a16="http://schemas.microsoft.com/office/drawing/2014/main" id="{C740CD5C-4942-465C-B0A6-168A893F53B8}"/>
              </a:ext>
            </a:extLst>
          </xdr:cNvPr>
          <xdr:cNvSpPr txBox="1"/>
        </xdr:nvSpPr>
        <xdr:spPr>
          <a:xfrm>
            <a:off x="3490811" y="3763095"/>
            <a:ext cx="1013349" cy="3414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AAB6AE5A-0B92-468D-BC1D-A464DC5A28FF}" type="TxLink">
              <a:rPr lang="en-US" sz="1200" b="0" i="0" u="none" strike="noStrike">
                <a:solidFill>
                  <a:schemeClr val="bg1"/>
                </a:solidFill>
                <a:latin typeface="Calibri"/>
                <a:ea typeface="Calibri"/>
                <a:cs typeface="Calibri"/>
              </a:rPr>
              <a:pPr/>
              <a:t>▲49.1%</a:t>
            </a:fld>
            <a:endParaRPr lang="en-US" sz="1400">
              <a:solidFill>
                <a:schemeClr val="bg1"/>
              </a:solidFill>
            </a:endParaRPr>
          </a:p>
        </xdr:txBody>
      </xdr:sp>
      <xdr:sp macro="" textlink="Calculation!J4">
        <xdr:nvSpPr>
          <xdr:cNvPr id="57" name="TextBox 56">
            <a:extLst>
              <a:ext uri="{FF2B5EF4-FFF2-40B4-BE49-F238E27FC236}">
                <a16:creationId xmlns:a16="http://schemas.microsoft.com/office/drawing/2014/main" id="{341B47BC-849F-4C04-B7FA-AE726C157E87}"/>
              </a:ext>
            </a:extLst>
          </xdr:cNvPr>
          <xdr:cNvSpPr txBox="1"/>
        </xdr:nvSpPr>
        <xdr:spPr>
          <a:xfrm>
            <a:off x="4575690" y="1520760"/>
            <a:ext cx="1430610" cy="49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03FBB3-C559-45AF-B684-083AC7DC43A9}"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$1.4 M</a:t>
            </a:fld>
            <a:endParaRPr lang="en-US" sz="20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sp macro="" textlink="Calculation!J5">
        <xdr:nvSpPr>
          <xdr:cNvPr id="58" name="TextBox 57">
            <a:extLst>
              <a:ext uri="{FF2B5EF4-FFF2-40B4-BE49-F238E27FC236}">
                <a16:creationId xmlns:a16="http://schemas.microsoft.com/office/drawing/2014/main" id="{D9753B8A-3E33-4F7F-AB13-016534778802}"/>
              </a:ext>
            </a:extLst>
          </xdr:cNvPr>
          <xdr:cNvSpPr txBox="1"/>
        </xdr:nvSpPr>
        <xdr:spPr>
          <a:xfrm>
            <a:off x="2024435" y="3140876"/>
            <a:ext cx="1287549" cy="49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031A0B-1AF5-419C-802D-7835F86221FF}"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pPr marL="0" indent="0"/>
              <a:t>37.9K</a:t>
            </a:fld>
            <a:endParaRPr lang="en-US" sz="20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sp macro="" textlink="Calculation!J6">
        <xdr:nvSpPr>
          <xdr:cNvPr id="59" name="TextBox 58">
            <a:extLst>
              <a:ext uri="{FF2B5EF4-FFF2-40B4-BE49-F238E27FC236}">
                <a16:creationId xmlns:a16="http://schemas.microsoft.com/office/drawing/2014/main" id="{B7254421-48BB-4FF3-980B-BD530396BAB7}"/>
              </a:ext>
            </a:extLst>
          </xdr:cNvPr>
          <xdr:cNvSpPr txBox="1"/>
        </xdr:nvSpPr>
        <xdr:spPr>
          <a:xfrm>
            <a:off x="4575690" y="3140876"/>
            <a:ext cx="1287549" cy="49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6ED5A4-AEF0-46C0-8D51-C5B4574BBCF8}"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14%</a:t>
            </a:fld>
            <a:endParaRPr lang="en-US" sz="20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graphicFrame macro="">
        <xdr:nvGraphicFramePr>
          <xdr:cNvPr id="60" name="Chart 59">
            <a:extLst>
              <a:ext uri="{FF2B5EF4-FFF2-40B4-BE49-F238E27FC236}">
                <a16:creationId xmlns:a16="http://schemas.microsoft.com/office/drawing/2014/main" id="{A583D78D-DFB0-4F32-8AE1-2121CBAE549B}"/>
              </a:ext>
            </a:extLst>
          </xdr:cNvPr>
          <xdr:cNvGraphicFramePr>
            <a:graphicFrameLocks/>
          </xdr:cNvGraphicFramePr>
        </xdr:nvGraphicFramePr>
        <xdr:xfrm>
          <a:off x="7162710" y="1215521"/>
          <a:ext cx="5054823" cy="3122833"/>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4="http://schemas.microsoft.com/office/drawing/2016/5/10/chartex" Requires="cx4">
          <xdr:graphicFrame macro="">
            <xdr:nvGraphicFramePr>
              <xdr:cNvPr id="61" name="Chart 60">
                <a:extLst>
                  <a:ext uri="{FF2B5EF4-FFF2-40B4-BE49-F238E27FC236}">
                    <a16:creationId xmlns:a16="http://schemas.microsoft.com/office/drawing/2014/main" id="{DA0EC9CC-F7CB-4E6C-93D7-B81115CD88F4}"/>
                  </a:ext>
                </a:extLst>
              </xdr:cNvPr>
              <xdr:cNvGraphicFramePr/>
            </xdr:nvGraphicFramePr>
            <xdr:xfrm>
              <a:off x="12324830" y="2753457"/>
              <a:ext cx="4484868" cy="3005432"/>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24830" y="2753457"/>
                <a:ext cx="4484868" cy="30054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62" name="TextBox 37">
            <a:extLst>
              <a:ext uri="{FF2B5EF4-FFF2-40B4-BE49-F238E27FC236}">
                <a16:creationId xmlns:a16="http://schemas.microsoft.com/office/drawing/2014/main" id="{3AB75F3E-93D4-4829-874B-4E1BFD5D9849}"/>
              </a:ext>
            </a:extLst>
          </xdr:cNvPr>
          <xdr:cNvSpPr txBox="1"/>
        </xdr:nvSpPr>
        <xdr:spPr>
          <a:xfrm>
            <a:off x="2048277" y="4631853"/>
            <a:ext cx="2730081" cy="41089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solidFill>
                  <a:schemeClr val="bg1">
                    <a:lumMod val="75000"/>
                  </a:schemeClr>
                </a:solidFill>
                <a:latin typeface="Segoe UI Semibold" panose="020B0702040204020203" pitchFamily="34" charset="0"/>
                <a:cs typeface="Segoe UI Semibold" panose="020B0702040204020203" pitchFamily="34" charset="0"/>
              </a:rPr>
              <a:t>Customer</a:t>
            </a:r>
            <a:r>
              <a:rPr lang="en-US" sz="1600" baseline="0">
                <a:solidFill>
                  <a:schemeClr val="bg1">
                    <a:lumMod val="75000"/>
                  </a:schemeClr>
                </a:solidFill>
                <a:latin typeface="Segoe UI Semibold" panose="020B0702040204020203" pitchFamily="34" charset="0"/>
                <a:cs typeface="Segoe UI Semibold" panose="020B0702040204020203" pitchFamily="34" charset="0"/>
              </a:rPr>
              <a:t> Count</a:t>
            </a:r>
            <a:endParaRPr lang="en-US" sz="1600">
              <a:solidFill>
                <a:schemeClr val="bg1">
                  <a:lumMod val="75000"/>
                </a:schemeClr>
              </a:solidFill>
              <a:latin typeface="Segoe UI Semibold" panose="020B0702040204020203" pitchFamily="34" charset="0"/>
              <a:cs typeface="Segoe UI Semibold" panose="020B0702040204020203" pitchFamily="34" charset="0"/>
            </a:endParaRPr>
          </a:p>
        </xdr:txBody>
      </xdr:sp>
      <xdr:sp macro="" textlink="Calculation!J7">
        <xdr:nvSpPr>
          <xdr:cNvPr id="63" name="TextBox 62">
            <a:extLst>
              <a:ext uri="{FF2B5EF4-FFF2-40B4-BE49-F238E27FC236}">
                <a16:creationId xmlns:a16="http://schemas.microsoft.com/office/drawing/2014/main" id="{84798D2C-2435-432D-85F7-1125DB7E05C6}"/>
              </a:ext>
            </a:extLst>
          </xdr:cNvPr>
          <xdr:cNvSpPr txBox="1"/>
        </xdr:nvSpPr>
        <xdr:spPr>
          <a:xfrm>
            <a:off x="4122663" y="4596633"/>
            <a:ext cx="1287549" cy="49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CF102F3-DD93-4325-A3D9-142129DB2B4A}"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pPr marL="0" indent="0"/>
              <a:t>793</a:t>
            </a:fld>
            <a:endParaRPr lang="en-US" sz="20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graphicFrame macro="">
        <xdr:nvGraphicFramePr>
          <xdr:cNvPr id="64" name="Chart 63">
            <a:extLst>
              <a:ext uri="{FF2B5EF4-FFF2-40B4-BE49-F238E27FC236}">
                <a16:creationId xmlns:a16="http://schemas.microsoft.com/office/drawing/2014/main" id="{7BD53620-6828-4316-9E89-D5EB4351290D}"/>
              </a:ext>
            </a:extLst>
          </xdr:cNvPr>
          <xdr:cNvGraphicFramePr>
            <a:graphicFrameLocks/>
          </xdr:cNvGraphicFramePr>
        </xdr:nvGraphicFramePr>
        <xdr:xfrm>
          <a:off x="12384439" y="5453651"/>
          <a:ext cx="4601796" cy="331067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5" name="Chart 64">
            <a:extLst>
              <a:ext uri="{FF2B5EF4-FFF2-40B4-BE49-F238E27FC236}">
                <a16:creationId xmlns:a16="http://schemas.microsoft.com/office/drawing/2014/main" id="{572E9B4D-0C02-4430-B018-F0930AA7B7FE}"/>
              </a:ext>
            </a:extLst>
          </xdr:cNvPr>
          <xdr:cNvGraphicFramePr>
            <a:graphicFrameLocks/>
          </xdr:cNvGraphicFramePr>
        </xdr:nvGraphicFramePr>
        <xdr:xfrm>
          <a:off x="7186554" y="4573153"/>
          <a:ext cx="5484006" cy="392115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7" name="Chart 66">
            <a:extLst>
              <a:ext uri="{FF2B5EF4-FFF2-40B4-BE49-F238E27FC236}">
                <a16:creationId xmlns:a16="http://schemas.microsoft.com/office/drawing/2014/main" id="{394125AA-D466-47FC-926B-72D47D2BC4C9}"/>
              </a:ext>
            </a:extLst>
          </xdr:cNvPr>
          <xdr:cNvGraphicFramePr>
            <a:graphicFrameLocks/>
          </xdr:cNvGraphicFramePr>
        </xdr:nvGraphicFramePr>
        <xdr:xfrm>
          <a:off x="1869452" y="5124930"/>
          <a:ext cx="4983292" cy="3404593"/>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68" name="Segment">
                <a:extLst>
                  <a:ext uri="{FF2B5EF4-FFF2-40B4-BE49-F238E27FC236}">
                    <a16:creationId xmlns:a16="http://schemas.microsoft.com/office/drawing/2014/main" id="{7F13F8B0-2703-4F61-9F70-7BD281631F3A}"/>
                  </a:ext>
                </a:extLst>
              </xdr:cNvPr>
              <xdr:cNvGraphicFramePr/>
            </xdr:nvGraphicFramePr>
            <xdr:xfrm>
              <a:off x="11383012" y="534601"/>
              <a:ext cx="3373855" cy="52830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918793" y="546508"/>
                <a:ext cx="3373855" cy="52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69" name="Date">
                <a:extLst>
                  <a:ext uri="{FF2B5EF4-FFF2-40B4-BE49-F238E27FC236}">
                    <a16:creationId xmlns:a16="http://schemas.microsoft.com/office/drawing/2014/main" id="{D607E3B0-CE5F-4D2A-8D04-1FCD5D79A383}"/>
                  </a:ext>
                </a:extLst>
              </xdr:cNvPr>
              <xdr:cNvGraphicFramePr/>
            </xdr:nvGraphicFramePr>
            <xdr:xfrm>
              <a:off x="12682482" y="1260144"/>
              <a:ext cx="3729147" cy="1499195"/>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218263" y="1272051"/>
                <a:ext cx="3729147" cy="149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pic>
        <xdr:nvPicPr>
          <xdr:cNvPr id="3" name="Picture 2">
            <a:extLst>
              <a:ext uri="{FF2B5EF4-FFF2-40B4-BE49-F238E27FC236}">
                <a16:creationId xmlns:a16="http://schemas.microsoft.com/office/drawing/2014/main" id="{0DB99EE1-6C79-4AD0-AB5F-428C07ABA9C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756868" y="499384"/>
            <a:ext cx="608008" cy="598737"/>
          </a:xfrm>
          <a:prstGeom prst="rect">
            <a:avLst/>
          </a:prstGeom>
        </xdr:spPr>
      </xdr:pic>
      <xdr:sp macro="" textlink="">
        <xdr:nvSpPr>
          <xdr:cNvPr id="53" name="TextBox 39">
            <a:extLst>
              <a:ext uri="{FF2B5EF4-FFF2-40B4-BE49-F238E27FC236}">
                <a16:creationId xmlns:a16="http://schemas.microsoft.com/office/drawing/2014/main" id="{3A4CD1AF-E963-4EE6-B59D-9A428E8381E8}"/>
              </a:ext>
            </a:extLst>
          </xdr:cNvPr>
          <xdr:cNvSpPr txBox="1"/>
        </xdr:nvSpPr>
        <xdr:spPr>
          <a:xfrm>
            <a:off x="15329111" y="511122"/>
            <a:ext cx="1406767" cy="55177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chemeClr val="bg1"/>
                </a:solidFill>
                <a:latin typeface="Segoe UI Symbol" panose="020B0502040204020203" pitchFamily="34" charset="0"/>
                <a:ea typeface="Segoe UI Symbol" panose="020B0502040204020203" pitchFamily="34" charset="0"/>
                <a:cs typeface="Segoe UI Semibold" panose="020B0702040204020203" pitchFamily="34" charset="0"/>
              </a:rPr>
              <a:t>Welcome</a:t>
            </a:r>
          </a:p>
          <a:p>
            <a:pPr algn="ctr"/>
            <a:r>
              <a:rPr lang="en-US" sz="1200" b="1">
                <a:solidFill>
                  <a:schemeClr val="bg1"/>
                </a:solidFill>
                <a:latin typeface="Segoe UI Symbol" panose="020B0502040204020203" pitchFamily="34" charset="0"/>
                <a:ea typeface="Segoe UI Symbol" panose="020B0502040204020203" pitchFamily="34" charset="0"/>
                <a:cs typeface="Segoe UI Semibold" panose="020B0702040204020203" pitchFamily="34" charset="0"/>
              </a:rPr>
              <a:t>back!</a:t>
            </a:r>
          </a:p>
        </xdr:txBody>
      </xdr:sp>
      <xdr:graphicFrame macro="">
        <xdr:nvGraphicFramePr>
          <xdr:cNvPr id="71" name="Chart 70">
            <a:extLst>
              <a:ext uri="{FF2B5EF4-FFF2-40B4-BE49-F238E27FC236}">
                <a16:creationId xmlns:a16="http://schemas.microsoft.com/office/drawing/2014/main" id="{F74FFCA8-1473-4889-BF28-7F739FE14051}"/>
              </a:ext>
            </a:extLst>
          </xdr:cNvPr>
          <xdr:cNvGraphicFramePr>
            <a:graphicFrameLocks/>
          </xdr:cNvGraphicFramePr>
        </xdr:nvGraphicFramePr>
        <xdr:xfrm>
          <a:off x="5397499" y="1153582"/>
          <a:ext cx="1541198" cy="1047751"/>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4" name="Chart 73">
            <a:extLst>
              <a:ext uri="{FF2B5EF4-FFF2-40B4-BE49-F238E27FC236}">
                <a16:creationId xmlns:a16="http://schemas.microsoft.com/office/drawing/2014/main" id="{B0DEFB21-15E5-4ECB-B1AB-BE3256C540FF}"/>
              </a:ext>
            </a:extLst>
          </xdr:cNvPr>
          <xdr:cNvGraphicFramePr>
            <a:graphicFrameLocks/>
          </xdr:cNvGraphicFramePr>
        </xdr:nvGraphicFramePr>
        <xdr:xfrm>
          <a:off x="2809874" y="1153583"/>
          <a:ext cx="1779323" cy="93133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5" name="Chart 74">
            <a:extLst>
              <a:ext uri="{FF2B5EF4-FFF2-40B4-BE49-F238E27FC236}">
                <a16:creationId xmlns:a16="http://schemas.microsoft.com/office/drawing/2014/main" id="{1705E801-F4BA-43FA-9F5E-1261265EB850}"/>
              </a:ext>
            </a:extLst>
          </xdr:cNvPr>
          <xdr:cNvGraphicFramePr>
            <a:graphicFrameLocks/>
          </xdr:cNvGraphicFramePr>
        </xdr:nvGraphicFramePr>
        <xdr:xfrm>
          <a:off x="2677584" y="2582333"/>
          <a:ext cx="1879864" cy="115702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6" name="Chart 75">
            <a:extLst>
              <a:ext uri="{FF2B5EF4-FFF2-40B4-BE49-F238E27FC236}">
                <a16:creationId xmlns:a16="http://schemas.microsoft.com/office/drawing/2014/main" id="{630880BB-F53D-4BDD-B95D-C08DF84DD532}"/>
              </a:ext>
            </a:extLst>
          </xdr:cNvPr>
          <xdr:cNvGraphicFramePr>
            <a:graphicFrameLocks/>
          </xdr:cNvGraphicFramePr>
        </xdr:nvGraphicFramePr>
        <xdr:xfrm>
          <a:off x="5507302" y="2815166"/>
          <a:ext cx="1457854" cy="127132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186423611" createdVersion="5" refreshedVersion="7" minRefreshableVersion="3" recordCount="0" supportSubquery="1" supportAdvancedDrill="1" xr:uid="{C1C50FBF-C670-442B-88E5-190EA51E2AEA}">
  <cacheSource type="external" connectionId="4"/>
  <cacheFields count="1">
    <cacheField name="[Measures].[YOY Profit]" caption="YOY Profit" numFmtId="0" hierarchy="34" level="32767"/>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oneField="1">
      <fieldsUsage count="1">
        <fieldUsage x="0"/>
      </fieldsUsage>
    </cacheHierarchy>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1865625003" createdVersion="5" refreshedVersion="7" minRefreshableVersion="3" recordCount="0" supportSubquery="1" supportAdvancedDrill="1" xr:uid="{CF8E1FD0-E66E-470E-B131-04096609DB9B}">
  <cacheSource type="external" connectionId="4"/>
  <cacheFields count="1">
    <cacheField name="[Measures].[YoY Quantity]" caption="YoY Quantity" numFmtId="0" hierarchy="35" level="32767"/>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oneField="1">
      <fieldsUsage count="1">
        <fieldUsage x="0"/>
      </fieldsUsage>
    </cacheHierarchy>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1867013889" createdVersion="5" refreshedVersion="7" minRefreshableVersion="3" recordCount="0" supportSubquery="1" supportAdvancedDrill="1" xr:uid="{72C6BF94-1AB8-455B-BCE8-AFD6B34748EF}">
  <cacheSource type="external" connectionId="4"/>
  <cacheFields count="1">
    <cacheField name="[Measures].[YOY Revenue]" caption="YOY Revenue" numFmtId="0" hierarchy="33" level="32767"/>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oneField="1">
      <fieldsUsage count="1">
        <fieldUsage x="0"/>
      </fieldsUsage>
    </cacheHierarchy>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81828704" createdVersion="5" refreshedVersion="7" minRefreshableVersion="3" recordCount="0" supportSubquery="1" supportAdvancedDrill="1" xr:uid="{40E2892E-CD63-435C-988B-F95A9542346F}">
  <cacheSource type="external" connectionId="4"/>
  <cacheFields count="4">
    <cacheField name="[Measures].[Revenue]" caption="Revenue" numFmtId="0" hierarchy="26" level="32767"/>
    <cacheField name="[Orders].[Category].[Category]" caption="Category" numFmtId="0" hierarchy="19" level="1">
      <sharedItems count="3">
        <s v="Furniture"/>
        <s v="Office Supplies"/>
        <s v="Technology"/>
      </sharedItems>
    </cacheField>
    <cacheField name="[Measures].[Total Profit]" caption="Total Profit" numFmtId="0" hierarchy="27"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0"/>
      </fieldsUsage>
    </cacheHierarchy>
    <cacheHierarchy uniqueName="[Measures].[Total Profit]" caption="Total Profit" measure="1" displayFolder="" measureGroup="Kpi Measure" count="0" oneField="1">
      <fieldsUsage count="1">
        <fieldUsage x="2"/>
      </fieldsUsage>
    </cacheHierarchy>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83449074" createdVersion="5" refreshedVersion="7" minRefreshableVersion="3" recordCount="0" supportSubquery="1" supportAdvancedDrill="1" xr:uid="{F1AF138B-F1FF-46BF-9F76-56733566605C}">
  <cacheSource type="external" connectionId="4"/>
  <cacheFields count="2">
    <cacheField name="[Measures].[Customer Count]" caption="Customer Count" numFmtId="0" hierarchy="36"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oneField="1">
      <fieldsUsage count="1">
        <fieldUsage x="0"/>
      </fieldsUsage>
    </cacheHierarchy>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88194447" createdVersion="5" refreshedVersion="7" minRefreshableVersion="3" recordCount="0" supportSubquery="1" supportAdvancedDrill="1" xr:uid="{68D98339-79D1-4E3C-8ADA-ABF148430CCC}">
  <cacheSource type="external" connectionId="4"/>
  <cacheFields count="4">
    <cacheField name="[Measures].[Revenue]" caption="Revenue" numFmtId="0" hierarchy="26" level="32767"/>
    <cacheField name="[Calendar].[Month].[Month]" caption="Month" numFmtId="0" hierarchy="4" level="1">
      <sharedItems count="12">
        <s v="Apr"/>
        <s v="Aug"/>
        <s v="Dec"/>
        <s v="Feb"/>
        <s v="Jan"/>
        <s v="Jul"/>
        <s v="Jun"/>
        <s v="Mar"/>
        <s v="May"/>
        <s v="Nov"/>
        <s v="Oct"/>
        <s v="Sep"/>
      </sharedItems>
    </cacheField>
    <cacheField name="[Calendar].[month_name_short].[month_name_short]" caption="month_name_short" numFmtId="0" hierarchy="8" level="1">
      <sharedItems count="12">
        <s v="Jan"/>
        <s v="Feb"/>
        <s v="Mar"/>
        <s v="Apr"/>
        <s v="May"/>
        <s v="Jun"/>
        <s v="Jul"/>
        <s v="Aug"/>
        <s v="Sep"/>
        <s v="Oct"/>
        <s v="Nov"/>
        <s v="Dec"/>
      </sharedItems>
    </cacheField>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2" memberValueDatatype="130" unbalanced="0">
      <fieldsUsage count="2">
        <fieldUsage x="-1"/>
        <fieldUsage x="2"/>
      </fieldsUsage>
    </cacheHierarchy>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0"/>
      </fieldsUsage>
    </cacheHierarchy>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90972225" createdVersion="5" refreshedVersion="7" minRefreshableVersion="3" recordCount="0" supportSubquery="1" supportAdvancedDrill="1" xr:uid="{A5B46CA0-56A6-4AC3-8409-8564B38DE01C}">
  <cacheSource type="external" connectionId="4"/>
  <cacheFields count="2">
    <cacheField name="[Measures].[Profit Margin]" caption="Profit Margin" numFmtId="0" hierarchy="29"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oneField="1">
      <fieldsUsage count="1">
        <fieldUsage x="0"/>
      </fieldsUsage>
    </cacheHierarchy>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93749997" createdVersion="5" refreshedVersion="7" minRefreshableVersion="3" recordCount="0" supportSubquery="1" supportAdvancedDrill="1" xr:uid="{43217FD6-12E5-4C92-8A3A-78B53649EDEE}">
  <cacheSource type="external" connectionId="4"/>
  <cacheFields count="2">
    <cacheField name="[Measures].[Revenue]" caption="Revenue" numFmtId="0" hierarchy="26"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0"/>
      </fieldsUsage>
    </cacheHierarchy>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696874999" createdVersion="5" refreshedVersion="7" minRefreshableVersion="3" recordCount="0" supportSubquery="1" supportAdvancedDrill="1" xr:uid="{99DB377A-CE01-482B-A745-E35F781F698A}">
  <cacheSource type="external" connectionId="4"/>
  <cacheFields count="3">
    <cacheField name="[Orders].[Customer Name].[Customer Name]" caption="Customer Name" numFmtId="0" hierarchy="13" level="1">
      <sharedItems count="34">
        <s v="Adrian"/>
        <s v="Bill"/>
        <s v="John"/>
        <s v="Rick"/>
        <s v="Tamara"/>
        <s v="Joseph" u="1"/>
        <s v="Natalie" u="1"/>
        <s v="Sanjit" u="1"/>
        <s v="Anthony" u="1"/>
        <s v="Helen" u="1"/>
        <s v="Justin" u="1"/>
        <s v="Daniel" u="1"/>
        <s v="Maria" u="1"/>
        <s v="Paul" u="1"/>
        <s v="Sean" u="1"/>
        <s v="Tom" u="1"/>
        <s v="Fred" u="1"/>
        <s v="Peter" u="1"/>
        <s v="Anna" u="1"/>
        <s v="Karen" u="1"/>
        <s v="Patrick" u="1"/>
        <s v="Raymond" u="1"/>
        <s v="Keith" u="1"/>
        <s v="Sample" u="1"/>
        <s v="Dianna" u="1"/>
        <s v="Ellis" u="1"/>
        <s v="Harry" u="1"/>
        <s v="Quincy" u="1"/>
        <s v="Kelly" u="1"/>
        <s v="Jonathan" u="1"/>
        <s v="Linda" u="1"/>
        <s v="Alejandro" u="1"/>
        <s v="Meg" u="1"/>
        <s v="Scot" u="1"/>
      </sharedItems>
    </cacheField>
    <cacheField name="[Measures].[Revenue]" caption="Revenue" numFmtId="0" hierarchy="26"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1"/>
      </fieldsUsage>
    </cacheHierarchy>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700347224" createdVersion="5" refreshedVersion="7" minRefreshableVersion="3" recordCount="0" supportSubquery="1" supportAdvancedDrill="1" xr:uid="{B4090FD5-4269-4DCA-BC2B-A2D64623428B}">
  <cacheSource type="external" connectionId="4"/>
  <cacheFields count="4">
    <cacheField name="[Measures].[Revenue]" caption="Revenue" numFmtId="0" hierarchy="26" level="32767"/>
    <cacheField name="[Orders].[State And City].[State]" caption="State" numFmtId="0" hierarchy="23"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Orders].[State And City].[State].&amp;[Alabama]"/>
            <x15:cachedUniqueName index="1" name="[Orders].[State And City].[State].&amp;[Arizona]"/>
            <x15:cachedUniqueName index="2" name="[Orders].[State And City].[State].&amp;[Arkansas]"/>
            <x15:cachedUniqueName index="3" name="[Orders].[State And City].[State].&amp;[California]"/>
            <x15:cachedUniqueName index="4" name="[Orders].[State And City].[State].&amp;[Colorado]"/>
            <x15:cachedUniqueName index="5" name="[Orders].[State And City].[State].&amp;[Connecticut]"/>
            <x15:cachedUniqueName index="6" name="[Orders].[State And City].[State].&amp;[Delaware]"/>
            <x15:cachedUniqueName index="7" name="[Orders].[State And City].[State].&amp;[District of Columbia]"/>
            <x15:cachedUniqueName index="8" name="[Orders].[State And City].[State].&amp;[Florida]"/>
            <x15:cachedUniqueName index="9" name="[Orders].[State And City].[State].&amp;[Georgia]"/>
            <x15:cachedUniqueName index="10" name="[Orders].[State And City].[State].&amp;[Idaho]"/>
            <x15:cachedUniqueName index="11" name="[Orders].[State And City].[State].&amp;[Illinois]"/>
            <x15:cachedUniqueName index="12" name="[Orders].[State And City].[State].&amp;[Indiana]"/>
            <x15:cachedUniqueName index="13" name="[Orders].[State And City].[State].&amp;[Iowa]"/>
            <x15:cachedUniqueName index="14" name="[Orders].[State And City].[State].&amp;[Kansas]"/>
            <x15:cachedUniqueName index="15" name="[Orders].[State And City].[State].&amp;[Kentucky]"/>
            <x15:cachedUniqueName index="16" name="[Orders].[State And City].[State].&amp;[Louisiana]"/>
            <x15:cachedUniqueName index="17" name="[Orders].[State And City].[State].&amp;[Maine]"/>
            <x15:cachedUniqueName index="18" name="[Orders].[State And City].[State].&amp;[Maryland]"/>
            <x15:cachedUniqueName index="19" name="[Orders].[State And City].[State].&amp;[Massachusetts]"/>
            <x15:cachedUniqueName index="20" name="[Orders].[State And City].[State].&amp;[Michigan]"/>
            <x15:cachedUniqueName index="21" name="[Orders].[State And City].[State].&amp;[Minnesota]"/>
            <x15:cachedUniqueName index="22" name="[Orders].[State And City].[State].&amp;[Mississippi]"/>
            <x15:cachedUniqueName index="23" name="[Orders].[State And City].[State].&amp;[Missouri]"/>
            <x15:cachedUniqueName index="24" name="[Orders].[State And City].[State].&amp;[Montana]"/>
            <x15:cachedUniqueName index="25" name="[Orders].[State And City].[State].&amp;[Nebraska]"/>
            <x15:cachedUniqueName index="26" name="[Orders].[State And City].[State].&amp;[Nevada]"/>
            <x15:cachedUniqueName index="27" name="[Orders].[State And City].[State].&amp;[New Hampshire]"/>
            <x15:cachedUniqueName index="28" name="[Orders].[State And City].[State].&amp;[New Jersey]"/>
            <x15:cachedUniqueName index="29" name="[Orders].[State And City].[State].&amp;[New Mexico]"/>
            <x15:cachedUniqueName index="30" name="[Orders].[State And City].[State].&amp;[New York]"/>
            <x15:cachedUniqueName index="31" name="[Orders].[State And City].[State].&amp;[North Carolina]"/>
            <x15:cachedUniqueName index="32" name="[Orders].[State And City].[State].&amp;[North Dakota]"/>
            <x15:cachedUniqueName index="33" name="[Orders].[State And City].[State].&amp;[Ohio]"/>
            <x15:cachedUniqueName index="34" name="[Orders].[State And City].[State].&amp;[Oklahoma]"/>
            <x15:cachedUniqueName index="35" name="[Orders].[State And City].[State].&amp;[Oregon]"/>
            <x15:cachedUniqueName index="36" name="[Orders].[State And City].[State].&amp;[Pennsylvania]"/>
            <x15:cachedUniqueName index="37" name="[Orders].[State And City].[State].&amp;[Rhode Island]"/>
            <x15:cachedUniqueName index="38" name="[Orders].[State And City].[State].&amp;[South Carolina]"/>
            <x15:cachedUniqueName index="39" name="[Orders].[State And City].[State].&amp;[South Dakota]"/>
            <x15:cachedUniqueName index="40" name="[Orders].[State And City].[State].&amp;[Tennessee]"/>
            <x15:cachedUniqueName index="41" name="[Orders].[State And City].[State].&amp;[Texas]"/>
            <x15:cachedUniqueName index="42" name="[Orders].[State And City].[State].&amp;[Utah]"/>
            <x15:cachedUniqueName index="43" name="[Orders].[State And City].[State].&amp;[Vermont]"/>
            <x15:cachedUniqueName index="44" name="[Orders].[State And City].[State].&amp;[Virginia]"/>
            <x15:cachedUniqueName index="45" name="[Orders].[State And City].[State].&amp;[Washington]"/>
            <x15:cachedUniqueName index="46" name="[Orders].[State And City].[State].&amp;[West Virginia]"/>
            <x15:cachedUniqueName index="47" name="[Orders].[State And City].[State].&amp;[Wisconsin]"/>
            <x15:cachedUniqueName index="48" name="[Orders].[State And City].[State].&amp;[Wyoming]"/>
          </x15:cachedUniqueNames>
        </ext>
      </extLst>
    </cacheField>
    <cacheField name="[Orders].[State And City].[City]" caption="City" numFmtId="0" hierarchy="23" level="2">
      <sharedItems containsSemiMixedTypes="0" containsNonDate="0" containsString="0"/>
    </cacheField>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3" unbalanced="0">
      <fieldsUsage count="3">
        <fieldUsage x="-1"/>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0"/>
      </fieldsUsage>
    </cacheHierarchy>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702893518" createdVersion="5" refreshedVersion="7" minRefreshableVersion="3" recordCount="0" supportSubquery="1" supportAdvancedDrill="1" xr:uid="{CF5BD1A6-5C2C-4546-8637-01F614B93A75}">
  <cacheSource type="external" connectionId="4"/>
  <cacheFields count="2">
    <cacheField name="[Measures].[Total Profit]" caption="Total Profit" numFmtId="0" hierarchy="27"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oneField="1">
      <fieldsUsage count="1">
        <fieldUsage x="0"/>
      </fieldsUsage>
    </cacheHierarchy>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705671297" createdVersion="5" refreshedVersion="7" minRefreshableVersion="3" recordCount="0" supportSubquery="1" supportAdvancedDrill="1" xr:uid="{306EFCED-6D02-44D8-8760-62D477BC4BFA}">
  <cacheSource type="external" connectionId="4"/>
  <cacheFields count="2">
    <cacheField name="[Measures].[Total Quantity]" caption="Total Quantity" numFmtId="0" hierarchy="28"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oneField="1">
      <fieldsUsage count="1">
        <fieldUsage x="0"/>
      </fieldsUsage>
    </cacheHierarchy>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708912038" createdVersion="5" refreshedVersion="7" minRefreshableVersion="3" recordCount="0" supportSubquery="1" supportAdvancedDrill="1" xr:uid="{78C1693F-0D91-491F-B514-6FCAB6D8B707}">
  <cacheSource type="external" connectionId="4"/>
  <cacheFields count="4">
    <cacheField name="[Measures].[Revenue]" caption="Revenue" numFmtId="0" hierarchy="26" level="32767"/>
    <cacheField name="[Orders].[State And City].[State]" caption="State" numFmtId="0" hierarchy="23" level="1">
      <sharedItems count="5">
        <s v="California"/>
        <s v="Michigan"/>
        <s v="New York"/>
        <s v="Texas"/>
        <s v="Washington"/>
      </sharedItems>
      <extLst>
        <ext xmlns:x15="http://schemas.microsoft.com/office/spreadsheetml/2010/11/main" uri="{4F2E5C28-24EA-4eb8-9CBF-B6C8F9C3D259}">
          <x15:cachedUniqueNames>
            <x15:cachedUniqueName index="0" name="[Orders].[State And City].[State].&amp;[California]"/>
            <x15:cachedUniqueName index="1" name="[Orders].[State And City].[State].&amp;[Michigan]"/>
            <x15:cachedUniqueName index="2" name="[Orders].[State And City].[State].&amp;[New York]"/>
            <x15:cachedUniqueName index="3" name="[Orders].[State And City].[State].&amp;[Texas]"/>
            <x15:cachedUniqueName index="4" name="[Orders].[State And City].[State].&amp;[Washington]"/>
          </x15:cachedUniqueNames>
        </ext>
      </extLst>
    </cacheField>
    <cacheField name="[Orders].[State And City].[City]" caption="City" numFmtId="0" hierarchy="23" level="2">
      <sharedItems containsSemiMixedTypes="0" containsNonDate="0" containsString="0"/>
    </cacheField>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3" unbalanced="0">
      <fieldsUsage count="3">
        <fieldUsage x="-1"/>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oneField="1">
      <fieldsUsage count="1">
        <fieldUsage x="0"/>
      </fieldsUsage>
    </cacheHierarchy>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80.32371527778" createdVersion="5" refreshedVersion="7" minRefreshableVersion="3" recordCount="0" supportSubquery="1" supportAdvancedDrill="1" xr:uid="{6803D4D7-6A56-4BF5-8524-AD28CDC934C6}">
  <cacheSource type="external" connectionId="4"/>
  <cacheFields count="6">
    <cacheField name="[Calendar].[Month].[Month]" caption="Month" numFmtId="0" hierarchy="4" level="1">
      <sharedItems count="12">
        <s v="Apr"/>
        <s v="Aug"/>
        <s v="Dec"/>
        <s v="Feb"/>
        <s v="Jan"/>
        <s v="Jul"/>
        <s v="Jun"/>
        <s v="Mar"/>
        <s v="May"/>
        <s v="Nov"/>
        <s v="Oct"/>
        <s v="Sep"/>
      </sharedItems>
    </cacheField>
    <cacheField name="[Measures].[Total Profit]" caption="Total Profit" numFmtId="0" hierarchy="27" level="32767"/>
    <cacheField name="[Calendar].[month_name_short].[month_name_short]" caption="month_name_short" numFmtId="0" hierarchy="8" level="1">
      <sharedItems count="12">
        <s v="Jan"/>
        <s v="Feb"/>
        <s v="Mar"/>
        <s v="Apr"/>
        <s v="May"/>
        <s v="Jun"/>
        <s v="Jul"/>
        <s v="Aug"/>
        <s v="Sep"/>
        <s v="Oct"/>
        <s v="Nov"/>
        <s v="Dec"/>
      </sharedItems>
    </cacheField>
    <cacheField name="[Measures].[Profit Margin]" caption="Profit Margin" numFmtId="0" hierarchy="29" level="32767"/>
    <cacheField name="[Measures].[Total Quantity]" caption="Total Quantity" numFmtId="0" hierarchy="28" level="32767"/>
    <cacheField name="[Orders].[Segment].[Segment]" caption="Segment"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2" memberValueDatatype="130" unbalanced="0">
      <fieldsUsage count="2">
        <fieldUsage x="-1"/>
        <fieldUsage x="2"/>
      </fieldsUsage>
    </cacheHierarchy>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3"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oneField="1">
      <fieldsUsage count="1">
        <fieldUsage x="1"/>
      </fieldsUsage>
    </cacheHierarchy>
    <cacheHierarchy uniqueName="[Measures].[Total Quantity]" caption="Total Quantity" measure="1" displayFolder="" measureGroup="Kpi Measure" count="0" oneField="1">
      <fieldsUsage count="1">
        <fieldUsage x="4"/>
      </fieldsUsage>
    </cacheHierarchy>
    <cacheHierarchy uniqueName="[Measures].[Profit Margin]" caption="Profit Margin" measure="1" displayFolder="" measureGroup="Kpi Measure" count="0" oneField="1">
      <fieldsUsage count="1">
        <fieldUsage x="3"/>
      </fieldsUsage>
    </cacheHierarchy>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 uniqueName="[Kpi Measure]" caption="Kpi Measure"/>
    <dimension measure="1" name="Measures" uniqueName="[Measures]" caption="Measures"/>
    <dimension name="Orders" uniqueName="[Orders]" caption="Orders"/>
  </dimensions>
  <measureGroups count="3">
    <measureGroup name="Calendar" caption="Calendar"/>
    <measureGroup name="Kpi Measure" caption="Kpi Measure"/>
    <measureGroup name="Orders" caption="Order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79.867033912036" createdVersion="3" refreshedVersion="7" minRefreshableVersion="3" recordCount="0" supportSubquery="1" supportAdvancedDrill="1" xr:uid="{E8E29DFD-C418-426B-854F-FD0B8AAF6ABC}">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4444773"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5979.867035069445" createdVersion="3" refreshedVersion="7" minRefreshableVersion="3" recordCount="0" supportSubquery="1" supportAdvancedDrill="1" xr:uid="{FABA1445-8C71-48FB-8F9E-5F8999CA8A98}">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_name_short]" caption="month_name_short" attribute="1" time="1" defaultMemberUniqueName="[Calendar].[month_name_short].[All]" allUniqueName="[Calendar].[month_name_short].[All]" dimensionUniqueName="[Calendar]" displayFolder="" count="0" memberValueDatatype="130" unbalanced="0"/>
    <cacheHierarchy uniqueName="[Kpi Measure].[Column1]" caption="Column1" attribute="1" defaultMemberUniqueName="[Kpi Measure].[Column1].[All]" allUniqueName="[Kpi Measure].[Column1].[All]" dimensionUniqueName="[Kpi Measure]"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tate And City]" caption="State And City" defaultMemberUniqueName="[Orders].[State And City].[All]" allUniqueName="[Orders].[State And City].[All]" dimensionUniqueName="[Orders]" displayFolder="" count="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Revenue]" caption="Revenue" measure="1" displayFolder="" measureGroup="Kpi Measure" count="0"/>
    <cacheHierarchy uniqueName="[Measures].[Total Profit]" caption="Total Profit" measure="1" displayFolder="" measureGroup="Kpi Measure" count="0"/>
    <cacheHierarchy uniqueName="[Measures].[Total Quantity]" caption="Total Quantity" measure="1" displayFolder="" measureGroup="Kpi Measure" count="0"/>
    <cacheHierarchy uniqueName="[Measures].[Profit Margin]" caption="Profit Margin" measure="1" displayFolder="" measureGroup="Kpi Measure" count="0"/>
    <cacheHierarchy uniqueName="[Measures].[Previous Year Revenue]" caption="Previous Year Revenue" measure="1" displayFolder="" measureGroup="Kpi Measure" count="0"/>
    <cacheHierarchy uniqueName="[Measures].[Previous Year Profit]" caption="Previous Year Profit" measure="1" displayFolder="" measureGroup="Kpi Measure" count="0"/>
    <cacheHierarchy uniqueName="[Measures].[Previous Year Quantity]" caption="Previous Year Quantity" measure="1" displayFolder="" measureGroup="Kpi Measure" count="0"/>
    <cacheHierarchy uniqueName="[Measures].[YOY Revenue]" caption="YOY Revenue" measure="1" displayFolder="" measureGroup="Kpi Measure" count="0"/>
    <cacheHierarchy uniqueName="[Measures].[YOY Profit]" caption="YOY Profit" measure="1" displayFolder="" measureGroup="Kpi Measure" count="0"/>
    <cacheHierarchy uniqueName="[Measures].[YoY Quantity]" caption="YoY Quantity" measure="1" displayFolder="" measureGroup="Kpi Measure" count="0"/>
    <cacheHierarchy uniqueName="[Measures].[Customer Count]" caption="Customer Count" measure="1" displayFolder="" measureGroup="Kpi Measure" count="0"/>
    <cacheHierarchy uniqueName="[Measures].[__XL_Count Orders]" caption="__XL_Count Orders" measure="1" displayFolder="" measureGroup="Orders" count="0" hidden="1"/>
    <cacheHierarchy uniqueName="[Measures].[__XL_Count Kpi Measure]" caption="__XL_Count Kpi Measure" measure="1" displayFolder="" measureGroup="Kpi Measu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610138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E61AB-FDDA-4486-8C78-E05F98B6627F}" name="Revenue_category" cacheId="9" applyNumberFormats="0" applyBorderFormats="0" applyFontFormats="0" applyPatternFormats="0" applyAlignmentFormats="0" applyWidthHeightFormats="1" dataCaption="Values" tag="2edc4efc-80ec-4098-ba8f-7f656a084894" updatedVersion="7" minRefreshableVersion="5" useAutoFormatting="1" subtotalHiddenItems="1" rowGrandTotals="0" colGrandTotals="0" itemPrintTitles="1" createdVersion="5" indent="0" outline="1" outlineData="1" multipleFieldFilters="0" chartFormat="3">
  <location ref="F10:H13"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2"/>
  </colFields>
  <colItems count="2">
    <i>
      <x/>
    </i>
    <i i="1">
      <x v="1"/>
    </i>
  </colItems>
  <dataFields count="2">
    <dataField fld="0"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DAD2D0-4820-46EB-8F58-6091B26CA1A5}" name="Revenue" cacheId="13" applyNumberFormats="0" applyBorderFormats="0" applyFontFormats="0" applyPatternFormats="0" applyAlignmentFormats="0" applyWidthHeightFormats="1" dataCaption="Values" tag="5d992a14-0465-48b1-bfa1-70a1413aa97b" updatedVersion="7" minRefreshableVersion="5" useAutoFormatting="1" subtotalHiddenItems="1" itemPrintTitles="1" createdVersion="5"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0">
      <pivotArea outline="0" collapsedLevelsAreSubtotals="1"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70775-16A7-426C-A80D-0DFEBFE08F66}" name="YOYProfit" cacheId="6" applyNumberFormats="0" applyBorderFormats="0" applyFontFormats="0" applyPatternFormats="0" applyAlignmentFormats="0" applyWidthHeightFormats="1" dataCaption="Values" tag="7e0b0805-52d2-459b-8e82-2c49d5f53303" updatedVersion="7" minRefreshableVersion="5" useAutoFormatting="1" subtotalHiddenItems="1" itemPrintTitles="1" createdVersion="5" indent="0" outline="1" outlineData="1" multipleFieldFilters="0">
  <location ref="D6:D7"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CBCC4-CF49-4490-B343-7795F548AE85}" name="Total Profit" cacheId="16" applyNumberFormats="0" applyBorderFormats="0" applyFontFormats="0" applyPatternFormats="0" applyAlignmentFormats="0" applyWidthHeightFormats="1" dataCaption="Values" tag="04210695-be28-46f1-beda-501fb13a0ce7" updatedVersion="7" minRefreshableVersion="5" useAutoFormatting="1" subtotalHiddenItems="1" itemPrintTitles="1" createdVersion="5"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4">
      <pivotArea outline="0" collapsedLevelsAreSubtotals="1"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F7714-656B-4B71-B8F4-E257DE0A0102}" name="Profit Margin" cacheId="12" applyNumberFormats="0" applyBorderFormats="0" applyFontFormats="0" applyPatternFormats="0" applyAlignmentFormats="0" applyWidthHeightFormats="1" dataCaption="Values" tag="e7c304cd-09bf-44dd-85fa-f3344c280230" updatedVersion="7" minRefreshableVersion="5" useAutoFormatting="1" subtotalHiddenItems="1" itemPrintTitles="1" createdVersion="5"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3AE9D0-830A-4B05-AF91-C9C12E4E372C}" name="PivotTable2" cacheId="19" applyNumberFormats="0" applyBorderFormats="0" applyFontFormats="0" applyPatternFormats="0" applyAlignmentFormats="0" applyWidthHeightFormats="1" dataCaption="Values" tag="70f19a2b-67e8-465d-8344-991b844b75d7" updatedVersion="7" minRefreshableVersion="5" useAutoFormatting="1" subtotalHiddenItems="1" rowGrandTotals="0" colGrandTotals="0" itemPrintTitles="1" createdVersion="5" indent="0" outline="1" outlineData="1" multipleFieldFilters="0" chartFormat="7">
  <location ref="M3:P15" firstHeaderRow="0" firstDataRow="1" firstDataCol="1"/>
  <pivotFields count="6">
    <pivotField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F90CBC-C852-43D6-8FDF-F459CF55E264}" name="Month" cacheId="11" applyNumberFormats="0" applyBorderFormats="0" applyFontFormats="0" applyPatternFormats="0" applyAlignmentFormats="0" applyWidthHeightFormats="1" dataCaption="Values" tag="582ddb35-278b-4211-b433-d366394d052e" updatedVersion="7" minRefreshableVersion="5" useAutoFormatting="1" subtotalHiddenItems="1" rowGrandTotals="0" colGrandTotals="0" itemPrintTitles="1" createdVersion="5" indent="0" outline="1" outlineData="1" multipleFieldFilters="0" chartFormat="16">
  <location ref="C11:D23" firstHeaderRow="1" firstDataRow="1" firstDataCol="1"/>
  <pivotFields count="4">
    <pivotField dataField="1" subtotalTop="0" showAll="0" defaultSubtotal="0"/>
    <pivotField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fld="0" subtotal="count" baseField="0" baseItem="0"/>
  </dataFields>
  <chartFormats count="2">
    <chartFormat chart="5"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788FFA-0EFE-4800-AD26-79E53B14FBE0}" name="Customer Count" cacheId="10" applyNumberFormats="0" applyBorderFormats="0" applyFontFormats="0" applyPatternFormats="0" applyAlignmentFormats="0" applyWidthHeightFormats="1" dataCaption="Values" tag="462ccf44-01bf-4f58-ac83-6b613c0d11eb" updatedVersion="7" minRefreshableVersion="5" useAutoFormatting="1" subtotalHiddenItems="1" itemPrintTitles="1" createdVersion="5"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BDAF9D-9076-444C-AD79-E6C796B22832}" name="Revenuebystate" cacheId="15" applyNumberFormats="0" applyBorderFormats="0" applyFontFormats="0" applyPatternFormats="0" applyAlignmentFormats="0" applyWidthHeightFormats="1" dataCaption="Values" tag="de22ef1a-bf59-4010-95af-b1bf7c50fadb" updatedVersion="7" minRefreshableVersion="5" useAutoFormatting="1" subtotalHiddenItems="1" rowGrandTotals="0" colGrandTotals="0" itemPrintTitles="1" createdVersion="5" indent="0" outline="1" outlineData="1" multipleFieldFilters="0">
  <location ref="F18:G67" firstHeaderRow="1" firstDataRow="1" firstDataCol="1"/>
  <pivotFields count="4">
    <pivotField dataField="1" subtotalTop="0" showAll="0" defaultSubtotal="0"/>
    <pivotField axis="axisRow" allDrilled="1" subtotalTop="0" showAll="0" dataSourceSort="1" defaultSubtotal="0">
      <items count="49">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 c="1" x="30"/>
        <item c="1" x="31"/>
        <item c="1" x="32"/>
        <item c="1" x="33"/>
        <item c="1" x="34"/>
        <item c="1" x="35"/>
        <item c="1" x="36"/>
        <item c="1" x="37"/>
        <item c="1" x="38"/>
        <item c="1" x="39"/>
        <item c="1" x="40"/>
        <item c="1" x="41"/>
        <item c="1" x="42"/>
        <item c="1" x="43"/>
        <item c="1" x="44"/>
        <item c="1" x="45"/>
        <item c="1" x="46"/>
        <item c="1" x="47"/>
        <item c="1" x="48"/>
      </items>
    </pivotField>
    <pivotField axis="axisRow" subtotalTop="0" showAll="0" dataSourceSort="1" defaultSubtotal="0"/>
    <pivotField allDrilled="1" subtotalTop="0" showAll="0" dataSourceSort="1" defaultSubtotal="0" defaultAttributeDrillState="1"/>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fld="0" subtotal="count" baseField="0" baseItem="0"/>
  </dataField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C3E914-567B-4394-BE3E-C21B869BF1C7}" name="YOYRevenue" cacheId="8" applyNumberFormats="0" applyBorderFormats="0" applyFontFormats="0" applyPatternFormats="0" applyAlignmentFormats="0" applyWidthHeightFormats="1" dataCaption="Values" tag="675ea506-b688-47e6-94e7-3370c6f523d1" updatedVersion="7" minRefreshableVersion="5" useAutoFormatting="1" subtotalHiddenItems="1" itemPrintTitles="1" createdVersion="5"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1F51F-6915-49EC-9DC0-57D4B8198904}" name="PivotTable17" cacheId="18" applyNumberFormats="0" applyBorderFormats="0" applyFontFormats="0" applyPatternFormats="0" applyAlignmentFormats="0" applyWidthHeightFormats="1" dataCaption="Values" tag="d0ca0347-b503-440c-b4d3-69d943f8943b" updatedVersion="7" minRefreshableVersion="5" useAutoFormatting="1" subtotalHiddenItems="1" rowGrandTotals="0" colGrandTotals="0" itemPrintTitles="1" createdVersion="5" indent="0" outline="1" outlineData="1" multipleFieldFilters="0" chartFormat="4">
  <location ref="C27:D32" firstHeaderRow="1" firstDataRow="1" firstDataCol="1"/>
  <pivotFields count="4">
    <pivotField dataField="1" subtotalTop="0" showAll="0" defaultSubtotal="0"/>
    <pivotField axis="axisRow" allDrilled="1" subtotalTop="0" showAll="0" measureFilter="1" sortType="ascending" defaultSubtotal="0">
      <items count="5">
        <item c="1" x="0"/>
        <item c="1" x="1"/>
        <item c="1" x="2"/>
        <item c="1" x="3"/>
        <item c="1" x="4"/>
      </items>
      <autoSortScope>
        <pivotArea dataOnly="0" outline="0" fieldPosition="0">
          <references count="1">
            <reference field="4294967294" count="1" selected="0">
              <x v="0"/>
            </reference>
          </references>
        </pivotArea>
      </autoSortScope>
    </pivotField>
    <pivotField axis="axisRow" subtotalTop="0" showAll="0" dataSourceSort="1" defaultSubtotal="0"/>
    <pivotField allDrilled="1" subtotalTop="0" showAll="0" dataSourceSort="1" defaultSubtotal="0" defaultAttributeDrillState="1"/>
  </pivotFields>
  <rowFields count="1">
    <field x="1"/>
  </rowFields>
  <rowItems count="5">
    <i>
      <x v="1"/>
    </i>
    <i>
      <x v="3"/>
    </i>
    <i>
      <x v="4"/>
    </i>
    <i>
      <x v="2"/>
    </i>
    <i>
      <x/>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3" iMeasureHier="26">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099D5B-AE67-456C-8BB2-64F3ED09C79C}" name="Total Quantity" cacheId="17" applyNumberFormats="0" applyBorderFormats="0" applyFontFormats="0" applyPatternFormats="0" applyAlignmentFormats="0" applyWidthHeightFormats="1" dataCaption="Values" tag="16616295-cf45-41d4-83a8-4b366c8ce0f0" updatedVersion="7" minRefreshableVersion="5" useAutoFormatting="1" subtotalHiddenItems="1" itemPrintTitles="1" createdVersion="5"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16">
      <pivotArea type="all" dataOnly="0" outline="0" fieldPosition="0"/>
    </format>
    <format dxfId="15">
      <pivotArea dataOnly="0" labelOnly="1" outline="0" axis="axisValues" fieldPosition="0"/>
    </format>
    <format dxfId="14">
      <pivotArea outline="0" collapsedLevelsAreSubtotals="1"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D3F108-7A60-425C-AD2F-D5BE5C7ECE2E}" name="Revenue_customer" cacheId="14" applyNumberFormats="0" applyBorderFormats="0" applyFontFormats="0" applyPatternFormats="0" applyAlignmentFormats="0" applyWidthHeightFormats="1" dataCaption="Values" tag="7f3a102c-1ca9-4557-8e4f-de99b4b0fb04" updatedVersion="7" minRefreshableVersion="5" useAutoFormatting="1" subtotalHiddenItems="1" rowGrandTotals="0" colGrandTotals="0" itemPrintTitles="1" createdVersion="5" indent="0" outline="1" outlineData="1" multipleFieldFilters="0" chartFormat="6">
  <location ref="I10:J15" firstHeaderRow="1" firstDataRow="1" firstDataCol="1"/>
  <pivotFields count="3">
    <pivotField axis="axisRow" allDrilled="1" subtotalTop="0" showAll="0" measureFilter="1"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v="4"/>
    </i>
    <i>
      <x/>
    </i>
  </rowItems>
  <colItems count="1">
    <i/>
  </colItems>
  <dataFields count="1">
    <dataField fld="1" subtotal="count" showDataAs="percentOfTotal" baseField="0" baseItem="0" numFmtId="10"/>
  </dataFields>
  <formats count="4">
    <format dxfId="20">
      <pivotArea type="all" dataOnly="0" outline="0" fieldPosition="0"/>
    </format>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35">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14"/>
          </reference>
        </references>
      </pivotArea>
    </chartFormat>
    <chartFormat chart="5" format="14">
      <pivotArea type="data" outline="0" fieldPosition="0">
        <references count="2">
          <reference field="4294967294" count="1" selected="0">
            <x v="0"/>
          </reference>
          <reference field="0" count="1" selected="0">
            <x v="11"/>
          </reference>
        </references>
      </pivotArea>
    </chartFormat>
    <chartFormat chart="5" format="15">
      <pivotArea type="data" outline="0" fieldPosition="0">
        <references count="2">
          <reference field="4294967294" count="1" selected="0">
            <x v="0"/>
          </reference>
          <reference field="0" count="1" selected="0">
            <x v="13"/>
          </reference>
        </references>
      </pivotArea>
    </chartFormat>
    <chartFormat chart="5" format="16">
      <pivotArea type="data" outline="0" fieldPosition="0">
        <references count="2">
          <reference field="4294967294" count="1" selected="0">
            <x v="0"/>
          </reference>
          <reference field="0" count="1" selected="0">
            <x v="12"/>
          </reference>
        </references>
      </pivotArea>
    </chartFormat>
    <chartFormat chart="5" format="17">
      <pivotArea type="data" outline="0" fieldPosition="0">
        <references count="2">
          <reference field="4294967294" count="1" selected="0">
            <x v="0"/>
          </reference>
          <reference field="0" count="1" selected="0">
            <x v="15"/>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0"/>
          </reference>
        </references>
      </pivotArea>
    </chartFormat>
    <chartFormat chart="5" format="20">
      <pivotArea type="data" outline="0" fieldPosition="0">
        <references count="2">
          <reference field="4294967294" count="1" selected="0">
            <x v="0"/>
          </reference>
          <reference field="0" count="1" selected="0">
            <x v="4"/>
          </reference>
        </references>
      </pivotArea>
    </chartFormat>
    <chartFormat chart="5" format="21">
      <pivotArea type="data" outline="0" fieldPosition="0">
        <references count="2">
          <reference field="4294967294" count="1" selected="0">
            <x v="0"/>
          </reference>
          <reference field="0" count="1" selected="0">
            <x v="2"/>
          </reference>
        </references>
      </pivotArea>
    </chartFormat>
    <chartFormat chart="5" format="22">
      <pivotArea type="data" outline="0" fieldPosition="0">
        <references count="2">
          <reference field="4294967294" count="1" selected="0">
            <x v="0"/>
          </reference>
          <reference field="0" count="1" selected="0">
            <x v="3"/>
          </reference>
        </references>
      </pivotArea>
    </chartFormat>
    <chartFormat chart="5" format="23">
      <pivotArea type="data" outline="0" fieldPosition="0">
        <references count="2">
          <reference field="4294967294" count="1" selected="0">
            <x v="0"/>
          </reference>
          <reference field="0" count="1" selected="0">
            <x v="8"/>
          </reference>
        </references>
      </pivotArea>
    </chartFormat>
    <chartFormat chart="5" format="24">
      <pivotArea type="data" outline="0" fieldPosition="0">
        <references count="2">
          <reference field="4294967294" count="1" selected="0">
            <x v="0"/>
          </reference>
          <reference field="0" count="1" selected="0">
            <x v="9"/>
          </reference>
        </references>
      </pivotArea>
    </chartFormat>
    <chartFormat chart="5" format="25">
      <pivotArea type="data" outline="0" fieldPosition="0">
        <references count="2">
          <reference field="4294967294" count="1" selected="0">
            <x v="0"/>
          </reference>
          <reference field="0" count="1" selected="0">
            <x v="10"/>
          </reference>
        </references>
      </pivotArea>
    </chartFormat>
    <chartFormat chart="5" format="26">
      <pivotArea type="data" outline="0" fieldPosition="0">
        <references count="2">
          <reference field="4294967294" count="1" selected="0">
            <x v="0"/>
          </reference>
          <reference field="0" count="1" selected="0">
            <x v="7"/>
          </reference>
        </references>
      </pivotArea>
    </chartFormat>
    <chartFormat chart="5" format="27">
      <pivotArea type="data" outline="0" fieldPosition="0">
        <references count="2">
          <reference field="4294967294" count="1" selected="0">
            <x v="0"/>
          </reference>
          <reference field="0" count="1" selected="0">
            <x v="5"/>
          </reference>
        </references>
      </pivotArea>
    </chartFormat>
    <chartFormat chart="5" format="28">
      <pivotArea type="data" outline="0" fieldPosition="0">
        <references count="2">
          <reference field="4294967294" count="1" selected="0">
            <x v="0"/>
          </reference>
          <reference field="0" count="1" selected="0">
            <x v="6"/>
          </reference>
        </references>
      </pivotArea>
    </chartFormat>
    <chartFormat chart="5" format="29">
      <pivotArea type="data" outline="0" fieldPosition="0">
        <references count="2">
          <reference field="4294967294" count="1" selected="0">
            <x v="0"/>
          </reference>
          <reference field="0" count="1" selected="0">
            <x v="24"/>
          </reference>
        </references>
      </pivotArea>
    </chartFormat>
    <chartFormat chart="5" format="30">
      <pivotArea type="data" outline="0" fieldPosition="0">
        <references count="2">
          <reference field="4294967294" count="1" selected="0">
            <x v="0"/>
          </reference>
          <reference field="0" count="1" selected="0">
            <x v="23"/>
          </reference>
        </references>
      </pivotArea>
    </chartFormat>
    <chartFormat chart="5" format="31">
      <pivotArea type="data" outline="0" fieldPosition="0">
        <references count="2">
          <reference field="4294967294" count="1" selected="0">
            <x v="0"/>
          </reference>
          <reference field="0" count="1" selected="0">
            <x v="19"/>
          </reference>
        </references>
      </pivotArea>
    </chartFormat>
    <chartFormat chart="5" format="32">
      <pivotArea type="data" outline="0" fieldPosition="0">
        <references count="2">
          <reference field="4294967294" count="1" selected="0">
            <x v="0"/>
          </reference>
          <reference field="0" count="1" selected="0">
            <x v="16"/>
          </reference>
        </references>
      </pivotArea>
    </chartFormat>
    <chartFormat chart="5" format="33">
      <pivotArea type="data" outline="0" fieldPosition="0">
        <references count="2">
          <reference field="4294967294" count="1" selected="0">
            <x v="0"/>
          </reference>
          <reference field="0" count="1" selected="0">
            <x v="17"/>
          </reference>
        </references>
      </pivotArea>
    </chartFormat>
    <chartFormat chart="5" format="34">
      <pivotArea type="data" outline="0" fieldPosition="0">
        <references count="2">
          <reference field="4294967294" count="1" selected="0">
            <x v="0"/>
          </reference>
          <reference field="0" count="1" selected="0">
            <x v="18"/>
          </reference>
        </references>
      </pivotArea>
    </chartFormat>
    <chartFormat chart="5" format="35">
      <pivotArea type="data" outline="0" fieldPosition="0">
        <references count="2">
          <reference field="4294967294" count="1" selected="0">
            <x v="0"/>
          </reference>
          <reference field="0" count="1" selected="0">
            <x v="20"/>
          </reference>
        </references>
      </pivotArea>
    </chartFormat>
    <chartFormat chart="5" format="36">
      <pivotArea type="data" outline="0" fieldPosition="0">
        <references count="2">
          <reference field="4294967294" count="1" selected="0">
            <x v="0"/>
          </reference>
          <reference field="0" count="1" selected="0">
            <x v="21"/>
          </reference>
        </references>
      </pivotArea>
    </chartFormat>
    <chartFormat chart="5" format="37">
      <pivotArea type="data" outline="0" fieldPosition="0">
        <references count="2">
          <reference field="4294967294" count="1" selected="0">
            <x v="0"/>
          </reference>
          <reference field="0" count="1" selected="0">
            <x v="28"/>
          </reference>
        </references>
      </pivotArea>
    </chartFormat>
    <chartFormat chart="5" format="38">
      <pivotArea type="data" outline="0" fieldPosition="0">
        <references count="2">
          <reference field="4294967294" count="1" selected="0">
            <x v="0"/>
          </reference>
          <reference field="0" count="1" selected="0">
            <x v="33"/>
          </reference>
        </references>
      </pivotArea>
    </chartFormat>
    <chartFormat chart="5" format="39">
      <pivotArea type="data" outline="0" fieldPosition="0">
        <references count="2">
          <reference field="4294967294" count="1" selected="0">
            <x v="0"/>
          </reference>
          <reference field="0" count="1" selected="0">
            <x v="31"/>
          </reference>
        </references>
      </pivotArea>
    </chartFormat>
    <chartFormat chart="5" format="40">
      <pivotArea type="data" outline="0" fieldPosition="0">
        <references count="2">
          <reference field="4294967294" count="1" selected="0">
            <x v="0"/>
          </reference>
          <reference field="0" count="1" selected="0">
            <x v="32"/>
          </reference>
        </references>
      </pivotArea>
    </chartFormat>
    <chartFormat chart="5" format="41">
      <pivotArea type="data" outline="0" fieldPosition="0">
        <references count="2">
          <reference field="4294967294" count="1" selected="0">
            <x v="0"/>
          </reference>
          <reference field="0" count="1" selected="0">
            <x v="26"/>
          </reference>
        </references>
      </pivotArea>
    </chartFormat>
    <chartFormat chart="5" format="42">
      <pivotArea type="data" outline="0" fieldPosition="0">
        <references count="2">
          <reference field="4294967294" count="1" selected="0">
            <x v="0"/>
          </reference>
          <reference field="0" count="1" selected="0">
            <x v="25"/>
          </reference>
        </references>
      </pivotArea>
    </chartFormat>
    <chartFormat chart="5" format="43">
      <pivotArea type="data" outline="0" fieldPosition="0">
        <references count="2">
          <reference field="4294967294" count="1" selected="0">
            <x v="0"/>
          </reference>
          <reference field="0" count="1" selected="0">
            <x v="22"/>
          </reference>
        </references>
      </pivotArea>
    </chartFormat>
    <chartFormat chart="5" format="44">
      <pivotArea type="data" outline="0" fieldPosition="0">
        <references count="2">
          <reference field="4294967294" count="1" selected="0">
            <x v="0"/>
          </reference>
          <reference field="0" count="1" selected="0">
            <x v="27"/>
          </reference>
        </references>
      </pivotArea>
    </chartFormat>
    <chartFormat chart="5" format="45">
      <pivotArea type="data" outline="0" fieldPosition="0">
        <references count="2">
          <reference field="4294967294" count="1" selected="0">
            <x v="0"/>
          </reference>
          <reference field="0" count="1" selected="0">
            <x v="30"/>
          </reference>
        </references>
      </pivotArea>
    </chartFormat>
    <chartFormat chart="5" format="46">
      <pivotArea type="data" outline="0" fieldPosition="0">
        <references count="2">
          <reference field="4294967294" count="1" selected="0">
            <x v="0"/>
          </reference>
          <reference field="0" count="1" selected="0">
            <x v="29"/>
          </reference>
        </references>
      </pivotArea>
    </chartFormat>
  </chart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4" iMeasureHier="2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9D5084-BF71-410C-BB00-3F9BA1A94CC1}" name="YoYQuantity" cacheId="7" applyNumberFormats="0" applyBorderFormats="0" applyFontFormats="0" applyPatternFormats="0" applyAlignmentFormats="0" applyWidthHeightFormats="1" dataCaption="Values" tag="608bb500-2f52-4a43-b207-1f1a7707a990" updatedVersion="7" minRefreshableVersion="5" useAutoFormatting="1" subtotalHiddenItems="1" itemPrintTitles="1" createdVersion="5"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Hierarchies count="4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609E81-803C-43C8-AEAC-912D6C86FE1A}" sourceName="[Orders].[Segment]">
  <pivotTables>
    <pivotTable tabId="1" name="Revenue_category"/>
    <pivotTable tabId="1" name="Customer Count"/>
    <pivotTable tabId="1" name="Month"/>
    <pivotTable tabId="1" name="Profit Margin"/>
    <pivotTable tabId="1" name="Revenue"/>
    <pivotTable tabId="1" name="Revenue_customer"/>
    <pivotTable tabId="1" name="Revenuebystate"/>
    <pivotTable tabId="1" name="Total Profit"/>
    <pivotTable tabId="1" name="Total Quantity"/>
    <pivotTable tabId="1" name="PivotTable17"/>
    <pivotTable tabId="1" name="PivotTable2"/>
  </pivotTables>
  <data>
    <olap pivotCacheId="534444773">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extLst>
    <x:ext xmlns:x15="http://schemas.microsoft.com/office/spreadsheetml/2010/11/main" uri="{470722E0-AACD-4C17-9CDC-17EF765DBC7E}">
      <x15:slicerCacheHideItemsWithNoData count="1">
        <x15:slicerCacheOlapLevelName uniqueName="[Orders].[Segment].[Segm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D723613-A769-4671-B024-F8A07EDE6305}" cache="Slicer_Segment" caption="Segment" columnCount="3" showCaption="0"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655EBCE-E65C-4D91-B728-AFABED63A308}" sourceName="[Calendar].[Date]">
  <pivotTables>
    <pivotTable tabId="1" name="Revenue_customer"/>
    <pivotTable tabId="1" name="Customer Count"/>
    <pivotTable tabId="1" name="Month"/>
    <pivotTable tabId="1" name="Profit Margin"/>
    <pivotTable tabId="1" name="Revenue"/>
    <pivotTable tabId="1" name="Revenue_category"/>
    <pivotTable tabId="1" name="Revenuebystate"/>
    <pivotTable tabId="1" name="Total Profit"/>
    <pivotTable tabId="1" name="Total Quantity"/>
    <pivotTable tabId="1" name="YOYProfit"/>
    <pivotTable tabId="1" name="YoYQuantity"/>
    <pivotTable tabId="1" name="YOYRevenue"/>
    <pivotTable tabId="1" name="PivotTable17"/>
    <pivotTable tabId="1" name="PivotTable2"/>
  </pivotTables>
  <state minimalRefreshVersion="6" lastRefreshVersion="6" pivotCacheId="196101386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8CDD75D-6F86-4D48-B96C-0A8BE23419B3}" cache="Timeline_Date" caption="Date" showHeader="0" showSelectionLabel="0" level="0" selectionLevel="0" scrollPosition="2014-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BA67-2D4A-4BCB-8B31-C2442C63C3FE}">
  <dimension ref="A1:Q68"/>
  <sheetViews>
    <sheetView workbookViewId="0">
      <selection activeCell="Q18" sqref="Q18"/>
    </sheetView>
  </sheetViews>
  <sheetFormatPr defaultRowHeight="15" x14ac:dyDescent="0.25"/>
  <cols>
    <col min="1" max="1" width="9.140625" style="9"/>
    <col min="3" max="3" width="13.42578125" bestFit="1" customWidth="1"/>
    <col min="4" max="4" width="12.7109375" bestFit="1" customWidth="1"/>
    <col min="5" max="5" width="15.140625" bestFit="1" customWidth="1"/>
    <col min="6" max="6" width="20.5703125" bestFit="1" customWidth="1"/>
    <col min="7" max="7" width="12.7109375" bestFit="1" customWidth="1"/>
    <col min="8" max="8" width="11.140625" bestFit="1" customWidth="1"/>
    <col min="9" max="9" width="14.5703125" bestFit="1" customWidth="1"/>
    <col min="10" max="10" width="10.28515625" bestFit="1" customWidth="1"/>
    <col min="11" max="11" width="14.5703125" bestFit="1" customWidth="1"/>
    <col min="12" max="12" width="14.85546875" bestFit="1" customWidth="1"/>
    <col min="13" max="13" width="13.140625" bestFit="1" customWidth="1"/>
    <col min="14" max="14" width="11.140625" bestFit="1" customWidth="1"/>
    <col min="15" max="15" width="12.7109375" bestFit="1" customWidth="1"/>
    <col min="16" max="16" width="13.7109375" bestFit="1" customWidth="1"/>
  </cols>
  <sheetData>
    <row r="1" spans="3:16" x14ac:dyDescent="0.25">
      <c r="C1" s="18" t="s">
        <v>7</v>
      </c>
      <c r="D1" s="18"/>
      <c r="E1" s="18"/>
      <c r="F1" s="18"/>
      <c r="G1" s="18"/>
    </row>
    <row r="2" spans="3:16" x14ac:dyDescent="0.25">
      <c r="C2" t="s">
        <v>0</v>
      </c>
      <c r="D2" t="s">
        <v>1</v>
      </c>
      <c r="E2" s="3" t="s">
        <v>2</v>
      </c>
      <c r="F2" s="5" t="s">
        <v>3</v>
      </c>
      <c r="G2" s="3" t="s">
        <v>50</v>
      </c>
      <c r="I2" s="14" t="s">
        <v>59</v>
      </c>
      <c r="J2" s="14" t="s">
        <v>51</v>
      </c>
      <c r="M2" s="18" t="s">
        <v>92</v>
      </c>
      <c r="N2" s="18"/>
      <c r="O2" s="18"/>
      <c r="P2" s="18"/>
    </row>
    <row r="3" spans="3:16" x14ac:dyDescent="0.25">
      <c r="C3" s="10">
        <v>9894183.9376670122</v>
      </c>
      <c r="D3" s="10">
        <v>1430428.5777000049</v>
      </c>
      <c r="E3" s="11">
        <v>37873</v>
      </c>
      <c r="F3" s="5">
        <v>0.14457266882358841</v>
      </c>
      <c r="G3" s="3">
        <v>793</v>
      </c>
      <c r="I3" t="s">
        <v>52</v>
      </c>
      <c r="J3" s="10">
        <f>GETPIVOTDATA("[Measures].[Revenue]",$C$2)</f>
        <v>9894183.9376670122</v>
      </c>
      <c r="M3" s="2" t="s">
        <v>8</v>
      </c>
      <c r="N3" s="9" t="s">
        <v>1</v>
      </c>
      <c r="O3" s="9" t="s">
        <v>3</v>
      </c>
      <c r="P3" s="9" t="s">
        <v>2</v>
      </c>
    </row>
    <row r="4" spans="3:16" x14ac:dyDescent="0.25">
      <c r="C4" s="10"/>
      <c r="D4" s="10"/>
      <c r="E4" s="11"/>
      <c r="I4" t="s">
        <v>53</v>
      </c>
      <c r="J4" s="10">
        <f>GETPIVOTDATA("[Measures].[Total Profit]",$D$2)</f>
        <v>1430428.5777000049</v>
      </c>
      <c r="M4" s="6" t="s">
        <v>85</v>
      </c>
      <c r="N4" s="1">
        <v>29788.173700000054</v>
      </c>
      <c r="O4" s="16">
        <v>6.9610607249041292E-2</v>
      </c>
      <c r="P4" s="17">
        <v>1475</v>
      </c>
    </row>
    <row r="5" spans="3:16" x14ac:dyDescent="0.25">
      <c r="C5" s="18" t="s">
        <v>58</v>
      </c>
      <c r="D5" s="18"/>
      <c r="E5" s="18"/>
      <c r="I5" t="s">
        <v>54</v>
      </c>
      <c r="J5" s="11">
        <f>GETPIVOTDATA("[Measures].[Total Quantity]",$E$2)</f>
        <v>37873</v>
      </c>
      <c r="M5" s="6" t="s">
        <v>84</v>
      </c>
      <c r="N5" s="1">
        <v>46638.711499999998</v>
      </c>
      <c r="O5" s="16">
        <v>0.19367722456102276</v>
      </c>
      <c r="P5" s="17">
        <v>1067</v>
      </c>
    </row>
    <row r="6" spans="3:16" x14ac:dyDescent="0.25">
      <c r="C6" s="5" t="s">
        <v>4</v>
      </c>
      <c r="D6" s="5" t="s">
        <v>5</v>
      </c>
      <c r="E6" s="5" t="s">
        <v>6</v>
      </c>
      <c r="I6" t="s">
        <v>55</v>
      </c>
      <c r="J6" s="12">
        <f>GETPIVOTDATA("[Measures].[Profit Margin]",$F$2)</f>
        <v>0.14457266882358841</v>
      </c>
      <c r="M6" s="6" t="s">
        <v>88</v>
      </c>
      <c r="N6" s="1">
        <v>142887.63100000005</v>
      </c>
      <c r="O6" s="16">
        <v>0.17444637736885249</v>
      </c>
      <c r="P6" s="17">
        <v>2564</v>
      </c>
    </row>
    <row r="7" spans="3:16" x14ac:dyDescent="0.25">
      <c r="C7" s="5">
        <v>0.45380726564751162</v>
      </c>
      <c r="D7" s="5">
        <v>0.45547687404386905</v>
      </c>
      <c r="E7" s="5">
        <v>0.49123912273103132</v>
      </c>
      <c r="I7" t="s">
        <v>56</v>
      </c>
      <c r="J7">
        <f>GETPIVOTDATA("[Measures].[Customer Count]",$G$2)</f>
        <v>793</v>
      </c>
      <c r="M7" s="6" t="s">
        <v>81</v>
      </c>
      <c r="N7" s="1">
        <v>50403.989900000139</v>
      </c>
      <c r="O7" s="16">
        <v>9.2904472940986346E-2</v>
      </c>
      <c r="P7" s="17">
        <v>2447</v>
      </c>
    </row>
    <row r="8" spans="3:16" x14ac:dyDescent="0.25">
      <c r="C8" s="5" t="str">
        <f>IF(GETPIVOTDATA("[Measures].[YOY Revenue]",$C$6)=-1,0,IF(GETPIVOTDATA("[Measures].[YOY Revenue]",$C$6)&gt;0, "▲","▼")&amp;TEXT(GETPIVOTDATA("[Measures].[YOY Revenue]",$C$6), "0.0%"))</f>
        <v>▲45.4%</v>
      </c>
      <c r="D8" s="5" t="str">
        <f>IF(GETPIVOTDATA("[Measures].[YOY Profit]",$D$6)=-1,0,IF(GETPIVOTDATA("[Measures].[YOY Profit]",$D$6)&gt;0, "▲","▼")&amp; TEXT(GETPIVOTDATA("[Measures].[YOY Profit]",$D$6), "0.0%"))</f>
        <v>▲45.5%</v>
      </c>
      <c r="E8" s="5" t="str">
        <f>IF(GETPIVOTDATA("[Measures].[YoY Quantity]",$E$6)=-1, 0, IF(GETPIVOTDATA("[Measures].[YoY Quantity]",$E$6)&gt;0, "▲","▼") &amp; TEXT(GETPIVOTDATA("[Measures].[YoY Quantity]",$E$6), "0.0%"))</f>
        <v>▲49.1%</v>
      </c>
      <c r="M8" s="6" t="s">
        <v>62</v>
      </c>
      <c r="N8" s="1">
        <v>118862.4298000001</v>
      </c>
      <c r="O8" s="16">
        <v>0.1728964084545106</v>
      </c>
      <c r="P8" s="17">
        <v>2791</v>
      </c>
    </row>
    <row r="9" spans="3:16" x14ac:dyDescent="0.25">
      <c r="F9" s="18" t="s">
        <v>10</v>
      </c>
      <c r="G9" s="18"/>
      <c r="I9" s="18" t="s">
        <v>49</v>
      </c>
      <c r="J9" s="18"/>
      <c r="M9" s="6" t="s">
        <v>87</v>
      </c>
      <c r="N9" s="1">
        <v>106088.32959999998</v>
      </c>
      <c r="O9" s="16">
        <v>0.16892035607122943</v>
      </c>
      <c r="P9" s="17">
        <v>2680</v>
      </c>
    </row>
    <row r="10" spans="3:16" x14ac:dyDescent="0.25">
      <c r="C10" s="18" t="s">
        <v>9</v>
      </c>
      <c r="D10" s="18"/>
      <c r="F10" s="2" t="s">
        <v>8</v>
      </c>
      <c r="G10" s="9" t="s">
        <v>0</v>
      </c>
      <c r="H10" s="9" t="s">
        <v>1</v>
      </c>
      <c r="I10" s="4" t="s">
        <v>8</v>
      </c>
      <c r="J10" s="3" t="s">
        <v>0</v>
      </c>
      <c r="M10" s="6" t="s">
        <v>86</v>
      </c>
      <c r="N10" s="1">
        <v>50987.959599999958</v>
      </c>
      <c r="O10" s="16">
        <v>8.6039274695301898E-2</v>
      </c>
      <c r="P10" s="17">
        <v>2705</v>
      </c>
    </row>
    <row r="11" spans="3:16" x14ac:dyDescent="0.25">
      <c r="C11" s="2" t="s">
        <v>8</v>
      </c>
      <c r="D11" t="s">
        <v>0</v>
      </c>
      <c r="F11" s="6" t="s">
        <v>11</v>
      </c>
      <c r="G11" s="1">
        <v>3229364.5601669932</v>
      </c>
      <c r="H11" s="1">
        <v>109591.21839999962</v>
      </c>
      <c r="I11" s="8" t="s">
        <v>63</v>
      </c>
      <c r="J11" s="7">
        <v>0.21480100278197303</v>
      </c>
      <c r="M11" s="6" t="s">
        <v>82</v>
      </c>
      <c r="N11" s="1">
        <v>114149.67960000035</v>
      </c>
      <c r="O11" s="16">
        <v>0.15286117729928209</v>
      </c>
      <c r="P11" s="17">
        <v>2784</v>
      </c>
    </row>
    <row r="12" spans="3:16" x14ac:dyDescent="0.25">
      <c r="C12" s="6" t="s">
        <v>85</v>
      </c>
      <c r="D12" s="1">
        <v>427925.78426199994</v>
      </c>
      <c r="F12" s="6" t="s">
        <v>12</v>
      </c>
      <c r="G12" s="1">
        <v>3173069.3700000015</v>
      </c>
      <c r="H12" s="1">
        <v>609252.92120000056</v>
      </c>
      <c r="I12" s="8" t="s">
        <v>74</v>
      </c>
      <c r="J12" s="7">
        <v>0.19708653586988648</v>
      </c>
      <c r="M12" s="6" t="s">
        <v>91</v>
      </c>
      <c r="N12" s="1">
        <v>180704.73469999988</v>
      </c>
      <c r="O12" s="16">
        <v>0.13955922349564975</v>
      </c>
      <c r="P12" s="17">
        <v>5062</v>
      </c>
    </row>
    <row r="13" spans="3:16" x14ac:dyDescent="0.25">
      <c r="C13" s="6" t="s">
        <v>84</v>
      </c>
      <c r="D13" s="1">
        <v>240806.38085200012</v>
      </c>
      <c r="F13" s="6" t="s">
        <v>13</v>
      </c>
      <c r="G13" s="1">
        <v>3491750.007499997</v>
      </c>
      <c r="H13" s="1">
        <v>711584.43809999991</v>
      </c>
      <c r="I13" s="8" t="s">
        <v>77</v>
      </c>
      <c r="J13" s="7">
        <v>0.19649173941089124</v>
      </c>
      <c r="M13" s="6" t="s">
        <v>90</v>
      </c>
      <c r="N13" s="1">
        <v>165766.07270000014</v>
      </c>
      <c r="O13" s="16">
        <v>0.1883735088811285</v>
      </c>
      <c r="P13" s="17">
        <v>3104</v>
      </c>
    </row>
    <row r="14" spans="3:16" x14ac:dyDescent="0.25">
      <c r="C14" s="6" t="s">
        <v>88</v>
      </c>
      <c r="D14" s="1">
        <v>819091.99351200019</v>
      </c>
      <c r="I14" s="8" t="s">
        <v>64</v>
      </c>
      <c r="J14" s="7">
        <v>0.19617149227857594</v>
      </c>
      <c r="M14" s="6" t="s">
        <v>89</v>
      </c>
      <c r="N14" s="1">
        <v>156447.56409999978</v>
      </c>
      <c r="O14" s="16">
        <v>0.1046113923446904</v>
      </c>
      <c r="P14" s="17">
        <v>5775</v>
      </c>
    </row>
    <row r="15" spans="3:16" x14ac:dyDescent="0.25">
      <c r="C15" s="6" t="s">
        <v>81</v>
      </c>
      <c r="D15" s="1">
        <v>542535.66383200034</v>
      </c>
      <c r="I15" s="8" t="s">
        <v>75</v>
      </c>
      <c r="J15" s="7">
        <v>0.19544922965867309</v>
      </c>
      <c r="M15" s="6" t="s">
        <v>83</v>
      </c>
      <c r="N15" s="1">
        <v>267703.30150000018</v>
      </c>
      <c r="O15" s="16">
        <v>0.17398925571279214</v>
      </c>
      <c r="P15" s="17">
        <v>5419</v>
      </c>
    </row>
    <row r="16" spans="3:16" x14ac:dyDescent="0.25">
      <c r="C16" s="6" t="s">
        <v>62</v>
      </c>
      <c r="D16" s="1">
        <v>687477.72647500108</v>
      </c>
    </row>
    <row r="17" spans="2:17" x14ac:dyDescent="0.25">
      <c r="C17" s="6" t="s">
        <v>87</v>
      </c>
      <c r="D17" s="1">
        <v>628037.56792500021</v>
      </c>
      <c r="F17" s="18" t="s">
        <v>48</v>
      </c>
      <c r="G17" s="18"/>
      <c r="H17" s="18"/>
      <c r="I17" s="18"/>
      <c r="J17" s="18"/>
      <c r="K17" s="18"/>
      <c r="L17" s="18"/>
      <c r="N17" t="s">
        <v>93</v>
      </c>
      <c r="O17" t="s">
        <v>1</v>
      </c>
      <c r="P17" t="s">
        <v>3</v>
      </c>
      <c r="Q17" t="s">
        <v>2</v>
      </c>
    </row>
    <row r="18" spans="2:17" x14ac:dyDescent="0.25">
      <c r="C18" s="6" t="s">
        <v>86</v>
      </c>
      <c r="D18" s="1">
        <v>592612.61535000033</v>
      </c>
      <c r="F18" s="2" t="s">
        <v>8</v>
      </c>
      <c r="G18" t="s">
        <v>0</v>
      </c>
      <c r="N18" t="s">
        <v>85</v>
      </c>
      <c r="O18">
        <v>29788.173700000054</v>
      </c>
      <c r="P18" s="12">
        <v>6.9610607249041292E-2</v>
      </c>
      <c r="Q18">
        <v>1475</v>
      </c>
    </row>
    <row r="19" spans="2:17" x14ac:dyDescent="0.25">
      <c r="C19" s="6" t="s">
        <v>82</v>
      </c>
      <c r="D19" s="1">
        <v>746753.89537600044</v>
      </c>
      <c r="F19" s="6" t="s">
        <v>14</v>
      </c>
      <c r="G19" s="1">
        <v>118424.38000000006</v>
      </c>
      <c r="H19" t="str" cm="1">
        <f t="array" ref="H19:I67">F19:G67</f>
        <v>Alabama</v>
      </c>
      <c r="I19" s="13">
        <v>118424.38000000006</v>
      </c>
      <c r="K19" t="str" cm="1">
        <f t="array" ref="K19:L58">F18:G57</f>
        <v>Row Labels</v>
      </c>
      <c r="L19" t="str">
        <v>Revenue</v>
      </c>
      <c r="N19" t="s">
        <v>84</v>
      </c>
      <c r="O19">
        <v>46638.711499999998</v>
      </c>
      <c r="P19" s="12">
        <v>0.19367722456102276</v>
      </c>
      <c r="Q19">
        <v>1067</v>
      </c>
    </row>
    <row r="20" spans="2:17" x14ac:dyDescent="0.25">
      <c r="C20" s="6" t="s">
        <v>91</v>
      </c>
      <c r="D20" s="1">
        <v>1294824.7358629985</v>
      </c>
      <c r="F20" s="6" t="s">
        <v>15</v>
      </c>
      <c r="G20" s="1">
        <v>120271.80109999992</v>
      </c>
      <c r="H20" t="str">
        <v>Arizona</v>
      </c>
      <c r="I20" s="13">
        <v>120271.80109999992</v>
      </c>
      <c r="K20" t="str">
        <v>Alabama</v>
      </c>
      <c r="L20">
        <v>118424.38000000006</v>
      </c>
      <c r="N20" t="s">
        <v>88</v>
      </c>
      <c r="O20">
        <v>142887.63100000005</v>
      </c>
      <c r="P20" s="12">
        <v>0.17444637736885249</v>
      </c>
      <c r="Q20">
        <v>2564</v>
      </c>
    </row>
    <row r="21" spans="2:17" x14ac:dyDescent="0.25">
      <c r="C21" s="6" t="s">
        <v>90</v>
      </c>
      <c r="D21" s="1">
        <v>879986.11739300028</v>
      </c>
      <c r="F21" s="6" t="s">
        <v>65</v>
      </c>
      <c r="G21" s="1">
        <v>49895.749999999978</v>
      </c>
      <c r="H21" t="str">
        <v>Arkansas</v>
      </c>
      <c r="I21" s="13">
        <v>49895.749999999978</v>
      </c>
      <c r="K21" t="str">
        <v>Arizona</v>
      </c>
      <c r="L21">
        <v>120271.80109999992</v>
      </c>
      <c r="N21" t="s">
        <v>81</v>
      </c>
      <c r="O21">
        <v>50403.989900000139</v>
      </c>
      <c r="P21" s="12">
        <v>9.2904472940986346E-2</v>
      </c>
      <c r="Q21">
        <v>2447</v>
      </c>
    </row>
    <row r="22" spans="2:17" x14ac:dyDescent="0.25">
      <c r="C22" s="6" t="s">
        <v>89</v>
      </c>
      <c r="D22" s="1">
        <v>1495511.7276759997</v>
      </c>
      <c r="F22" s="6" t="s">
        <v>16</v>
      </c>
      <c r="G22" s="1">
        <v>2023459.7151249989</v>
      </c>
      <c r="H22" t="str">
        <v>California</v>
      </c>
      <c r="I22" s="13">
        <v>2023459.7151249989</v>
      </c>
      <c r="K22" t="str">
        <v>Arkansas</v>
      </c>
      <c r="L22">
        <v>49895.749999999978</v>
      </c>
      <c r="N22" t="s">
        <v>62</v>
      </c>
      <c r="O22">
        <v>118862.4298000001</v>
      </c>
      <c r="P22" s="12">
        <v>0.1728964084545106</v>
      </c>
      <c r="Q22">
        <v>2791</v>
      </c>
    </row>
    <row r="23" spans="2:17" x14ac:dyDescent="0.25">
      <c r="C23" s="6" t="s">
        <v>83</v>
      </c>
      <c r="D23" s="1">
        <v>1538619.7291509991</v>
      </c>
      <c r="F23" s="6" t="s">
        <v>17</v>
      </c>
      <c r="G23" s="1">
        <v>100495.33539999995</v>
      </c>
      <c r="H23" t="str">
        <v>Colorado</v>
      </c>
      <c r="I23" s="13">
        <v>100495.33539999995</v>
      </c>
      <c r="K23" t="str">
        <v>California</v>
      </c>
      <c r="L23">
        <v>2023459.7151249989</v>
      </c>
      <c r="N23" t="s">
        <v>87</v>
      </c>
      <c r="O23">
        <v>106088.32959999998</v>
      </c>
      <c r="P23" s="12">
        <v>0.16892035607122943</v>
      </c>
      <c r="Q23">
        <v>2680</v>
      </c>
    </row>
    <row r="24" spans="2:17" x14ac:dyDescent="0.25">
      <c r="B24" s="9"/>
      <c r="F24" s="6" t="s">
        <v>18</v>
      </c>
      <c r="G24" s="1">
        <v>58872.149899999989</v>
      </c>
      <c r="H24" t="str">
        <v>Connecticut</v>
      </c>
      <c r="I24" s="13">
        <v>58872.149899999989</v>
      </c>
      <c r="K24" t="str">
        <v>Colorado</v>
      </c>
      <c r="L24">
        <v>100495.33539999995</v>
      </c>
      <c r="N24" t="s">
        <v>86</v>
      </c>
      <c r="O24">
        <v>50987.959599999958</v>
      </c>
      <c r="P24" s="12">
        <v>8.6039274695301898E-2</v>
      </c>
      <c r="Q24">
        <v>2705</v>
      </c>
    </row>
    <row r="25" spans="2:17" x14ac:dyDescent="0.25">
      <c r="C25" s="6"/>
      <c r="D25" s="1"/>
      <c r="F25" s="6" t="s">
        <v>60</v>
      </c>
      <c r="G25" s="1">
        <v>115139.44109999995</v>
      </c>
      <c r="H25" t="str">
        <v>Delaware</v>
      </c>
      <c r="I25" s="13">
        <v>115139.44109999995</v>
      </c>
      <c r="K25" t="str">
        <v>Connecticut</v>
      </c>
      <c r="L25">
        <v>58872.149899999989</v>
      </c>
      <c r="N25" t="s">
        <v>82</v>
      </c>
      <c r="O25">
        <v>114149.67960000035</v>
      </c>
      <c r="P25" s="12">
        <v>0.15286117729928209</v>
      </c>
      <c r="Q25">
        <v>2784</v>
      </c>
    </row>
    <row r="26" spans="2:17" x14ac:dyDescent="0.25">
      <c r="C26" s="19" t="s">
        <v>57</v>
      </c>
      <c r="D26" s="19"/>
      <c r="F26" s="6" t="s">
        <v>76</v>
      </c>
      <c r="G26" s="1">
        <v>15724.480000000001</v>
      </c>
      <c r="H26" t="str">
        <v>District of Columbia</v>
      </c>
      <c r="I26" s="13">
        <v>15724.480000000001</v>
      </c>
      <c r="K26" t="str">
        <v>Delaware</v>
      </c>
      <c r="L26">
        <v>115139.44109999995</v>
      </c>
      <c r="N26" t="s">
        <v>91</v>
      </c>
      <c r="O26">
        <v>180704.73469999988</v>
      </c>
      <c r="P26" s="12">
        <v>0.13955922349564975</v>
      </c>
      <c r="Q26">
        <v>5062</v>
      </c>
    </row>
    <row r="27" spans="2:17" x14ac:dyDescent="0.25">
      <c r="C27" s="2" t="s">
        <v>8</v>
      </c>
      <c r="D27" t="s">
        <v>0</v>
      </c>
      <c r="F27" s="6" t="s">
        <v>19</v>
      </c>
      <c r="G27" s="1">
        <v>319497.75615000003</v>
      </c>
      <c r="H27" t="str">
        <v>Florida</v>
      </c>
      <c r="I27" s="13">
        <v>319497.75615000003</v>
      </c>
      <c r="K27" t="str">
        <v>District of Columbia</v>
      </c>
      <c r="L27">
        <v>15724.480000000001</v>
      </c>
      <c r="N27" t="s">
        <v>90</v>
      </c>
      <c r="O27">
        <v>165766.07270000014</v>
      </c>
      <c r="P27" s="12">
        <v>0.1883735088811285</v>
      </c>
      <c r="Q27">
        <v>3104</v>
      </c>
    </row>
    <row r="28" spans="2:17" x14ac:dyDescent="0.25">
      <c r="C28" s="6" t="s">
        <v>27</v>
      </c>
      <c r="D28" s="1">
        <v>407982.41380000004</v>
      </c>
      <c r="F28" s="6" t="s">
        <v>20</v>
      </c>
      <c r="G28" s="1">
        <v>242265.34000000011</v>
      </c>
      <c r="H28" t="str">
        <v>Georgia</v>
      </c>
      <c r="I28" s="13">
        <v>242265.34000000011</v>
      </c>
      <c r="K28" t="str">
        <v>Florida</v>
      </c>
      <c r="L28">
        <v>319497.75615000003</v>
      </c>
      <c r="N28" t="s">
        <v>89</v>
      </c>
      <c r="O28">
        <v>156447.56409999978</v>
      </c>
      <c r="P28" s="12">
        <v>0.1046113923446904</v>
      </c>
      <c r="Q28">
        <v>5775</v>
      </c>
    </row>
    <row r="29" spans="2:17" x14ac:dyDescent="0.25">
      <c r="C29" s="6" t="s">
        <v>43</v>
      </c>
      <c r="D29" s="1">
        <v>572657.25889199972</v>
      </c>
      <c r="F29" s="6" t="s">
        <v>21</v>
      </c>
      <c r="G29" s="1">
        <v>13362.108400000005</v>
      </c>
      <c r="H29" t="str">
        <v>Idaho</v>
      </c>
      <c r="I29" s="13">
        <v>13362.108400000005</v>
      </c>
      <c r="K29" t="str">
        <v>Georgia</v>
      </c>
      <c r="L29">
        <v>242265.34000000011</v>
      </c>
      <c r="N29" t="s">
        <v>83</v>
      </c>
      <c r="O29">
        <v>267703.30150000018</v>
      </c>
      <c r="P29" s="12">
        <v>0.17398925571279214</v>
      </c>
      <c r="Q29">
        <v>5419</v>
      </c>
    </row>
    <row r="30" spans="2:17" x14ac:dyDescent="0.25">
      <c r="C30" s="6" t="s">
        <v>46</v>
      </c>
      <c r="D30" s="1">
        <v>648129.6708000002</v>
      </c>
      <c r="F30" s="6" t="s">
        <v>22</v>
      </c>
      <c r="G30" s="1">
        <v>252739.07589999994</v>
      </c>
      <c r="H30" t="str">
        <v>Illinois</v>
      </c>
      <c r="I30" s="13">
        <v>252739.07589999994</v>
      </c>
      <c r="K30" t="str">
        <v>Idaho</v>
      </c>
      <c r="L30">
        <v>13362.108400000005</v>
      </c>
    </row>
    <row r="31" spans="2:17" x14ac:dyDescent="0.25">
      <c r="C31" s="6" t="s">
        <v>35</v>
      </c>
      <c r="D31" s="1">
        <v>1440166.8739</v>
      </c>
      <c r="F31" s="6" t="s">
        <v>23</v>
      </c>
      <c r="G31" s="1">
        <v>267037.66000000015</v>
      </c>
      <c r="H31" t="str">
        <v>Indiana</v>
      </c>
      <c r="I31" s="13">
        <v>267037.66000000015</v>
      </c>
      <c r="K31" t="str">
        <v>Illinois</v>
      </c>
      <c r="L31">
        <v>252739.07589999994</v>
      </c>
    </row>
    <row r="32" spans="2:17" x14ac:dyDescent="0.25">
      <c r="C32" s="6" t="s">
        <v>16</v>
      </c>
      <c r="D32" s="1">
        <v>2023459.7151249989</v>
      </c>
      <c r="F32" s="6" t="s">
        <v>66</v>
      </c>
      <c r="G32" s="1">
        <v>26255.539999999997</v>
      </c>
      <c r="H32" t="str">
        <v>Iowa</v>
      </c>
      <c r="I32" s="13">
        <v>26255.539999999997</v>
      </c>
      <c r="K32" t="str">
        <v>Indiana</v>
      </c>
      <c r="L32">
        <v>267037.66000000015</v>
      </c>
    </row>
    <row r="33" spans="6:12" x14ac:dyDescent="0.25">
      <c r="F33" s="6" t="s">
        <v>67</v>
      </c>
      <c r="G33" s="1">
        <v>8954.130000000001</v>
      </c>
      <c r="H33" t="str">
        <v>Kansas</v>
      </c>
      <c r="I33" s="13">
        <v>8954.130000000001</v>
      </c>
      <c r="K33" t="str">
        <v>Iowa</v>
      </c>
      <c r="L33">
        <v>26255.539999999997</v>
      </c>
    </row>
    <row r="34" spans="6:12" x14ac:dyDescent="0.25">
      <c r="F34" s="6" t="s">
        <v>24</v>
      </c>
      <c r="G34" s="1">
        <v>197200.61000000004</v>
      </c>
      <c r="H34" t="str">
        <v>Kentucky</v>
      </c>
      <c r="I34" s="13">
        <v>197200.61000000004</v>
      </c>
      <c r="K34" t="str">
        <v>Kansas</v>
      </c>
      <c r="L34">
        <v>8954.130000000001</v>
      </c>
    </row>
    <row r="35" spans="6:12" x14ac:dyDescent="0.25">
      <c r="F35" s="6" t="s">
        <v>68</v>
      </c>
      <c r="G35" s="1">
        <v>38007.649999999987</v>
      </c>
      <c r="H35" t="str">
        <v>Louisiana</v>
      </c>
      <c r="I35" s="13">
        <v>38007.649999999987</v>
      </c>
      <c r="K35" t="str">
        <v>Kentucky</v>
      </c>
      <c r="L35">
        <v>197200.61000000004</v>
      </c>
    </row>
    <row r="36" spans="6:12" x14ac:dyDescent="0.25">
      <c r="F36" s="6" t="s">
        <v>69</v>
      </c>
      <c r="G36" s="1">
        <v>7623.9900000000007</v>
      </c>
      <c r="H36" t="str">
        <v>Maine</v>
      </c>
      <c r="I36" s="13">
        <v>7623.9900000000007</v>
      </c>
      <c r="K36" t="str">
        <v>Louisiana</v>
      </c>
      <c r="L36">
        <v>38007.649999999987</v>
      </c>
    </row>
    <row r="37" spans="6:12" x14ac:dyDescent="0.25">
      <c r="F37" s="6" t="s">
        <v>25</v>
      </c>
      <c r="G37" s="1">
        <v>108584.48590000006</v>
      </c>
      <c r="H37" t="str">
        <v>Maryland</v>
      </c>
      <c r="I37" s="13">
        <v>108584.48590000006</v>
      </c>
      <c r="K37" t="str">
        <v>Maine</v>
      </c>
      <c r="L37">
        <v>7623.9900000000007</v>
      </c>
    </row>
    <row r="38" spans="6:12" x14ac:dyDescent="0.25">
      <c r="F38" s="6" t="s">
        <v>26</v>
      </c>
      <c r="G38" s="1">
        <v>126107.86980000006</v>
      </c>
      <c r="H38" t="str">
        <v>Massachusetts</v>
      </c>
      <c r="I38" s="13">
        <v>126107.86980000006</v>
      </c>
      <c r="K38" t="str">
        <v>Maryland</v>
      </c>
      <c r="L38">
        <v>108584.48590000006</v>
      </c>
    </row>
    <row r="39" spans="6:12" x14ac:dyDescent="0.25">
      <c r="F39" s="6" t="s">
        <v>27</v>
      </c>
      <c r="G39" s="1">
        <v>407982.41380000004</v>
      </c>
      <c r="H39" t="str">
        <v>Michigan</v>
      </c>
      <c r="I39" s="13">
        <v>407982.41380000004</v>
      </c>
      <c r="K39" t="str">
        <v>Massachusetts</v>
      </c>
      <c r="L39">
        <v>126107.86980000006</v>
      </c>
    </row>
    <row r="40" spans="6:12" x14ac:dyDescent="0.25">
      <c r="F40" s="6" t="s">
        <v>28</v>
      </c>
      <c r="G40" s="1">
        <v>134978.49000000002</v>
      </c>
      <c r="H40" t="str">
        <v>Minnesota</v>
      </c>
      <c r="I40" s="13">
        <v>134978.49000000002</v>
      </c>
      <c r="K40" t="str">
        <v>Michigan</v>
      </c>
      <c r="L40">
        <v>407982.41380000004</v>
      </c>
    </row>
    <row r="41" spans="6:12" x14ac:dyDescent="0.25">
      <c r="F41" s="6" t="s">
        <v>29</v>
      </c>
      <c r="G41" s="1">
        <v>59277.36</v>
      </c>
      <c r="H41" t="str">
        <v>Mississippi</v>
      </c>
      <c r="I41" s="13">
        <v>59277.36</v>
      </c>
      <c r="K41" t="str">
        <v>Minnesota</v>
      </c>
      <c r="L41">
        <v>134978.49000000002</v>
      </c>
    </row>
    <row r="42" spans="6:12" x14ac:dyDescent="0.25">
      <c r="F42" s="6" t="s">
        <v>30</v>
      </c>
      <c r="G42" s="1">
        <v>112044.91000000002</v>
      </c>
      <c r="H42" t="str">
        <v>Missouri</v>
      </c>
      <c r="I42" s="13">
        <v>112044.91000000002</v>
      </c>
      <c r="K42" t="str">
        <v>Mississippi</v>
      </c>
      <c r="L42">
        <v>59277.36</v>
      </c>
    </row>
    <row r="43" spans="6:12" x14ac:dyDescent="0.25">
      <c r="F43" s="6" t="s">
        <v>70</v>
      </c>
      <c r="G43" s="1">
        <v>23566.563199999997</v>
      </c>
      <c r="H43" t="str">
        <v>Montana</v>
      </c>
      <c r="I43" s="13">
        <v>23566.563199999997</v>
      </c>
      <c r="K43" t="str">
        <v>Missouri</v>
      </c>
      <c r="L43">
        <v>112044.91000000002</v>
      </c>
    </row>
    <row r="44" spans="6:12" x14ac:dyDescent="0.25">
      <c r="F44" s="6" t="s">
        <v>31</v>
      </c>
      <c r="G44" s="1">
        <v>39925.69</v>
      </c>
      <c r="H44" t="str">
        <v>Nebraska</v>
      </c>
      <c r="I44" s="13">
        <v>39925.69</v>
      </c>
      <c r="K44" t="str">
        <v>Montana</v>
      </c>
      <c r="L44">
        <v>23566.563199999997</v>
      </c>
    </row>
    <row r="45" spans="6:12" x14ac:dyDescent="0.25">
      <c r="F45" s="6" t="s">
        <v>32</v>
      </c>
      <c r="G45" s="1">
        <v>75432.759600000005</v>
      </c>
      <c r="H45" t="str">
        <v>Nevada</v>
      </c>
      <c r="I45" s="13">
        <v>75432.759600000005</v>
      </c>
      <c r="K45" t="str">
        <v>Nebraska</v>
      </c>
      <c r="L45">
        <v>39925.69</v>
      </c>
    </row>
    <row r="46" spans="6:12" x14ac:dyDescent="0.25">
      <c r="F46" s="6" t="s">
        <v>33</v>
      </c>
      <c r="G46" s="1">
        <v>40876.699200000003</v>
      </c>
      <c r="H46" t="str">
        <v>New Hampshire</v>
      </c>
      <c r="I46" s="13">
        <v>40876.699200000003</v>
      </c>
      <c r="K46" t="str">
        <v>Nevada</v>
      </c>
      <c r="L46">
        <v>75432.759600000005</v>
      </c>
    </row>
    <row r="47" spans="6:12" x14ac:dyDescent="0.25">
      <c r="F47" s="6" t="s">
        <v>34</v>
      </c>
      <c r="G47" s="1">
        <v>182700.14880000008</v>
      </c>
      <c r="H47" t="str">
        <v>New Jersey</v>
      </c>
      <c r="I47" s="13">
        <v>182700.14880000008</v>
      </c>
      <c r="K47" t="str">
        <v>New Hampshire</v>
      </c>
      <c r="L47">
        <v>40876.699200000003</v>
      </c>
    </row>
    <row r="48" spans="6:12" x14ac:dyDescent="0.25">
      <c r="F48" s="6" t="s">
        <v>71</v>
      </c>
      <c r="G48" s="1">
        <v>22729.162799999995</v>
      </c>
      <c r="H48" t="str">
        <v>New Mexico</v>
      </c>
      <c r="I48" s="13">
        <v>22729.162799999995</v>
      </c>
      <c r="K48" t="str">
        <v>New Jersey</v>
      </c>
      <c r="L48">
        <v>182700.14880000008</v>
      </c>
    </row>
    <row r="49" spans="6:12" x14ac:dyDescent="0.25">
      <c r="F49" s="6" t="s">
        <v>35</v>
      </c>
      <c r="G49" s="1">
        <v>1440166.8739</v>
      </c>
      <c r="H49" t="str">
        <v>New York</v>
      </c>
      <c r="I49" s="13">
        <v>1440166.8739</v>
      </c>
      <c r="K49" t="str">
        <v>New Mexico</v>
      </c>
      <c r="L49">
        <v>22729.162799999995</v>
      </c>
    </row>
    <row r="50" spans="6:12" x14ac:dyDescent="0.25">
      <c r="F50" s="6" t="s">
        <v>36</v>
      </c>
      <c r="G50" s="1">
        <v>189631.97299999988</v>
      </c>
      <c r="H50" t="str">
        <v>North Carolina</v>
      </c>
      <c r="I50" s="13">
        <v>189631.97299999988</v>
      </c>
      <c r="K50" t="str">
        <v>New York</v>
      </c>
      <c r="L50">
        <v>1440166.8739</v>
      </c>
    </row>
    <row r="51" spans="6:12" x14ac:dyDescent="0.25">
      <c r="F51" s="6" t="s">
        <v>79</v>
      </c>
      <c r="G51" s="1">
        <v>3687.75</v>
      </c>
      <c r="H51" t="str">
        <v>North Dakota</v>
      </c>
      <c r="I51" s="13">
        <v>3687.75</v>
      </c>
      <c r="K51" t="str">
        <v>North Carolina</v>
      </c>
      <c r="L51">
        <v>189631.97299999988</v>
      </c>
    </row>
    <row r="52" spans="6:12" x14ac:dyDescent="0.25">
      <c r="F52" s="6" t="s">
        <v>37</v>
      </c>
      <c r="G52" s="1">
        <v>230936.78879999986</v>
      </c>
      <c r="H52" t="str">
        <v>Ohio</v>
      </c>
      <c r="I52" s="13">
        <v>230936.78879999986</v>
      </c>
      <c r="K52" t="str">
        <v>North Dakota</v>
      </c>
      <c r="L52">
        <v>3687.75</v>
      </c>
    </row>
    <row r="53" spans="6:12" x14ac:dyDescent="0.25">
      <c r="F53" s="6" t="s">
        <v>72</v>
      </c>
      <c r="G53" s="1">
        <v>98109.829999999987</v>
      </c>
      <c r="H53" t="str">
        <v>Oklahoma</v>
      </c>
      <c r="I53" s="13">
        <v>98109.829999999987</v>
      </c>
      <c r="K53" t="str">
        <v>Ohio</v>
      </c>
      <c r="L53">
        <v>230936.78879999986</v>
      </c>
    </row>
    <row r="54" spans="6:12" x14ac:dyDescent="0.25">
      <c r="F54" s="6" t="s">
        <v>38</v>
      </c>
      <c r="G54" s="1">
        <v>59474.513199999994</v>
      </c>
      <c r="H54" t="str">
        <v>Oregon</v>
      </c>
      <c r="I54" s="13">
        <v>59474.513199999994</v>
      </c>
      <c r="K54" t="str">
        <v>Oklahoma</v>
      </c>
      <c r="L54">
        <v>98109.829999999987</v>
      </c>
    </row>
    <row r="55" spans="6:12" x14ac:dyDescent="0.25">
      <c r="F55" s="6" t="s">
        <v>39</v>
      </c>
      <c r="G55" s="1">
        <v>401476.03080000001</v>
      </c>
      <c r="H55" t="str">
        <v>Pennsylvania</v>
      </c>
      <c r="I55" s="13">
        <v>401476.03080000001</v>
      </c>
      <c r="K55" t="str">
        <v>Oregon</v>
      </c>
      <c r="L55">
        <v>59474.513199999994</v>
      </c>
    </row>
    <row r="56" spans="6:12" x14ac:dyDescent="0.25">
      <c r="F56" s="6" t="s">
        <v>40</v>
      </c>
      <c r="G56" s="1">
        <v>127418.80300000001</v>
      </c>
      <c r="H56" t="str">
        <v>Rhode Island</v>
      </c>
      <c r="I56" s="13">
        <v>127418.80300000001</v>
      </c>
      <c r="K56" t="str">
        <v>Pennsylvania</v>
      </c>
      <c r="L56">
        <v>401476.03080000001</v>
      </c>
    </row>
    <row r="57" spans="6:12" x14ac:dyDescent="0.25">
      <c r="F57" s="6" t="s">
        <v>41</v>
      </c>
      <c r="G57" s="1">
        <v>42626.770000000004</v>
      </c>
      <c r="H57" t="str">
        <v>South Carolina</v>
      </c>
      <c r="I57" s="13">
        <v>42626.770000000004</v>
      </c>
      <c r="K57" t="str">
        <v>Rhode Island</v>
      </c>
      <c r="L57">
        <v>127418.80300000001</v>
      </c>
    </row>
    <row r="58" spans="6:12" x14ac:dyDescent="0.25">
      <c r="F58" s="6" t="s">
        <v>73</v>
      </c>
      <c r="G58" s="1">
        <v>3773.34</v>
      </c>
      <c r="H58" t="str">
        <v>South Dakota</v>
      </c>
      <c r="I58" s="13">
        <v>3773.34</v>
      </c>
      <c r="K58" t="str">
        <v>South Carolina</v>
      </c>
      <c r="L58">
        <v>42626.770000000004</v>
      </c>
    </row>
    <row r="59" spans="6:12" x14ac:dyDescent="0.25">
      <c r="F59" s="6" t="s">
        <v>42</v>
      </c>
      <c r="G59" s="1">
        <v>103505.2555</v>
      </c>
      <c r="H59" t="str">
        <v>Tennessee</v>
      </c>
      <c r="I59" s="13">
        <v>103505.2555</v>
      </c>
    </row>
    <row r="60" spans="6:12" x14ac:dyDescent="0.25">
      <c r="F60" s="6" t="s">
        <v>43</v>
      </c>
      <c r="G60" s="1">
        <v>572657.25889199972</v>
      </c>
      <c r="H60" t="str">
        <v>Texas</v>
      </c>
      <c r="I60" s="13">
        <v>572657.25889199972</v>
      </c>
    </row>
    <row r="61" spans="6:12" x14ac:dyDescent="0.25">
      <c r="F61" s="6" t="s">
        <v>44</v>
      </c>
      <c r="G61" s="1">
        <v>49982.615999999995</v>
      </c>
      <c r="H61" t="str">
        <v>Utah</v>
      </c>
      <c r="I61" s="13">
        <v>49982.615999999995</v>
      </c>
    </row>
    <row r="62" spans="6:12" x14ac:dyDescent="0.25">
      <c r="F62" s="6" t="s">
        <v>61</v>
      </c>
      <c r="G62" s="1">
        <v>54625.849999999991</v>
      </c>
      <c r="H62" t="str">
        <v>Vermont</v>
      </c>
      <c r="I62" s="13">
        <v>54625.849999999991</v>
      </c>
    </row>
    <row r="63" spans="6:12" x14ac:dyDescent="0.25">
      <c r="F63" s="6" t="s">
        <v>45</v>
      </c>
      <c r="G63" s="1">
        <v>376453.76000000024</v>
      </c>
      <c r="H63" t="str">
        <v>Virginia</v>
      </c>
      <c r="I63" s="13">
        <v>376453.76000000024</v>
      </c>
    </row>
    <row r="64" spans="6:12" x14ac:dyDescent="0.25">
      <c r="F64" s="6" t="s">
        <v>46</v>
      </c>
      <c r="G64" s="1">
        <v>648129.6708000002</v>
      </c>
      <c r="H64" t="str">
        <v>Washington</v>
      </c>
      <c r="I64" s="13">
        <v>648129.6708000002</v>
      </c>
    </row>
    <row r="65" spans="6:9" x14ac:dyDescent="0.25">
      <c r="F65" s="6" t="s">
        <v>80</v>
      </c>
      <c r="G65" s="1">
        <v>5421.2223999999997</v>
      </c>
      <c r="H65" t="str">
        <v>West Virginia</v>
      </c>
      <c r="I65" s="13">
        <v>5421.2223999999997</v>
      </c>
    </row>
    <row r="66" spans="6:9" x14ac:dyDescent="0.25">
      <c r="F66" s="6" t="s">
        <v>47</v>
      </c>
      <c r="G66" s="1">
        <v>171542.13000000012</v>
      </c>
      <c r="H66" t="str">
        <v>Wisconsin</v>
      </c>
      <c r="I66" s="13">
        <v>171542.13000000012</v>
      </c>
    </row>
    <row r="67" spans="6:9" x14ac:dyDescent="0.25">
      <c r="F67" s="6" t="s">
        <v>78</v>
      </c>
      <c r="G67" s="1">
        <v>5130.0352000000003</v>
      </c>
      <c r="H67" t="str">
        <v>Wyoming</v>
      </c>
      <c r="I67" s="13">
        <v>5130.0352000000003</v>
      </c>
    </row>
    <row r="68" spans="6:9" x14ac:dyDescent="0.25">
      <c r="I68" s="13"/>
    </row>
  </sheetData>
  <mergeCells count="8">
    <mergeCell ref="M2:P2"/>
    <mergeCell ref="C1:G1"/>
    <mergeCell ref="F17:L17"/>
    <mergeCell ref="C26:D26"/>
    <mergeCell ref="C5:E5"/>
    <mergeCell ref="C10:D10"/>
    <mergeCell ref="F9:G9"/>
    <mergeCell ref="I9:J9"/>
  </mergeCells>
  <conditionalFormatting sqref="C8">
    <cfRule type="expression" dxfId="29" priority="5">
      <formula>$C$7&lt;0</formula>
    </cfRule>
    <cfRule type="expression" dxfId="28" priority="6">
      <formula>$C$7&gt;0</formula>
    </cfRule>
  </conditionalFormatting>
  <conditionalFormatting sqref="D8">
    <cfRule type="expression" dxfId="27" priority="3">
      <formula>$D$7&gt;0</formula>
    </cfRule>
    <cfRule type="expression" dxfId="26" priority="4">
      <formula>$D$7&lt;0</formula>
    </cfRule>
  </conditionalFormatting>
  <conditionalFormatting sqref="E8">
    <cfRule type="expression" dxfId="25" priority="1">
      <formula>$E$7&lt;0</formula>
    </cfRule>
    <cfRule type="expression" dxfId="24" priority="2">
      <formula>$E$7&gt;0</formula>
    </cfRule>
  </conditionalFormatting>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402E-8880-4C3C-9FA6-B1EDECE36688}">
  <dimension ref="A15:C15"/>
  <sheetViews>
    <sheetView showGridLines="0" tabSelected="1" topLeftCell="C1" zoomScale="80" zoomScaleNormal="80" workbookViewId="0">
      <selection activeCell="AG8" sqref="AG6:AK8"/>
    </sheetView>
  </sheetViews>
  <sheetFormatPr defaultRowHeight="15" x14ac:dyDescent="0.25"/>
  <cols>
    <col min="1" max="1" width="9.140625" style="9"/>
  </cols>
  <sheetData>
    <row r="15" spans="3:3" ht="15.75" x14ac:dyDescent="0.25">
      <c r="C15"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927EFAC3-5FB1-4B63-B9D5-B69BB7F46255}">
  <ds:schemaRefs/>
</ds:datastoreItem>
</file>

<file path=customXml/itemProps2.xml><?xml version="1.0" encoding="utf-8"?>
<ds:datastoreItem xmlns:ds="http://schemas.openxmlformats.org/officeDocument/2006/customXml" ds:itemID="{C2429A82-D316-41A5-95FE-D1FCFC0A4137}">
  <ds:schemaRefs/>
</ds:datastoreItem>
</file>

<file path=customXml/itemProps3.xml><?xml version="1.0" encoding="utf-8"?>
<ds:datastoreItem xmlns:ds="http://schemas.openxmlformats.org/officeDocument/2006/customXml" ds:itemID="{55ADA9F7-6C8F-4F88-9449-DB89DF0876EF}">
  <ds:schemaRefs/>
</ds:datastoreItem>
</file>

<file path=customXml/itemProps4.xml><?xml version="1.0" encoding="utf-8"?>
<ds:datastoreItem xmlns:ds="http://schemas.openxmlformats.org/officeDocument/2006/customXml" ds:itemID="{9EE31112-AB9E-422F-B3BF-43A52005D9E7}">
  <ds:schemaRefs/>
</ds:datastoreItem>
</file>

<file path=customXml/itemProps5.xml><?xml version="1.0" encoding="utf-8"?>
<ds:datastoreItem xmlns:ds="http://schemas.openxmlformats.org/officeDocument/2006/customXml" ds:itemID="{206A1741-1067-465E-A411-825CAAA70BE3}">
  <ds:schemaRefs/>
</ds:datastoreItem>
</file>

<file path=customXml/itemProps6.xml><?xml version="1.0" encoding="utf-8"?>
<ds:datastoreItem xmlns:ds="http://schemas.openxmlformats.org/officeDocument/2006/customXml" ds:itemID="{648E3048-6783-4C64-BBA5-B9868CA33CED}">
  <ds:schemaRefs/>
</ds:datastoreItem>
</file>

<file path=customXml/itemProps7.xml><?xml version="1.0" encoding="utf-8"?>
<ds:datastoreItem xmlns:ds="http://schemas.openxmlformats.org/officeDocument/2006/customXml" ds:itemID="{E1289CF5-F4DE-4521-8251-87BCA46799B0}">
  <ds:schemaRefs/>
</ds:datastoreItem>
</file>

<file path=customXml/itemProps8.xml><?xml version="1.0" encoding="utf-8"?>
<ds:datastoreItem xmlns:ds="http://schemas.openxmlformats.org/officeDocument/2006/customXml" ds:itemID="{1741D07E-4704-4BF5-83EB-B8D0D2902853}">
  <ds:schemaRefs/>
</ds:datastoreItem>
</file>

<file path=customXml/itemProps9.xml><?xml version="1.0" encoding="utf-8"?>
<ds:datastoreItem xmlns:ds="http://schemas.openxmlformats.org/officeDocument/2006/customXml" ds:itemID="{6EBEC57E-1D62-481A-94C4-F3F81B094BD8}">
  <ds:schemaRefs/>
</ds:datastoreItem>
</file>

<file path=customXml/itemProps10.xml><?xml version="1.0" encoding="utf-8"?>
<ds:datastoreItem xmlns:ds="http://schemas.openxmlformats.org/officeDocument/2006/customXml" ds:itemID="{7195CBE7-557D-4C2C-A26E-AF843A54E789}">
  <ds:schemaRefs/>
</ds:datastoreItem>
</file>

<file path=customXml/itemProps11.xml><?xml version="1.0" encoding="utf-8"?>
<ds:datastoreItem xmlns:ds="http://schemas.openxmlformats.org/officeDocument/2006/customXml" ds:itemID="{B606CC04-FFC3-4272-AF0B-418ECC9A9974}">
  <ds:schemaRefs>
    <ds:schemaRef ds:uri="http://schemas.microsoft.com/DataMashup"/>
  </ds:schemaRefs>
</ds:datastoreItem>
</file>

<file path=customXml/itemProps12.xml><?xml version="1.0" encoding="utf-8"?>
<ds:datastoreItem xmlns:ds="http://schemas.openxmlformats.org/officeDocument/2006/customXml" ds:itemID="{0AB401D8-B3A8-49DC-8E26-A3BD168B6129}">
  <ds:schemaRefs/>
</ds:datastoreItem>
</file>

<file path=customXml/itemProps13.xml><?xml version="1.0" encoding="utf-8"?>
<ds:datastoreItem xmlns:ds="http://schemas.openxmlformats.org/officeDocument/2006/customXml" ds:itemID="{2B15898A-0E0F-4B12-92BD-1C5C055BD462}">
  <ds:schemaRefs/>
</ds:datastoreItem>
</file>

<file path=customXml/itemProps14.xml><?xml version="1.0" encoding="utf-8"?>
<ds:datastoreItem xmlns:ds="http://schemas.openxmlformats.org/officeDocument/2006/customXml" ds:itemID="{82A693DB-ED4F-4128-846C-103CFAFA3B55}">
  <ds:schemaRefs/>
</ds:datastoreItem>
</file>

<file path=customXml/itemProps15.xml><?xml version="1.0" encoding="utf-8"?>
<ds:datastoreItem xmlns:ds="http://schemas.openxmlformats.org/officeDocument/2006/customXml" ds:itemID="{968CC163-B828-4EDB-94C4-0E1565B89E20}">
  <ds:schemaRefs/>
</ds:datastoreItem>
</file>

<file path=customXml/itemProps16.xml><?xml version="1.0" encoding="utf-8"?>
<ds:datastoreItem xmlns:ds="http://schemas.openxmlformats.org/officeDocument/2006/customXml" ds:itemID="{08C3FAA9-62BF-4328-992F-DA7BB70D941F}">
  <ds:schemaRefs/>
</ds:datastoreItem>
</file>

<file path=customXml/itemProps17.xml><?xml version="1.0" encoding="utf-8"?>
<ds:datastoreItem xmlns:ds="http://schemas.openxmlformats.org/officeDocument/2006/customXml" ds:itemID="{11B62BAE-1557-45F8-9B82-577B46387983}">
  <ds:schemaRefs/>
</ds:datastoreItem>
</file>

<file path=customXml/itemProps18.xml><?xml version="1.0" encoding="utf-8"?>
<ds:datastoreItem xmlns:ds="http://schemas.openxmlformats.org/officeDocument/2006/customXml" ds:itemID="{604D6C69-97A2-4E8F-8B67-DDBCF46686A2}">
  <ds:schemaRefs/>
</ds:datastoreItem>
</file>

<file path=customXml/itemProps19.xml><?xml version="1.0" encoding="utf-8"?>
<ds:datastoreItem xmlns:ds="http://schemas.openxmlformats.org/officeDocument/2006/customXml" ds:itemID="{D4A8384F-5A13-40CB-AF98-E57500A4744D}">
  <ds:schemaRefs/>
</ds:datastoreItem>
</file>

<file path=customXml/itemProps20.xml><?xml version="1.0" encoding="utf-8"?>
<ds:datastoreItem xmlns:ds="http://schemas.openxmlformats.org/officeDocument/2006/customXml" ds:itemID="{82241976-4AAF-460A-8EC8-B5EF2D55F4B9}">
  <ds:schemaRefs/>
</ds:datastoreItem>
</file>

<file path=customXml/itemProps21.xml><?xml version="1.0" encoding="utf-8"?>
<ds:datastoreItem xmlns:ds="http://schemas.openxmlformats.org/officeDocument/2006/customXml" ds:itemID="{8E61476B-0FDE-4207-8D6B-E41273A4133C}">
  <ds:schemaRefs/>
</ds:datastoreItem>
</file>

<file path=customXml/itemProps22.xml><?xml version="1.0" encoding="utf-8"?>
<ds:datastoreItem xmlns:ds="http://schemas.openxmlformats.org/officeDocument/2006/customXml" ds:itemID="{F612A91D-B127-4280-8701-3230C381791D}">
  <ds:schemaRefs/>
</ds:datastoreItem>
</file>

<file path=customXml/itemProps23.xml><?xml version="1.0" encoding="utf-8"?>
<ds:datastoreItem xmlns:ds="http://schemas.openxmlformats.org/officeDocument/2006/customXml" ds:itemID="{B29C500F-33F0-45E4-B4CF-76D033D03741}">
  <ds:schemaRefs/>
</ds:datastoreItem>
</file>

<file path=customXml/itemProps24.xml><?xml version="1.0" encoding="utf-8"?>
<ds:datastoreItem xmlns:ds="http://schemas.openxmlformats.org/officeDocument/2006/customXml" ds:itemID="{4EEE8049-3306-44FE-A994-99136D91B25D}">
  <ds:schemaRefs/>
</ds:datastoreItem>
</file>

<file path=customXml/itemProps25.xml><?xml version="1.0" encoding="utf-8"?>
<ds:datastoreItem xmlns:ds="http://schemas.openxmlformats.org/officeDocument/2006/customXml" ds:itemID="{7990D3FE-70F6-45EB-ADE5-DD71DCA7BBB2}">
  <ds:schemaRefs/>
</ds:datastoreItem>
</file>

<file path=customXml/itemProps26.xml><?xml version="1.0" encoding="utf-8"?>
<ds:datastoreItem xmlns:ds="http://schemas.openxmlformats.org/officeDocument/2006/customXml" ds:itemID="{82D540EA-A1BE-4352-866B-1BDA814F3BFB}">
  <ds:schemaRefs/>
</ds:datastoreItem>
</file>

<file path=customXml/itemProps27.xml><?xml version="1.0" encoding="utf-8"?>
<ds:datastoreItem xmlns:ds="http://schemas.openxmlformats.org/officeDocument/2006/customXml" ds:itemID="{88378072-7E71-4137-B0DD-5598946796F6}">
  <ds:schemaRefs/>
</ds:datastoreItem>
</file>

<file path=customXml/itemProps28.xml><?xml version="1.0" encoding="utf-8"?>
<ds:datastoreItem xmlns:ds="http://schemas.openxmlformats.org/officeDocument/2006/customXml" ds:itemID="{490318BF-BC0C-40AA-BB44-FE4C40DC4B9A}">
  <ds:schemaRefs/>
</ds:datastoreItem>
</file>

<file path=customXml/itemProps29.xml><?xml version="1.0" encoding="utf-8"?>
<ds:datastoreItem xmlns:ds="http://schemas.openxmlformats.org/officeDocument/2006/customXml" ds:itemID="{08283583-253D-48AD-8ADC-482DCDBB9E37}">
  <ds:schemaRefs/>
</ds:datastoreItem>
</file>

<file path=customXml/itemProps30.xml><?xml version="1.0" encoding="utf-8"?>
<ds:datastoreItem xmlns:ds="http://schemas.openxmlformats.org/officeDocument/2006/customXml" ds:itemID="{A6477A0D-A8ED-4564-87D9-C702F1B405E5}">
  <ds:schemaRefs/>
</ds:datastoreItem>
</file>

<file path=customXml/itemProps31.xml><?xml version="1.0" encoding="utf-8"?>
<ds:datastoreItem xmlns:ds="http://schemas.openxmlformats.org/officeDocument/2006/customXml" ds:itemID="{91D51B8D-CAC3-4B73-8B42-9A456758E809}">
  <ds:schemaRefs/>
</ds:datastoreItem>
</file>

<file path=customXml/itemProps32.xml><?xml version="1.0" encoding="utf-8"?>
<ds:datastoreItem xmlns:ds="http://schemas.openxmlformats.org/officeDocument/2006/customXml" ds:itemID="{A05B64DB-CC19-460E-AB6F-EE76A2C21B14}">
  <ds:schemaRefs/>
</ds:datastoreItem>
</file>

<file path=customXml/itemProps33.xml><?xml version="1.0" encoding="utf-8"?>
<ds:datastoreItem xmlns:ds="http://schemas.openxmlformats.org/officeDocument/2006/customXml" ds:itemID="{2EFA100C-238C-400F-9B97-C514A329644A}">
  <ds:schemaRefs/>
</ds:datastoreItem>
</file>

<file path=customXml/itemProps34.xml><?xml version="1.0" encoding="utf-8"?>
<ds:datastoreItem xmlns:ds="http://schemas.openxmlformats.org/officeDocument/2006/customXml" ds:itemID="{11EA9FD3-D759-4109-A3FF-79E1F83B5D47}">
  <ds:schemaRefs/>
</ds:datastoreItem>
</file>

<file path=customXml/itemProps35.xml><?xml version="1.0" encoding="utf-8"?>
<ds:datastoreItem xmlns:ds="http://schemas.openxmlformats.org/officeDocument/2006/customXml" ds:itemID="{9055B55D-4896-448F-BA27-B9336F042282}">
  <ds:schemaRefs/>
</ds:datastoreItem>
</file>

<file path=customXml/itemProps36.xml><?xml version="1.0" encoding="utf-8"?>
<ds:datastoreItem xmlns:ds="http://schemas.openxmlformats.org/officeDocument/2006/customXml" ds:itemID="{E4963883-07FA-480C-BFA1-CD376D4A38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Calculation</vt:lpstr>
      <vt:lpstr>Dashboard</vt:lpstr>
      <vt:lpstr>customercount</vt:lpstr>
      <vt:lpstr>profityoy</vt:lpstr>
      <vt:lpstr>quantityyoy</vt:lpstr>
      <vt:lpstr>revenue</vt:lpstr>
      <vt:lpstr>totalquantity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dc:creator>
  <cp:lastModifiedBy>BJ</cp:lastModifiedBy>
  <dcterms:created xsi:type="dcterms:W3CDTF">2025-11-07T09:57:16Z</dcterms:created>
  <dcterms:modified xsi:type="dcterms:W3CDTF">2025-12-14T09:47:48Z</dcterms:modified>
</cp:coreProperties>
</file>