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<sst xmlns="http://schemas.openxmlformats.org/spreadsheetml/2006/main" count="49" uniqueCount="47">
  <si>
    <t xml:space="preserve">Datum</t>
  </si>
  <si>
    <t xml:space="preserve">Titel</t>
  </si>
  <si>
    <t xml:space="preserve">Ausgaben Film</t>
  </si>
  <si>
    <t xml:space="preserve">Koop-Kosten</t>
  </si>
  <si>
    <t xml:space="preserve">Einnahmen Film</t>
  </si>
  <si>
    <t xml:space="preserve">Einnahmen netto Abr.</t>
  </si>
  <si>
    <t xml:space="preserve">Einnahmen LM ASTA</t>
  </si>
  <si>
    <t xml:space="preserve">Zuschauer</t>
  </si>
  <si>
    <t xml:space="preserve">Schnitt</t>
  </si>
  <si>
    <t xml:space="preserve">Dune</t>
  </si>
  <si>
    <t xml:space="preserve">Berlin Alexanderplatz</t>
  </si>
  <si>
    <t xml:space="preserve">The Father</t>
  </si>
  <si>
    <t xml:space="preserve">Die nackte Kanone</t>
  </si>
  <si>
    <t xml:space="preserve">The Green Knight</t>
  </si>
  <si>
    <t xml:space="preserve">Booksmart</t>
  </si>
  <si>
    <t xml:space="preserve">Encanto</t>
  </si>
  <si>
    <t xml:space="preserve">La Casa Lobo</t>
  </si>
  <si>
    <t xml:space="preserve">Klassiker Sneak</t>
  </si>
  <si>
    <t xml:space="preserve">Titane</t>
  </si>
  <si>
    <t xml:space="preserve">Der Rausch</t>
  </si>
  <si>
    <t xml:space="preserve">The Suicide Squade</t>
  </si>
  <si>
    <t xml:space="preserve">Gefangen im Netz</t>
  </si>
  <si>
    <t xml:space="preserve">04.05.</t>
  </si>
  <si>
    <t xml:space="preserve">The Nightingale</t>
  </si>
  <si>
    <t xml:space="preserve">Lamb</t>
  </si>
  <si>
    <t xml:space="preserve">Pleasure</t>
  </si>
  <si>
    <t xml:space="preserve">Joker</t>
  </si>
  <si>
    <t xml:space="preserve">Benedetta</t>
  </si>
  <si>
    <t xml:space="preserve">Thelma</t>
  </si>
  <si>
    <t xml:space="preserve">Bergman Island</t>
  </si>
  <si>
    <t xml:space="preserve">Sneak</t>
  </si>
  <si>
    <t xml:space="preserve">Große Freiheit</t>
  </si>
  <si>
    <t xml:space="preserve">Annette</t>
  </si>
  <si>
    <t xml:space="preserve">New Order</t>
  </si>
  <si>
    <t xml:space="preserve">Für Sama</t>
  </si>
  <si>
    <t xml:space="preserve">Psycho Goreman</t>
  </si>
  <si>
    <t xml:space="preserve">Die Unbeugsamen</t>
  </si>
  <si>
    <t xml:space="preserve">Prinzessin Mononoke</t>
  </si>
  <si>
    <t xml:space="preserve">Fabian oder der Gang vor die Hunde</t>
  </si>
  <si>
    <t xml:space="preserve">Are you lonesome tonight?</t>
  </si>
  <si>
    <t xml:space="preserve">Spider Man: No way Home</t>
  </si>
  <si>
    <t xml:space="preserve">Ruben Brandt</t>
  </si>
  <si>
    <t xml:space="preserve">12.07</t>
  </si>
  <si>
    <t xml:space="preserve">Drive my car</t>
  </si>
  <si>
    <t xml:space="preserve">Pettit Maman</t>
  </si>
  <si>
    <t xml:space="preserve">Spencer</t>
  </si>
  <si>
    <t xml:space="preserve">SUMME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</si>
</sst>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dd/mm/"/>
    <numFmt numFmtId="166" formatCode="#,##0.00&quot; €&quot;"/>
    <numFmt numFmtId="167" formatCode="General"/>
    <numFmt numFmtId="168" formatCode="* #,##0.00&quot; € &quot;;\-* #,##0.00&quot; € &quot;;* \-#&quot; € &quot;;@\ "/>
    <numFmt numFmtId="169" formatCode="#,##0.00\ [$€-407];[RED]\-#,##0.00\ [$€-407]"/>
    <numFmt numFmtId="170" formatCode="#,##0"/>
    <numFmt numFmtId="171" formatCode="#,##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i val="true"/>
      <sz val="14"/>
      <name val="Arial"/>
      <family val="2"/>
      <charset val="1"/>
    </font>
    <font>
      <sz val="14"/>
      <color rgb="FF000000"/>
      <name val="Arial"/>
      <family val="2"/>
      <charset val="1"/>
    </font>
    <font>
      <i val="true"/>
      <sz val="14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1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1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9" fillId="0" borderId="0" xfId="1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3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ableStyleLigh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8"/>
  <sheetViews>
    <sheetView showFormulas="false" showGridLines="true" showRowColHeaders="true" showZeros="true" rightToLeft="false" tabSelected="true" showOutlineSymbols="true" defaultGridColor="true" view="normal" topLeftCell="A7" colorId="64" zoomScale="95" zoomScaleNormal="95" zoomScalePageLayoutView="100" workbookViewId="0">
      <selection pane="topLeft" activeCell="L30" activeCellId="0" sqref="L30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45.63"/>
    <col collapsed="false" customWidth="true" hidden="false" outlineLevel="0" max="3" min="3" style="0" width="21.14"/>
    <col collapsed="false" customWidth="true" hidden="false" outlineLevel="0" max="4" min="4" style="0" width="24.41"/>
    <col collapsed="false" customWidth="true" hidden="false" outlineLevel="0" max="5" min="5" style="0" width="22.28"/>
    <col collapsed="false" customWidth="true" hidden="false" outlineLevel="0" max="6" min="6" style="0" width="29.14"/>
    <col collapsed="false" customWidth="true" hidden="false" outlineLevel="0" max="7" min="7" style="0" width="29.71"/>
    <col collapsed="false" customWidth="true" hidden="false" outlineLevel="0" max="8" min="8" style="0" width="15.42"/>
    <col collapsed="false" customWidth="true" hidden="false" outlineLevel="0" max="9" min="9" style="0" width="10.71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7.35" hidden="false" customHeight="false" outlineLevel="0" collapsed="false">
      <c r="A2" s="2" t="n">
        <v>44656</v>
      </c>
      <c r="B2" s="3" t="s">
        <v>9</v>
      </c>
      <c r="C2" s="4" t="n">
        <v>112.54</v>
      </c>
      <c r="D2" s="4" t="n">
        <v>0</v>
      </c>
      <c r="E2" s="5" t="n">
        <v>112</v>
      </c>
      <c r="F2" s="5" t="n">
        <v>104.67</v>
      </c>
      <c r="G2" s="5" t="n">
        <v>3</v>
      </c>
      <c r="H2" s="6" t="n">
        <v>40</v>
      </c>
      <c r="I2" s="7" t="n">
        <f aca="false">SUM(H2)</f>
        <v>40</v>
      </c>
    </row>
    <row r="3" customFormat="false" ht="17.35" hidden="false" customHeight="false" outlineLevel="0" collapsed="false">
      <c r="A3" s="2" t="n">
        <v>44657</v>
      </c>
      <c r="B3" s="3" t="s">
        <v>10</v>
      </c>
      <c r="C3" s="4" t="n">
        <v>107</v>
      </c>
      <c r="D3" s="4" t="n">
        <v>0</v>
      </c>
      <c r="E3" s="8" t="n">
        <v>0</v>
      </c>
      <c r="F3" s="8" t="n">
        <v>0</v>
      </c>
      <c r="G3" s="5" t="n">
        <v>0</v>
      </c>
      <c r="H3" s="3" t="n">
        <v>0</v>
      </c>
      <c r="I3" s="7" t="n">
        <f aca="false">SUM(H2:H3)/2</f>
        <v>20</v>
      </c>
    </row>
    <row r="4" customFormat="false" ht="17.35" hidden="false" customHeight="false" outlineLevel="0" collapsed="false">
      <c r="A4" s="2" t="n">
        <v>44658</v>
      </c>
      <c r="B4" s="3" t="s">
        <v>11</v>
      </c>
      <c r="C4" s="9" t="n">
        <v>5.35</v>
      </c>
      <c r="D4" s="9" t="n">
        <v>0</v>
      </c>
      <c r="E4" s="5" t="n">
        <v>0</v>
      </c>
      <c r="F4" s="5" t="n">
        <v>0</v>
      </c>
      <c r="G4" s="5" t="n">
        <v>1.5</v>
      </c>
      <c r="H4" s="10" t="n">
        <v>0</v>
      </c>
      <c r="I4" s="7" t="n">
        <f aca="false">SUM(H2:H4)/3</f>
        <v>13.3333333333333</v>
      </c>
    </row>
    <row r="5" customFormat="false" ht="17.35" hidden="false" customHeight="false" outlineLevel="0" collapsed="false">
      <c r="A5" s="2" t="n">
        <v>44663</v>
      </c>
      <c r="B5" s="3" t="s">
        <v>12</v>
      </c>
      <c r="C5" s="11" t="n">
        <v>7.41</v>
      </c>
      <c r="D5" s="11" t="n">
        <v>0</v>
      </c>
      <c r="E5" s="12" t="n">
        <v>19</v>
      </c>
      <c r="F5" s="12" t="n">
        <v>17.76</v>
      </c>
      <c r="G5" s="12" t="n">
        <v>6</v>
      </c>
      <c r="H5" s="10" t="n">
        <v>7</v>
      </c>
      <c r="I5" s="7" t="n">
        <f aca="false">SUM(H2:H5)/4</f>
        <v>11.75</v>
      </c>
    </row>
    <row r="6" customFormat="false" ht="17.35" hidden="false" customHeight="false" outlineLevel="0" collapsed="false">
      <c r="A6" s="2" t="n">
        <v>44664</v>
      </c>
      <c r="B6" s="3" t="s">
        <v>13</v>
      </c>
      <c r="C6" s="11" t="n">
        <v>96.3</v>
      </c>
      <c r="D6" s="11" t="n">
        <v>0</v>
      </c>
      <c r="E6" s="12" t="n">
        <v>5</v>
      </c>
      <c r="F6" s="12" t="n">
        <v>4.67</v>
      </c>
      <c r="G6" s="12" t="n">
        <v>0</v>
      </c>
      <c r="H6" s="10" t="n">
        <v>2</v>
      </c>
      <c r="I6" s="7" t="n">
        <f aca="false">SUM(H2:H6)/5</f>
        <v>9.8</v>
      </c>
    </row>
    <row r="7" customFormat="false" ht="17.35" hidden="false" customHeight="false" outlineLevel="0" collapsed="false">
      <c r="A7" s="2" t="n">
        <v>44665</v>
      </c>
      <c r="B7" s="3" t="s">
        <v>14</v>
      </c>
      <c r="C7" s="9" t="n">
        <v>74.9</v>
      </c>
      <c r="D7" s="9" t="n">
        <v>0</v>
      </c>
      <c r="E7" s="13" t="n">
        <v>12</v>
      </c>
      <c r="F7" s="13" t="n">
        <v>11.21</v>
      </c>
      <c r="G7" s="13" t="n">
        <v>1.5</v>
      </c>
      <c r="H7" s="14" t="n">
        <v>4</v>
      </c>
      <c r="I7" s="7" t="n">
        <f aca="false">SUM(H2:H7)/6</f>
        <v>8.83333333333333</v>
      </c>
    </row>
    <row r="8" customFormat="false" ht="17.35" hidden="false" customHeight="false" outlineLevel="0" collapsed="false">
      <c r="A8" s="2" t="n">
        <v>44670</v>
      </c>
      <c r="B8" s="3" t="s">
        <v>15</v>
      </c>
      <c r="C8" s="9" t="n">
        <v>117.7</v>
      </c>
      <c r="D8" s="9" t="n">
        <v>0</v>
      </c>
      <c r="E8" s="13" t="n">
        <v>31</v>
      </c>
      <c r="F8" s="13" t="n">
        <v>28.97</v>
      </c>
      <c r="G8" s="13" t="n">
        <v>1.5</v>
      </c>
      <c r="H8" s="14" t="n">
        <v>11</v>
      </c>
      <c r="I8" s="7" t="n">
        <f aca="false">SUM(H2:H8)/7</f>
        <v>9.14285714285714</v>
      </c>
    </row>
    <row r="9" customFormat="false" ht="17.35" hidden="false" customHeight="false" outlineLevel="0" collapsed="false">
      <c r="A9" s="2" t="n">
        <v>44671</v>
      </c>
      <c r="B9" s="3" t="s">
        <v>16</v>
      </c>
      <c r="C9" s="11" t="n">
        <v>117.17</v>
      </c>
      <c r="D9" s="11" t="n">
        <v>0</v>
      </c>
      <c r="E9" s="13" t="n">
        <v>0</v>
      </c>
      <c r="F9" s="13" t="n">
        <v>0</v>
      </c>
      <c r="G9" s="13" t="n">
        <v>0</v>
      </c>
      <c r="H9" s="14" t="n">
        <v>0</v>
      </c>
      <c r="I9" s="15" t="n">
        <f aca="false">SUM(H2:H9)/8</f>
        <v>8</v>
      </c>
    </row>
    <row r="10" customFormat="false" ht="17.35" hidden="false" customHeight="false" outlineLevel="0" collapsed="false">
      <c r="A10" s="2" t="n">
        <v>44672</v>
      </c>
      <c r="B10" s="3" t="s">
        <v>17</v>
      </c>
      <c r="C10" s="11" t="n">
        <v>0</v>
      </c>
      <c r="D10" s="11" t="n">
        <v>0</v>
      </c>
      <c r="E10" s="9" t="n">
        <v>0</v>
      </c>
      <c r="F10" s="9" t="n">
        <v>0</v>
      </c>
      <c r="G10" s="9" t="n">
        <v>13.5</v>
      </c>
      <c r="H10" s="14" t="n">
        <v>16</v>
      </c>
      <c r="I10" s="7" t="n">
        <f aca="false">SUM(H2:H10)/9</f>
        <v>8.88888888888889</v>
      </c>
    </row>
    <row r="11" customFormat="false" ht="17.35" hidden="false" customHeight="false" outlineLevel="0" collapsed="false">
      <c r="A11" s="2" t="n">
        <v>44679</v>
      </c>
      <c r="B11" s="3" t="s">
        <v>18</v>
      </c>
      <c r="C11" s="11" t="n">
        <v>53.5</v>
      </c>
      <c r="D11" s="11" t="n">
        <v>0</v>
      </c>
      <c r="E11" s="11" t="n">
        <v>9</v>
      </c>
      <c r="F11" s="11" t="n">
        <v>8.41</v>
      </c>
      <c r="G11" s="11" t="n">
        <v>0</v>
      </c>
      <c r="H11" s="14" t="n">
        <v>3</v>
      </c>
      <c r="I11" s="7" t="n">
        <f aca="false">SUM(H2:H11)/10</f>
        <v>8.3</v>
      </c>
    </row>
    <row r="12" customFormat="false" ht="17.35" hidden="false" customHeight="false" outlineLevel="0" collapsed="false">
      <c r="A12" s="2" t="n">
        <v>44680</v>
      </c>
      <c r="B12" s="3" t="s">
        <v>19</v>
      </c>
      <c r="C12" s="11" t="n">
        <v>64.2</v>
      </c>
      <c r="D12" s="11" t="n">
        <v>0</v>
      </c>
      <c r="E12" s="11" t="n">
        <v>9</v>
      </c>
      <c r="F12" s="11" t="n">
        <v>8.41</v>
      </c>
      <c r="G12" s="11" t="n">
        <v>1.5</v>
      </c>
      <c r="H12" s="14" t="n">
        <v>3</v>
      </c>
      <c r="I12" s="7" t="n">
        <f aca="false">SUM(H2:H12)/11</f>
        <v>7.81818181818182</v>
      </c>
    </row>
    <row r="13" customFormat="false" ht="17.35" hidden="false" customHeight="false" outlineLevel="0" collapsed="false">
      <c r="A13" s="2" t="n">
        <v>44681</v>
      </c>
      <c r="B13" s="3" t="s">
        <v>20</v>
      </c>
      <c r="C13" s="11" t="n">
        <v>112.54</v>
      </c>
      <c r="D13" s="11" t="n">
        <v>0</v>
      </c>
      <c r="E13" s="11" t="n">
        <v>36</v>
      </c>
      <c r="F13" s="11" t="n">
        <v>33.64</v>
      </c>
      <c r="G13" s="11" t="n">
        <v>0</v>
      </c>
      <c r="H13" s="14" t="n">
        <v>12</v>
      </c>
      <c r="I13" s="7" t="n">
        <f aca="false">SUM(H2:H13)/12</f>
        <v>8.16666666666667</v>
      </c>
    </row>
    <row r="14" customFormat="false" ht="17.35" hidden="false" customHeight="false" outlineLevel="0" collapsed="false">
      <c r="A14" s="2" t="n">
        <v>44684</v>
      </c>
      <c r="B14" s="3" t="s">
        <v>21</v>
      </c>
      <c r="C14" s="16" t="n">
        <v>25.1</v>
      </c>
      <c r="D14" s="16" t="n">
        <v>0</v>
      </c>
      <c r="E14" s="16" t="n">
        <v>36</v>
      </c>
      <c r="F14" s="16" t="n">
        <v>33.64</v>
      </c>
      <c r="G14" s="16" t="n">
        <v>3</v>
      </c>
      <c r="H14" s="17" t="n">
        <v>12</v>
      </c>
      <c r="I14" s="7"/>
    </row>
    <row r="15" customFormat="false" ht="17.35" hidden="false" customHeight="false" outlineLevel="0" collapsed="false">
      <c r="A15" s="2" t="s">
        <v>22</v>
      </c>
      <c r="B15" s="3" t="s">
        <v>23</v>
      </c>
      <c r="C15" s="13" t="n">
        <v>100</v>
      </c>
      <c r="D15" s="13" t="n">
        <v>0</v>
      </c>
      <c r="E15" s="13" t="n">
        <v>9</v>
      </c>
      <c r="F15" s="13" t="n">
        <v>8.41</v>
      </c>
      <c r="G15" s="13" t="n">
        <v>0</v>
      </c>
      <c r="H15" s="17" t="n">
        <v>3</v>
      </c>
      <c r="I15" s="7" t="n">
        <f aca="false">SUM(H2:H15)/14</f>
        <v>8.07142857142857</v>
      </c>
    </row>
    <row r="16" customFormat="false" ht="17.35" hidden="false" customHeight="false" outlineLevel="0" collapsed="false">
      <c r="A16" s="2" t="n">
        <v>44686</v>
      </c>
      <c r="B16" s="3" t="s">
        <v>24</v>
      </c>
      <c r="C16" s="13" t="n">
        <v>64.2</v>
      </c>
      <c r="D16" s="13" t="n">
        <v>0</v>
      </c>
      <c r="E16" s="13" t="n">
        <v>58</v>
      </c>
      <c r="F16" s="13" t="n">
        <v>50.47</v>
      </c>
      <c r="G16" s="16" t="n">
        <v>8</v>
      </c>
      <c r="H16" s="17" t="n">
        <v>19</v>
      </c>
      <c r="I16" s="7" t="n">
        <f aca="false">SUM(H2:H16)/15</f>
        <v>8.8</v>
      </c>
    </row>
    <row r="17" customFormat="false" ht="17.35" hidden="false" customHeight="false" outlineLevel="0" collapsed="false">
      <c r="A17" s="2" t="n">
        <v>44691</v>
      </c>
      <c r="B17" s="3" t="s">
        <v>25</v>
      </c>
      <c r="C17" s="13" t="n">
        <v>83.3</v>
      </c>
      <c r="D17" s="13" t="n">
        <v>0</v>
      </c>
      <c r="E17" s="13" t="n">
        <v>22</v>
      </c>
      <c r="F17" s="13" t="n">
        <v>13.08</v>
      </c>
      <c r="G17" s="13" t="n">
        <v>0</v>
      </c>
      <c r="H17" s="17" t="n">
        <v>5</v>
      </c>
      <c r="I17" s="7" t="n">
        <f aca="false">SUM(H2:H17)/16</f>
        <v>8.5625</v>
      </c>
    </row>
    <row r="18" customFormat="false" ht="17.35" hidden="false" customHeight="false" outlineLevel="0" collapsed="false">
      <c r="A18" s="2" t="n">
        <v>44692</v>
      </c>
      <c r="B18" s="3" t="s">
        <v>26</v>
      </c>
      <c r="C18" s="13" t="n">
        <v>112.54</v>
      </c>
      <c r="D18" s="18" t="n">
        <v>78.54</v>
      </c>
      <c r="E18" s="19" t="n">
        <v>80</v>
      </c>
      <c r="F18" s="16" t="n">
        <v>63.55</v>
      </c>
      <c r="G18" s="16" t="n">
        <v>1.5</v>
      </c>
      <c r="H18" s="17" t="n">
        <v>24</v>
      </c>
      <c r="I18" s="7" t="n">
        <f aca="false">SUM(H2:H18)/17</f>
        <v>9.47058823529412</v>
      </c>
    </row>
    <row r="19" customFormat="false" ht="17.35" hidden="false" customHeight="false" outlineLevel="0" collapsed="false">
      <c r="A19" s="2" t="n">
        <v>44693</v>
      </c>
      <c r="B19" s="3" t="s">
        <v>27</v>
      </c>
      <c r="C19" s="13" t="n">
        <v>64.2</v>
      </c>
      <c r="D19" s="13" t="n">
        <v>0</v>
      </c>
      <c r="E19" s="16" t="n">
        <v>19</v>
      </c>
      <c r="F19" s="16" t="n">
        <v>12.15</v>
      </c>
      <c r="G19" s="16" t="n">
        <v>0</v>
      </c>
      <c r="H19" s="17" t="n">
        <v>5</v>
      </c>
      <c r="I19" s="7" t="n">
        <f aca="false">SUM(H2:H19)/18</f>
        <v>9.22222222222222</v>
      </c>
    </row>
    <row r="20" customFormat="false" ht="17.35" hidden="false" customHeight="false" outlineLevel="0" collapsed="false">
      <c r="A20" s="2" t="n">
        <v>44698</v>
      </c>
      <c r="B20" s="3" t="s">
        <v>28</v>
      </c>
      <c r="C20" s="16" t="n">
        <v>107</v>
      </c>
      <c r="D20" s="16" t="n">
        <v>0</v>
      </c>
      <c r="E20" s="16" t="n">
        <v>0</v>
      </c>
      <c r="F20" s="16" t="n">
        <v>0</v>
      </c>
      <c r="G20" s="16" t="n">
        <v>0</v>
      </c>
      <c r="H20" s="17" t="n">
        <v>0</v>
      </c>
      <c r="I20" s="7" t="n">
        <f aca="false">SUM(H2:H20)/19</f>
        <v>8.73684210526316</v>
      </c>
    </row>
    <row r="21" customFormat="false" ht="17.35" hidden="false" customHeight="false" outlineLevel="0" collapsed="false">
      <c r="A21" s="2" t="n">
        <v>44699</v>
      </c>
      <c r="B21" s="3" t="s">
        <v>29</v>
      </c>
      <c r="C21" s="16" t="n">
        <v>74.9</v>
      </c>
      <c r="D21" s="16" t="n">
        <v>0</v>
      </c>
      <c r="E21" s="16" t="n">
        <v>3</v>
      </c>
      <c r="F21" s="16" t="n">
        <v>2.8</v>
      </c>
      <c r="G21" s="16" t="n">
        <v>0</v>
      </c>
      <c r="H21" s="17" t="n">
        <v>1</v>
      </c>
      <c r="I21" s="7" t="n">
        <f aca="false">SUM(H2:H21)/20</f>
        <v>8.35</v>
      </c>
    </row>
    <row r="22" customFormat="false" ht="17.35" hidden="false" customHeight="false" outlineLevel="0" collapsed="false">
      <c r="A22" s="2" t="n">
        <v>44705</v>
      </c>
      <c r="B22" s="3" t="s">
        <v>30</v>
      </c>
      <c r="C22" s="16" t="n">
        <v>0</v>
      </c>
      <c r="D22" s="16" t="n">
        <v>0</v>
      </c>
      <c r="E22" s="13" t="n">
        <v>0</v>
      </c>
      <c r="F22" s="13" t="n">
        <v>0</v>
      </c>
      <c r="G22" s="16" t="n">
        <v>4.5</v>
      </c>
      <c r="H22" s="17" t="n">
        <v>26</v>
      </c>
      <c r="I22" s="7" t="n">
        <f aca="false">SUM(H2:H22)/21</f>
        <v>9.19047619047619</v>
      </c>
    </row>
    <row r="23" customFormat="false" ht="17.35" hidden="false" customHeight="false" outlineLevel="0" collapsed="false">
      <c r="A23" s="2" t="n">
        <v>44706</v>
      </c>
      <c r="B23" s="3" t="s">
        <v>31</v>
      </c>
      <c r="C23" s="16" t="n">
        <v>133.75</v>
      </c>
      <c r="D23" s="16" t="n">
        <v>0</v>
      </c>
      <c r="E23" s="13" t="n">
        <v>0</v>
      </c>
      <c r="F23" s="13" t="n">
        <v>0</v>
      </c>
      <c r="G23" s="16" t="n">
        <v>0</v>
      </c>
      <c r="H23" s="17" t="n">
        <v>0</v>
      </c>
      <c r="I23" s="7" t="n">
        <f aca="false">SUM(H2:H23)/22</f>
        <v>8.77272727272727</v>
      </c>
    </row>
    <row r="24" customFormat="false" ht="17.35" hidden="false" customHeight="false" outlineLevel="0" collapsed="false">
      <c r="A24" s="2" t="n">
        <v>44712</v>
      </c>
      <c r="B24" s="3" t="s">
        <v>32</v>
      </c>
      <c r="C24" s="16" t="n">
        <v>85.6</v>
      </c>
      <c r="D24" s="16" t="n">
        <v>0</v>
      </c>
      <c r="E24" s="13" t="n">
        <v>9</v>
      </c>
      <c r="F24" s="13" t="n">
        <v>8.41</v>
      </c>
      <c r="G24" s="16" t="n">
        <v>0</v>
      </c>
      <c r="H24" s="17" t="n">
        <v>3</v>
      </c>
      <c r="I24" s="7" t="n">
        <f aca="false">SUM(H2:H24)/23</f>
        <v>8.52173913043478</v>
      </c>
    </row>
    <row r="25" customFormat="false" ht="17.35" hidden="false" customHeight="false" outlineLevel="0" collapsed="false">
      <c r="A25" s="2" t="n">
        <v>44713</v>
      </c>
      <c r="B25" s="3" t="s">
        <v>17</v>
      </c>
      <c r="C25" s="16" t="n">
        <v>0</v>
      </c>
      <c r="D25" s="16" t="n">
        <v>0</v>
      </c>
      <c r="E25" s="13" t="n">
        <v>0</v>
      </c>
      <c r="F25" s="13" t="n">
        <v>0</v>
      </c>
      <c r="G25" s="16" t="n">
        <v>18</v>
      </c>
      <c r="H25" s="17" t="n">
        <v>34</v>
      </c>
      <c r="I25" s="7" t="n">
        <f aca="false">SUM(H2:H25)/24</f>
        <v>9.58333333333333</v>
      </c>
    </row>
    <row r="26" customFormat="false" ht="17.35" hidden="false" customHeight="false" outlineLevel="0" collapsed="false">
      <c r="A26" s="2" t="n">
        <v>44714</v>
      </c>
      <c r="B26" s="3" t="s">
        <v>33</v>
      </c>
      <c r="C26" s="16" t="n">
        <v>90</v>
      </c>
      <c r="D26" s="16" t="n">
        <v>0</v>
      </c>
      <c r="E26" s="13" t="n">
        <v>0</v>
      </c>
      <c r="F26" s="13" t="n">
        <v>0</v>
      </c>
      <c r="G26" s="16" t="n">
        <v>0</v>
      </c>
      <c r="H26" s="17" t="n">
        <v>0</v>
      </c>
      <c r="I26" s="7" t="n">
        <f aca="false">SUM(H2:H26)/25</f>
        <v>9.2</v>
      </c>
    </row>
    <row r="27" customFormat="false" ht="17.35" hidden="false" customHeight="false" outlineLevel="0" collapsed="false">
      <c r="A27" s="2" t="n">
        <v>44727</v>
      </c>
      <c r="B27" s="20" t="s">
        <v>34</v>
      </c>
      <c r="C27" s="16" t="n">
        <v>80.25</v>
      </c>
      <c r="D27" s="16" t="n">
        <v>21.5</v>
      </c>
      <c r="E27" s="13" t="n">
        <v>61</v>
      </c>
      <c r="F27" s="13" t="n">
        <v>34.58</v>
      </c>
      <c r="G27" s="16" t="n">
        <v>9</v>
      </c>
      <c r="H27" s="17" t="n">
        <v>15</v>
      </c>
      <c r="I27" s="7" t="n">
        <f aca="false">SUM(H2:H27)/26</f>
        <v>9.42307692307692</v>
      </c>
    </row>
    <row r="28" customFormat="false" ht="17.35" hidden="false" customHeight="false" outlineLevel="0" collapsed="false">
      <c r="A28" s="2" t="n">
        <v>44733</v>
      </c>
      <c r="B28" s="3" t="s">
        <v>35</v>
      </c>
      <c r="C28" s="16" t="n">
        <v>107</v>
      </c>
      <c r="D28" s="16" t="n">
        <v>0</v>
      </c>
      <c r="E28" s="13" t="n">
        <v>21</v>
      </c>
      <c r="F28" s="13" t="n">
        <v>19.63</v>
      </c>
      <c r="G28" s="16" t="n">
        <v>1.5</v>
      </c>
      <c r="H28" s="17" t="n">
        <v>7</v>
      </c>
      <c r="I28" s="7" t="n">
        <f aca="false">SUM(H2:H28)/27</f>
        <v>9.33333333333333</v>
      </c>
    </row>
    <row r="29" customFormat="false" ht="17.35" hidden="false" customHeight="false" outlineLevel="0" collapsed="false">
      <c r="A29" s="2" t="n">
        <v>44734</v>
      </c>
      <c r="B29" s="3" t="s">
        <v>36</v>
      </c>
      <c r="C29" s="16" t="n">
        <v>15.01</v>
      </c>
      <c r="D29" s="16" t="n">
        <v>-14.24</v>
      </c>
      <c r="E29" s="21" t="n">
        <v>33</v>
      </c>
      <c r="F29" s="13" t="n">
        <v>36.45</v>
      </c>
      <c r="G29" s="16" t="n">
        <v>1.5</v>
      </c>
      <c r="H29" s="17" t="n">
        <v>14</v>
      </c>
      <c r="I29" s="7" t="n">
        <f aca="false">SUM(H2:H29)/28</f>
        <v>9.5</v>
      </c>
    </row>
    <row r="30" customFormat="false" ht="17.35" hidden="false" customHeight="false" outlineLevel="0" collapsed="false">
      <c r="A30" s="2" t="n">
        <v>44735</v>
      </c>
      <c r="B30" s="3" t="s">
        <v>37</v>
      </c>
      <c r="C30" s="16" t="n">
        <v>107.8</v>
      </c>
      <c r="D30" s="16" t="n">
        <v>21.5</v>
      </c>
      <c r="E30" s="21" t="n">
        <v>87</v>
      </c>
      <c r="F30" s="16" t="n">
        <v>88.79</v>
      </c>
      <c r="G30" s="16" t="n">
        <v>22</v>
      </c>
      <c r="H30" s="17" t="n">
        <v>33</v>
      </c>
      <c r="I30" s="7" t="n">
        <f aca="false">SUM(H2:H30)/29</f>
        <v>10.3103448275862</v>
      </c>
      <c r="L30" s="0" t="n">
        <f aca="false">SUM(H33:H38)</f>
        <v>76</v>
      </c>
    </row>
    <row r="31" customFormat="false" ht="17.35" hidden="false" customHeight="false" outlineLevel="0" collapsed="false">
      <c r="A31" s="2" t="n">
        <v>44740</v>
      </c>
      <c r="B31" s="3" t="s">
        <v>38</v>
      </c>
      <c r="C31" s="16" t="n">
        <v>69.55</v>
      </c>
      <c r="D31" s="16" t="n">
        <v>0</v>
      </c>
      <c r="E31" s="16" t="n">
        <v>6</v>
      </c>
      <c r="F31" s="16" t="n">
        <v>11.21</v>
      </c>
      <c r="G31" s="16" t="n">
        <v>0</v>
      </c>
      <c r="H31" s="17" t="n">
        <v>5</v>
      </c>
      <c r="I31" s="7" t="n">
        <f aca="false">SUM(H2:H31)/30</f>
        <v>10.1333333333333</v>
      </c>
      <c r="L31" s="0" t="n">
        <f aca="false">SUM(F33:F38)</f>
        <v>171.03</v>
      </c>
    </row>
    <row r="32" customFormat="false" ht="17.35" hidden="false" customHeight="false" outlineLevel="0" collapsed="false">
      <c r="A32" s="2" t="n">
        <v>44741</v>
      </c>
      <c r="B32" s="3" t="s">
        <v>39</v>
      </c>
      <c r="C32" s="16" t="n">
        <v>107</v>
      </c>
      <c r="D32" s="16" t="n">
        <v>0</v>
      </c>
      <c r="E32" s="16" t="n">
        <v>6</v>
      </c>
      <c r="F32" s="16" t="n">
        <v>7.48</v>
      </c>
      <c r="G32" s="16" t="n">
        <v>0</v>
      </c>
      <c r="H32" s="17" t="n">
        <v>3</v>
      </c>
      <c r="I32" s="7" t="n">
        <f aca="false">SUM(H2:H32)/31</f>
        <v>9.90322580645161</v>
      </c>
    </row>
    <row r="33" customFormat="false" ht="17.35" hidden="false" customHeight="false" outlineLevel="0" collapsed="false">
      <c r="A33" s="2" t="n">
        <v>44747</v>
      </c>
      <c r="B33" s="3" t="s">
        <v>40</v>
      </c>
      <c r="C33" s="16" t="n">
        <v>27.58</v>
      </c>
      <c r="D33" s="16" t="n">
        <v>0</v>
      </c>
      <c r="E33" s="16" t="n">
        <v>62</v>
      </c>
      <c r="F33" s="16" t="n">
        <v>59.81</v>
      </c>
      <c r="G33" s="16" t="n">
        <v>3</v>
      </c>
      <c r="H33" s="17" t="n">
        <v>25</v>
      </c>
      <c r="I33" s="7" t="n">
        <f aca="false">SUM(H2:H33)/32</f>
        <v>10.375</v>
      </c>
    </row>
    <row r="34" customFormat="false" ht="17.35" hidden="false" customHeight="false" outlineLevel="0" collapsed="false">
      <c r="A34" s="2" t="n">
        <v>44748</v>
      </c>
      <c r="B34" s="3" t="s">
        <v>41</v>
      </c>
      <c r="C34" s="16" t="n">
        <v>150</v>
      </c>
      <c r="D34" s="16"/>
      <c r="E34" s="16" t="n">
        <v>9</v>
      </c>
      <c r="F34" s="11" t="n">
        <v>8.41</v>
      </c>
      <c r="G34" s="16" t="n">
        <v>0</v>
      </c>
      <c r="H34" s="17" t="n">
        <v>3</v>
      </c>
      <c r="I34" s="7" t="n">
        <f aca="false">SUM(H2:H34)/33</f>
        <v>10.1515151515152</v>
      </c>
    </row>
    <row r="35" customFormat="false" ht="17.35" hidden="false" customHeight="false" outlineLevel="0" collapsed="false">
      <c r="A35" s="2" t="n">
        <v>44749</v>
      </c>
      <c r="B35" s="3" t="s">
        <v>17</v>
      </c>
      <c r="C35" s="16" t="n">
        <v>0</v>
      </c>
      <c r="D35" s="16" t="n">
        <v>0</v>
      </c>
      <c r="E35" s="16" t="n">
        <v>0</v>
      </c>
      <c r="F35" s="16" t="n">
        <v>0</v>
      </c>
      <c r="G35" s="16" t="n">
        <v>3</v>
      </c>
      <c r="H35" s="17" t="n">
        <v>7</v>
      </c>
      <c r="I35" s="7" t="n">
        <f aca="false">SUM(H2:H35)/34</f>
        <v>10.0588235294118</v>
      </c>
    </row>
    <row r="36" customFormat="false" ht="17.35" hidden="false" customHeight="false" outlineLevel="0" collapsed="false">
      <c r="A36" s="2" t="s">
        <v>42</v>
      </c>
      <c r="B36" s="3" t="s">
        <v>43</v>
      </c>
      <c r="C36" s="16" t="n">
        <v>107</v>
      </c>
      <c r="D36" s="16" t="n">
        <v>75</v>
      </c>
      <c r="E36" s="16" t="n">
        <v>54</v>
      </c>
      <c r="F36" s="16" t="n">
        <v>50.47</v>
      </c>
      <c r="G36" s="16" t="n">
        <v>6</v>
      </c>
      <c r="H36" s="17" t="n">
        <v>23</v>
      </c>
      <c r="I36" s="7" t="n">
        <f aca="false">SUM(H2:H36)/35</f>
        <v>10.4285714285714</v>
      </c>
    </row>
    <row r="37" customFormat="false" ht="17.35" hidden="false" customHeight="false" outlineLevel="0" collapsed="false">
      <c r="A37" s="2" t="n">
        <v>44755</v>
      </c>
      <c r="B37" s="3" t="s">
        <v>44</v>
      </c>
      <c r="C37" s="16" t="n">
        <v>107</v>
      </c>
      <c r="D37" s="16" t="n">
        <v>0</v>
      </c>
      <c r="E37" s="16" t="n">
        <v>17</v>
      </c>
      <c r="F37" s="16" t="n">
        <v>15.89</v>
      </c>
      <c r="G37" s="16" t="n">
        <v>0</v>
      </c>
      <c r="H37" s="17" t="n">
        <v>5</v>
      </c>
      <c r="I37" s="7" t="n">
        <f aca="false">SUM(H2:H37)/36</f>
        <v>10.2777777777778</v>
      </c>
    </row>
    <row r="38" customFormat="false" ht="17.35" hidden="false" customHeight="false" outlineLevel="0" collapsed="false">
      <c r="A38" s="2" t="n">
        <v>44756</v>
      </c>
      <c r="B38" s="3" t="s">
        <v>45</v>
      </c>
      <c r="C38" s="16" t="n">
        <v>64.2</v>
      </c>
      <c r="D38" s="16" t="n">
        <v>0</v>
      </c>
      <c r="E38" s="16" t="n">
        <v>39</v>
      </c>
      <c r="F38" s="16" t="n">
        <v>36.45</v>
      </c>
      <c r="G38" s="16" t="n">
        <v>1.5</v>
      </c>
      <c r="H38" s="17" t="n">
        <v>13</v>
      </c>
      <c r="I38" s="7" t="n">
        <f aca="false">SUM(H2:H38)/37</f>
        <v>10.3513513513514</v>
      </c>
    </row>
    <row r="39" customFormat="false" ht="17.35" hidden="false" customHeight="false" outlineLevel="0" collapsed="false">
      <c r="A39" s="22" t="s">
        <v>46</v>
      </c>
      <c r="B39" s="22"/>
      <c r="C39" s="23" t="n">
        <f aca="false">SUM(C2:C38)</f>
        <v>2751.59</v>
      </c>
      <c r="D39" s="23" t="n">
        <f aca="false">SUM(D2:D38)</f>
        <v>182.3</v>
      </c>
      <c r="E39" s="23" t="n">
        <f aca="false">SUM(E2:E38)</f>
        <v>864</v>
      </c>
      <c r="F39" s="23" t="n">
        <f aca="false">SUM(F2:F38)</f>
        <v>779.42</v>
      </c>
      <c r="G39" s="23" t="n">
        <f aca="false">SUM(G2:G38)</f>
        <v>111</v>
      </c>
      <c r="H39" s="24" t="n">
        <f aca="false">SUM(H2:H38)</f>
        <v>383</v>
      </c>
      <c r="I39" s="7"/>
    </row>
    <row r="48" customFormat="false" ht="12.8" hidden="false" customHeight="false" outlineLevel="0" collapsed="false">
      <c r="D48" s="25"/>
    </row>
  </sheetData>
  <mergeCells count="1">
    <mergeCell ref="A39:B3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2018-07-10T12:03:01Z</dcterms:created>
  <dc:creator/>
  <dc:description/>
  <dc:language>de-DE</dc:language>
  <cp:lastModifiedBy/>
  <dcterms:modified xsi:type="dcterms:W3CDTF">2022-08-19T14:32:47Z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