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d.docs.live.net/fbb5431a6b52bb8e/School Stuff/University Work/Year 3 Semester 1/Mathematical and Statistical Software/Assignment/Assignment 1/LHDN Tax Form (Case B)/"/>
    </mc:Choice>
  </mc:AlternateContent>
  <xr:revisionPtr revIDLastSave="1025" documentId="8_{DD8369C0-19B7-454F-A25B-840A94A103A9}" xr6:coauthVersionLast="47" xr6:coauthVersionMax="47" xr10:uidLastSave="{F8B3583B-82EF-4E53-9EAE-B88438780652}"/>
  <bookViews>
    <workbookView xWindow="-108" yWindow="-108" windowWidth="23256" windowHeight="12576" tabRatio="777" xr2:uid="{4EA980A6-4219-484D-BF26-8C30E1E17AF4}"/>
  </bookViews>
  <sheets>
    <sheet name="Compute Income Tax (Part B)" sheetId="1" r:id="rId1"/>
    <sheet name="Donations, Gifts, Cont (Part E)" sheetId="5" r:id="rId2"/>
    <sheet name="Individual Relief Type (Part F)" sheetId="2" r:id="rId3"/>
    <sheet name="Additional Info (Part B,E,F)" sheetId="3" r:id="rId4"/>
    <sheet name="Income Tax Rate"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2" i="2" l="1"/>
  <c r="D144" i="2"/>
  <c r="D150" i="2"/>
  <c r="D140" i="2" l="1"/>
  <c r="D65" i="2"/>
  <c r="D31" i="2"/>
  <c r="C18" i="1"/>
  <c r="C49" i="1" s="1"/>
  <c r="C6" i="5" s="1"/>
  <c r="C151" i="2"/>
  <c r="C58" i="1" l="1"/>
  <c r="C60" i="1" s="1"/>
  <c r="C15" i="5" l="1"/>
  <c r="D15" i="5" s="1"/>
  <c r="D30" i="5" s="1"/>
  <c r="C62" i="1" s="1"/>
  <c r="C64" i="1" l="1"/>
  <c r="D137" i="2" l="1"/>
  <c r="D211" i="2" s="1"/>
  <c r="C70" i="1" s="1"/>
  <c r="C72" i="1" s="1"/>
  <c r="C75" i="1" l="1"/>
  <c r="B77" i="1" s="1"/>
  <c r="B76" i="1"/>
  <c r="C76" i="1"/>
  <c r="C77" i="1" l="1"/>
  <c r="C79" i="1" s="1"/>
</calcChain>
</file>

<file path=xl/sharedStrings.xml><?xml version="1.0" encoding="utf-8"?>
<sst xmlns="http://schemas.openxmlformats.org/spreadsheetml/2006/main" count="557" uniqueCount="515">
  <si>
    <t>TOTAL INCOME TAX ( B13a + B13b )</t>
  </si>
  <si>
    <t xml:space="preserve">B14 </t>
  </si>
  <si>
    <t>B13b</t>
  </si>
  <si>
    <t>B13a</t>
  </si>
  <si>
    <t>Tax Rate</t>
  </si>
  <si>
    <t>INCOME TAX COMPUTATION</t>
  </si>
  <si>
    <t>B13</t>
  </si>
  <si>
    <t>CHARGEABLE INCOME 
( B8 – B11 ) or ( B10 – B11 )</t>
  </si>
  <si>
    <t>B12</t>
  </si>
  <si>
    <t>B11</t>
  </si>
  <si>
    <t>AGGREGATE OF TOTAL INCOME ( B8 + B9 )</t>
  </si>
  <si>
    <t>B10</t>
  </si>
  <si>
    <t>TOTAL INCOME TRANSFERRED 
FROM HUSBAND / WIFE 
* FOR JOINT ASSESSMENT</t>
  </si>
  <si>
    <t>B9</t>
  </si>
  <si>
    <t>0 if value is negative</t>
  </si>
  <si>
    <t>TOTAL INCOME (SELF) ( B6 – B7 )</t>
  </si>
  <si>
    <t>B8</t>
  </si>
  <si>
    <t>B7</t>
  </si>
  <si>
    <t>TOTAL (B4-B5)</t>
  </si>
  <si>
    <t>B6</t>
  </si>
  <si>
    <t>Amount in B5 is restricted to the amount in B4. If the amount in B5 exceeds the 
amount in B4, enter the amount as per B4 in this item.</t>
  </si>
  <si>
    <t>Final B5 Value</t>
  </si>
  <si>
    <t>Application to make an investment in an investee company is made on or after 1.1.2013 but not later than 31.12.2023 for the approval of the Minister of Finance.</t>
  </si>
  <si>
    <t>b) the amount of investment made per annum must not be less than RM5,000 
and not more than RM500,000.</t>
  </si>
  <si>
    <t>a) the investment must not be disposed of (fully or in part) within two (2) years from the 
date the investment is made; and</t>
  </si>
  <si>
    <t>A tax incentive for investment made by a qualified angel investor in a qualified 
investee company. The amount of aggregate income exempted is an amount 
equal to the amount of investment made by the angel investor in the investee 
company. The exemption is granted subject to the conditions specified by the 
Minister in the approval letter for the investment, which include the following:</t>
  </si>
  <si>
    <t>LESS:
Approved investment 
under angel investor 
tax incentive</t>
  </si>
  <si>
    <t>B5</t>
  </si>
  <si>
    <t>B4</t>
  </si>
  <si>
    <t>(iv) Computations must be properly kept for examination</t>
  </si>
  <si>
    <t>(ii) These earnings / proceeds are taken into account in the tax computation 
if claims for such expenditure have previously been made.</t>
  </si>
  <si>
    <t>(i) Earnings / proceeds in relation to expenditure on prospecting operations 
under Schedule 4 of ITA 1967.</t>
  </si>
  <si>
    <t xml:space="preserve">The following earnings / proceeds are deemed income and must be taken 
into account as aggregate income. 
</t>
  </si>
  <si>
    <t>Additions pursuant to paragraph 43(1)(c)</t>
  </si>
  <si>
    <t xml:space="preserve">Other income such as payments received for part-time / occasional 
broadcasting, lecturing, writing and so forth. </t>
  </si>
  <si>
    <t>Other gains or profits</t>
  </si>
  <si>
    <t>These refer to recurring payments received at fixed times.</t>
  </si>
  <si>
    <t>Periodical Payments</t>
  </si>
  <si>
    <t xml:space="preserve">These are sums of money received in accordance with a will or an investment 
of money entitling the annuitants or investors to a series of annual payments, 
whether or not received regularly or for a limited period only. </t>
  </si>
  <si>
    <t>Annuities</t>
  </si>
  <si>
    <t>pension is exempt from tax. Other pensions have to be reported.</t>
  </si>
  <si>
    <t xml:space="preserve">(ii) Where a person is paid more than one pension, only the higher or highest </t>
  </si>
  <si>
    <t>(i) Pension derived from Malaysia and paid by the Government or from an 
approved pension scheme to a person on reaching the age of 55 years or 
compulsory age of retirement under any written law or if the retirement is 
due to ill-health, are exempt from tax.</t>
  </si>
  <si>
    <t>Pensions</t>
  </si>
  <si>
    <t>(iii) Publication of literary works/ original paintings / musical compositions: RM 20000</t>
  </si>
  <si>
    <t>(ii) Translation of books / literary works: RM 12,000</t>
  </si>
  <si>
    <t>(i) Publication of artistic works / recording discs / tapes: RM 10,000</t>
  </si>
  <si>
    <t>Royalties received in respect of the use of copyrights / patents are taxable if they exceed the following exemption limits:</t>
  </si>
  <si>
    <t>Royalties</t>
  </si>
  <si>
    <t xml:space="preserve">Earnings from discounting transactions involving treasury bills, bills of exchange or promissory notes. </t>
  </si>
  <si>
    <t>Discounts</t>
  </si>
  <si>
    <t>(vi) The Borneo Housing Finance Berhad incorporated under the Companies Act 2016;"</t>
  </si>
  <si>
    <t>(v) The Malaysia Building Society Berhad incorporated under the Companies Act 2016;</t>
  </si>
  <si>
    <t xml:space="preserve">(iv) The Lembaga Tabung Haji established under the Tabung Haji Act 1995; </t>
  </si>
  <si>
    <t>(iii) A development financial institution prescribed under the 
Development Financial Institutions Act 2002;</t>
  </si>
  <si>
    <t>(ii) A bank licensed under the Islamic Financial Services Act 2013;</t>
  </si>
  <si>
    <t xml:space="preserve">(i) A bank or a finance company licensed or deemed to be licensed under 
the Financial Services Act 2013; </t>
  </si>
  <si>
    <t xml:space="preserve">Income in respect of interest received by individuals resident in Malaysia from money deposited with the following institutions is tax exempt: </t>
  </si>
  <si>
    <t>Interest</t>
  </si>
  <si>
    <t>B3</t>
  </si>
  <si>
    <t>Rental received in respect of houses, shop houses, land, plant, machines, furniture and other similar assets.</t>
  </si>
  <si>
    <t>Rents</t>
  </si>
  <si>
    <t>B2</t>
  </si>
  <si>
    <t>Membership subscription paid to professional bodies to ensure the 
continuance of a professional standing for practice such as medical or legal professional fees, can be claimed as a deduction.</t>
  </si>
  <si>
    <t>Subscriptions To Professional Bodies</t>
  </si>
  <si>
    <t>Entertainment and travelling expenditure incurred in the production of gross employment income and discharge of official duties are allowable deductions. Deduction of entertainment expenditure is restricted to the amount of entertainment allowance included as gross income from employment. However, Reimbursements by the employer in respect of both types of expenditure are neither deductible nor liable to tax.</t>
  </si>
  <si>
    <t xml:space="preserve">Deductible expenses against statutory income from employment </t>
  </si>
  <si>
    <t>LESS:
Deductible expenses against 
statutory income from employment</t>
  </si>
  <si>
    <t>Automated Calculation of Annual Income</t>
  </si>
  <si>
    <t>Note:</t>
  </si>
  <si>
    <t>x) Compensation For Loss Of Employment</t>
  </si>
  <si>
    <t>For more information about (ix) Refund From Unapproved Pension Or 
Provident Fund, Scheme Or Society, click here</t>
  </si>
  <si>
    <t>ix) Refund From Unapproved Pension Or Provident Fund, Scheme Or Society</t>
  </si>
  <si>
    <t>For more information about (viii) Value of Living Accomodation, click here</t>
  </si>
  <si>
    <t>viii) Value Of Living Accomodation</t>
  </si>
  <si>
    <t>For more information about (vii) BIK, click here</t>
  </si>
  <si>
    <t>vii) Benefits In Kind (BIK)</t>
  </si>
  <si>
    <t>For more information about (vi) Gratuity, click here</t>
  </si>
  <si>
    <t>iv) Commission</t>
  </si>
  <si>
    <t>iii) Director's Fee</t>
  </si>
  <si>
    <t>ii) Bonus</t>
  </si>
  <si>
    <t>i) Salary</t>
  </si>
  <si>
    <t>B1</t>
  </si>
  <si>
    <t>COMPUTATION OF INCOME TAX</t>
  </si>
  <si>
    <t>PART B</t>
  </si>
  <si>
    <t>Additional Definitions (If Any)</t>
  </si>
  <si>
    <t>Information on the Item</t>
  </si>
  <si>
    <t>Input Amount
(RM)</t>
  </si>
  <si>
    <t>Subject</t>
  </si>
  <si>
    <t>Item</t>
  </si>
  <si>
    <t>F20</t>
  </si>
  <si>
    <t>Paragraph 46(1)(s) of the ITA 1967.</t>
  </si>
  <si>
    <r>
      <rPr>
        <sz val="11"/>
        <rFont val="Calibri"/>
        <family val="2"/>
        <scheme val="minor"/>
      </rPr>
      <t xml:space="preserve">Registered accomodation premises can be check thru link of: 
</t>
    </r>
    <r>
      <rPr>
        <u/>
        <sz val="11"/>
        <color theme="10"/>
        <rFont val="Calibri"/>
        <family val="2"/>
        <scheme val="minor"/>
      </rPr>
      <t>http://www.motac.gov.my/en/check/registered-hotel</t>
    </r>
  </si>
  <si>
    <t>If the husband or wife chooses Joint Assessment, the allowable deduction for expenses incurred by the spouse will
be deemed to be spent by the husband / wife whose assessment is raised in his name is limited to RM1,000.</t>
  </si>
  <si>
    <t>The allowable deduction for this relief is limited to RM1,000 for payments made on or after 1 March 2020 to 
31 December 2021.</t>
  </si>
  <si>
    <t>Expenses for accommodation charges at accommodation premises registered with the Commissioner of Tourism 
and entrance fees to tourist attractions for individuals.</t>
  </si>
  <si>
    <t>1,000 (Restricted)</t>
  </si>
  <si>
    <t>Payment for accommodation at premises registered with the Commissioner of Tourism and entrance fee to a tourist attraction
(Accomodation expenses at premises registered with the Ministry of Tourism, Arts and Culture Malaysia and entrance fees to tourists attractions incurred on or after 1st March 2020)</t>
  </si>
  <si>
    <t>F19</t>
  </si>
  <si>
    <t>Paragraph 46(1)(n) of ITA 1967.</t>
  </si>
  <si>
    <t xml:space="preserve">A deduction not exceeding RM250 is allowed in respect of contribution to the Social Security Organization (SOCSO) made or suffered by the individual in the basis year. </t>
  </si>
  <si>
    <t>250 (Restricted)</t>
  </si>
  <si>
    <t>Contribution to the Social Security Organization (SOCSO)</t>
  </si>
  <si>
    <t>F18</t>
  </si>
  <si>
    <t>Subsections 49(1B), 49(4) and 50(2) of ITA 1967.</t>
  </si>
  <si>
    <t>The total deduction in respect of premiums paid for insurance on education and medical benefits is restricted to 
RM3,000 for an individual and RM3,000 for the wife who has source of income. If the husband or wife elects for joint assessment, the deduction allowed for the total of premiums paid for insurance on education and medical benefits is restricted to RM3,000.</t>
  </si>
  <si>
    <t>(vii)premium for waiver benefit rider and travel and medical expenses insurance are not allowable as a deduction.</t>
  </si>
  <si>
    <t>(vi) group medical policy where the employee pays the premium for the medical benefit also qualifies for 
deduction; and</t>
  </si>
  <si>
    <t>(v) where a dreadful disease cover is packaged together with a term life/personal accident cover, 60% of the 
package premium is allowed as a deduction;</t>
  </si>
  <si>
    <t>(iv) where a dreadful disease cover is attached to a basic policy, the whole amount of the rider premium paid is 
allowed as a deduction;</t>
  </si>
  <si>
    <t>(iii) the policy can be a stand-alone policy or as a rider to a life insurance policy. If it is a rider, only the 
rider premium can qualify for deduction;</t>
  </si>
  <si>
    <t>(ii) the policy coverage should be for a period of 12 months or more;</t>
  </si>
  <si>
    <t>(i) the expenses should be related to the medical treatment resulting from a disease or an accident or a disability;</t>
  </si>
  <si>
    <t>A medical policy must satisfy the following criteria:</t>
  </si>
  <si>
    <t>(vi) the maturity amount in respect of both conventional or takaful policy must be scheduled to be payable when 
the child is between the ages of 13 and 25.</t>
  </si>
  <si>
    <t>(v) in respect of a takaful policy, the participant is the parent and proceeds of the policy must be made 
“hibah” (gift) to the child;</t>
  </si>
  <si>
    <t xml:space="preserve">*where the parent does not qualify for payor benefit rider, the premium paid for the basic policy will not qualify 
for deduction; </t>
  </si>
  <si>
    <t xml:space="preserve">*where the rider is packaged together with the basic policy in a single premium, the whole premium paid will 
qualify for deduction; and </t>
  </si>
  <si>
    <t xml:space="preserve">*the rider must also have the same duration as the basic policy; </t>
  </si>
  <si>
    <t xml:space="preserve">*it is compulsory that the life of the person paying the premium (parent) must be covered (payor benefit rider); </t>
  </si>
  <si>
    <t>(iv) where the child is the insured:-</t>
  </si>
  <si>
    <t>(iii) where the insured is the parent, the child must be the nominee;</t>
  </si>
  <si>
    <t>(ii) the beneficiary should be the child;</t>
  </si>
  <si>
    <t>(i) the policy must be contracted by the individual for himself or herself, his or her spouse or child;</t>
  </si>
  <si>
    <t>An education policy must satisfy the following criteria:</t>
  </si>
  <si>
    <t>A deduction not exceeding RM3,000 is available on insurance premiums in respect of education or medical benefits 
for an individual, husband, wife, or child.</t>
  </si>
  <si>
    <t>3,000 (Restricted)</t>
  </si>
  <si>
    <r>
      <t>Education and medical insurance (</t>
    </r>
    <r>
      <rPr>
        <b/>
        <sz val="11"/>
        <color rgb="FF000000"/>
        <rFont val="Calibri"/>
        <family val="2"/>
        <scheme val="minor"/>
      </rPr>
      <t>INCLUDING</t>
    </r>
    <r>
      <rPr>
        <sz val="11"/>
        <color rgb="FF000000"/>
        <rFont val="Calibri"/>
        <family val="2"/>
        <scheme val="minor"/>
      </rPr>
      <t> not through salary deduction)</t>
    </r>
  </si>
  <si>
    <t>F17</t>
  </si>
  <si>
    <t>Subsections 49(1D), 49(1E), 49(3), 50(2) and 50(3) of ITA 1967.</t>
  </si>
  <si>
    <t>Public Ruling No. 9/2014 (Private Retirement Scheme).</t>
  </si>
  <si>
    <t>Reference: Public Ruling No. 4/2014 (Deferred Annuity); and</t>
  </si>
  <si>
    <t xml:space="preserve">*The total deduction for PRS contributions and deferred annuity premiums is restricted to RM3,000
for an individual and RM3,000 for the spouse who has source of income. If the husband or wife 
elects for joint assessment, the deduction allowed for the aggregate amount of PRS contributions 
and deferred annuity premiums is restricted to RM3,000. </t>
  </si>
  <si>
    <t>*The deduction allowed shall not exceed RM3,000 in respect of contributions made to a 
Private Retirement Scheme (PRS) approved by the Securities Commission and paid premiums for deferred annuity.</t>
  </si>
  <si>
    <t>*This deduction is effective from the Year of Assessment 2012 until 2021.</t>
  </si>
  <si>
    <t>Deferred Annuity and Private Retirement Scheme (PRS)</t>
  </si>
  <si>
    <t>F16</t>
  </si>
  <si>
    <t>*Contribution to EPF / approved scheme (Restricted to RM4,000)</t>
  </si>
  <si>
    <t>*Life insurance premium (Restricted to RM3,000)</t>
  </si>
  <si>
    <t>ii) OTHER than pensionable public servant category</t>
  </si>
  <si>
    <t>*Did not contribute to an approved scheme (other than private retirement scheme) or contribution under any written law.</t>
  </si>
  <si>
    <t>*The public servant must be a pensionable officer who opted for the pensionable retirement scheme and already confirmed in his appointment in accordance with sections 2, 6A and 7 of the Pensions Act 1980 (Akta 227);</t>
  </si>
  <si>
    <t>Conditions for claiming:</t>
  </si>
  <si>
    <t>*Life insurance premium (Restricted to RM7,000)</t>
  </si>
  <si>
    <t>i) Pensionable public servant category</t>
  </si>
  <si>
    <t>(c) Allowable deduction commencing from Year of Assessment 2020:</t>
  </si>
  <si>
    <t>(b) Contribution to an approved scheme (other than private retirement scheme) or contribution under any written 
law. Example of an approved scheme is the Employees Provident Fund (EPF).</t>
  </si>
  <si>
    <t>* Deduction is NOT allowed on premiums paid for life insurance policy contracted on the life of the child.</t>
  </si>
  <si>
    <t>(a) Payment of life insurance premiums or takaful contribution on life insurance policy contracted on the life of the 
individual husband or wife / wives is deductible.</t>
  </si>
  <si>
    <t>7,000 (Restricted)</t>
  </si>
  <si>
    <t>Life insurance and EPF INCLUDING not through salary deduction</t>
  </si>
  <si>
    <t>F15</t>
  </si>
  <si>
    <t>Paragraph 48(1)(d), 48(3)(a) and 48(2)(b) of ITA 1967.</t>
  </si>
  <si>
    <r>
      <t xml:space="preserve">An individual is entitled to a child relief of </t>
    </r>
    <r>
      <rPr>
        <b/>
        <sz val="11"/>
        <color theme="1"/>
        <rFont val="Calibri"/>
        <family val="2"/>
        <scheme val="minor"/>
      </rPr>
      <t>RM14,000</t>
    </r>
    <r>
      <rPr>
        <sz val="11"/>
        <color theme="1"/>
        <rFont val="Calibri"/>
        <family val="2"/>
        <scheme val="minor"/>
      </rPr>
      <t xml:space="preserve"> if the above conditions are complied with.</t>
    </r>
  </si>
  <si>
    <t>*receiving full-time instruction outside Malaysia in respect of a degree (including a degree at Master or 
Doctorate level) or the equivalent of a degree.</t>
  </si>
  <si>
    <t>*serving under articles or indentures with a view to qualify in a trade or profession in Malaysia; or</t>
  </si>
  <si>
    <t>*receiving full-time instruction (excluding matriculation course / pre degree / A-Level) at a university, college or 
other similar educational establishment in Malaysia; or</t>
  </si>
  <si>
    <t>(ii) An additional relief of RM8,000 is allowed if the disabled child is unmarried, 18 years of age and above, and 
satisfies the following conditions:</t>
  </si>
  <si>
    <r>
      <t xml:space="preserve">Additional exemption of RM8,000 for </t>
    </r>
    <r>
      <rPr>
        <b/>
        <sz val="11"/>
        <color rgb="FF000000"/>
        <rFont val="Calibri"/>
        <family val="2"/>
        <scheme val="minor"/>
      </rPr>
      <t>each</t>
    </r>
    <r>
      <rPr>
        <sz val="11"/>
        <color rgb="FF000000"/>
        <rFont val="Calibri"/>
        <family val="2"/>
        <scheme val="minor"/>
      </rPr>
      <t xml:space="preserve"> disable child age 18 years old and above, not married and pursuing diplomas or above qualification in Malaysia @ bachelor degree or above outside Malaysia in program and in Higher Education Institute that is accredited by related Government authorities</t>
    </r>
  </si>
  <si>
    <t>Not Applicable</t>
  </si>
  <si>
    <t>No. of Disabled Child for the condition below</t>
  </si>
  <si>
    <t>(i) Relief allowed for a disabled child who is unmarried is RM6,000.</t>
  </si>
  <si>
    <r>
      <rPr>
        <b/>
        <sz val="11"/>
        <color rgb="FF000000"/>
        <rFont val="Calibri"/>
        <family val="2"/>
        <scheme val="minor"/>
      </rPr>
      <t>Each</t>
    </r>
    <r>
      <rPr>
        <sz val="11"/>
        <color rgb="FF000000"/>
        <rFont val="Calibri"/>
        <family val="2"/>
        <scheme val="minor"/>
      </rPr>
      <t xml:space="preserve"> Disabled child</t>
    </r>
  </si>
  <si>
    <t>No. of Disabled Child</t>
  </si>
  <si>
    <t>Paragraph 48(3)(a) of ITA 1967.</t>
  </si>
  <si>
    <t xml:space="preserve">*receiving full-time instruction outside Malaysia in respect of a degree (including a degree at Master or Doctorate level) or the equivalent of a degree. </t>
  </si>
  <si>
    <t>*receiving full-time instruction (excluding matriculation course / pre degree / A-Level) at a university, college or other similar educational establishment in Malaysia; or</t>
  </si>
  <si>
    <t>(ii) A deduction of RM8,000 is allowed if the child is unmarried, 18 years of age and above, and satisfies the 
following conditions:</t>
  </si>
  <si>
    <r>
      <rPr>
        <b/>
        <sz val="11"/>
        <color rgb="FF000000"/>
        <rFont val="Calibri"/>
        <family val="2"/>
        <scheme val="minor"/>
      </rPr>
      <t>Each</t>
    </r>
    <r>
      <rPr>
        <sz val="11"/>
        <color rgb="FF000000"/>
        <rFont val="Calibri"/>
        <family val="2"/>
        <scheme val="minor"/>
      </rPr>
      <t xml:space="preserve"> unmarried child of 18 years and above that:
i. receiving further education in Malaysia in respect of an award of diploma or higher (excluding matriculation/ preparatory courses).
ii. receiving further education outside Malaysia in respect of an award of degree or its equivalent (including Master or Doctorate).
iii. the instruction and educational establishment shall be approved by the relevant government authority.</t>
    </r>
  </si>
  <si>
    <t>No. of unmarred child of 18 years and above for the condition below</t>
  </si>
  <si>
    <t>OR</t>
  </si>
  <si>
    <t>Paragraph 48(1)(b) &amp; (c) and 48(2)(a) of ITA 1967</t>
  </si>
  <si>
    <t>(i) A deduction of RM2,000 per child is allowed if the child is unmarried, 18 years of age and above, and receiving 
full-time instruction.</t>
  </si>
  <si>
    <r>
      <rPr>
        <b/>
        <sz val="11"/>
        <color rgb="FF000000"/>
        <rFont val="Calibri"/>
        <family val="2"/>
        <scheme val="minor"/>
      </rPr>
      <t>Each</t>
    </r>
    <r>
      <rPr>
        <sz val="11"/>
        <color rgb="FF000000"/>
        <rFont val="Calibri"/>
        <family val="2"/>
        <scheme val="minor"/>
      </rPr>
      <t xml:space="preserve"> unmarried child of 18 years and above who is receiving full-time education ("A-Level", certificate, matriculation or preparatory courses).</t>
    </r>
  </si>
  <si>
    <t>Paragraph 48(1)(a) and 48(2)(a) of ITA 1967.</t>
  </si>
  <si>
    <t>A deduction of RM2,000 per child is allowed if the child is unmarried and who at any time in the basis year is 
below the age 18 years.</t>
  </si>
  <si>
    <r>
      <rPr>
        <b/>
        <sz val="11"/>
        <color rgb="FF000000"/>
        <rFont val="Calibri"/>
        <family val="2"/>
        <scheme val="minor"/>
      </rPr>
      <t>Each</t>
    </r>
    <r>
      <rPr>
        <sz val="11"/>
        <color rgb="FF000000"/>
        <rFont val="Calibri"/>
        <family val="2"/>
        <scheme val="minor"/>
      </rPr>
      <t xml:space="preserve"> unmarried child and under the age of 18 years old</t>
    </r>
  </si>
  <si>
    <t>No. of unmarried child and under the age of 18 years old</t>
  </si>
  <si>
    <t>F14a</t>
  </si>
  <si>
    <t>Refer to F14(a),(b),(c)</t>
  </si>
  <si>
    <t>F14</t>
  </si>
  <si>
    <t>Paragraph 47(1)(b) and section 45A of ITA 1967.</t>
  </si>
  <si>
    <t>A further deduction of RM3,500 is given in respect of a disabled husband / wife.</t>
  </si>
  <si>
    <t>Disabled husband / wife</t>
  </si>
  <si>
    <t>F13</t>
  </si>
  <si>
    <t>Subsection 47(2) and 47(3) of ITA 1967.</t>
  </si>
  <si>
    <t>Voluntary alimony payments under a mutual agreement but without any formal agreement do not qualify for 
deduction.</t>
  </si>
  <si>
    <t>(iii) Deduction for payment of alimony to a former wife is limited to RM4,000 or the actual amount paid if the 
amount of alimony paid is less than the allowable deduction. The total deduction for a wife living together and alimony payments to the former wife is restricted to RM4,000.</t>
  </si>
  <si>
    <t>Subsection 47(6) of ITA 1967.</t>
  </si>
  <si>
    <t>With effect from Year of Assessment 2017, the deduction for wife is NOT allowed if the wife 
(not a wife who is a disabled person) has gross income exceeding RM4,000 derived from sources outside Malaysia.</t>
  </si>
  <si>
    <t>Paragraph 47(1)(a) and subsection 47(5) of ITA 1967</t>
  </si>
  <si>
    <t>(ii) A deduction for wife of RM4,000 is given to the husband who has a wife living together with him in the basis 
year, and the wife has no source of income / no total income or the wife has elected for joint assessment in the name of her husband.</t>
  </si>
  <si>
    <t>Subsection 45A(2) of ITA 1967.</t>
  </si>
  <si>
    <t>With effect from Year of Assessment 2017, the deduction for husband is NOT allowed if the husband (not a husband who is a disabled person) has gross income exceeding RM4,000 derived from sources outside Malaysia.</t>
  </si>
  <si>
    <t>Section 45A(1) of ITA 1967.</t>
  </si>
  <si>
    <t>(i) A deduction for husband of RM4,000 is given to the wife if the husband has no source of income / no total 
income or the husband has elected for joint assessment in the name of his wife. Only one wife is eligible to claim this deduction although the husband has more than one wife</t>
  </si>
  <si>
    <t>4,000 (Restricted)</t>
  </si>
  <si>
    <t>Husband / wife / payment of alimony to former wife</t>
  </si>
  <si>
    <t>F12</t>
  </si>
  <si>
    <t>Paragraph 46(1)(k) of ITA 1967.</t>
  </si>
  <si>
    <t>The Balance Brought Forward of RM4,500 is not taken into account.</t>
  </si>
  <si>
    <t>Allowable deduction is RM500 (RM2,000 – RM1,500).</t>
  </si>
  <si>
    <t>Total Withdrawal : RM1,500.</t>
  </si>
  <si>
    <t xml:space="preserve">Total Deposit : RM2,000; and </t>
  </si>
  <si>
    <t>Balance Brought Forward : RM4,500;</t>
  </si>
  <si>
    <t>For the year 2020,</t>
  </si>
  <si>
    <t>Example:</t>
  </si>
  <si>
    <t>Amount deposited in SSPN by an individual for his children’s education is deductible up to a maximum of RM8,000. 
The allowable deduction is limited to the net amount deposited in that basis year only.</t>
  </si>
  <si>
    <t>This relief takes effect for the Years of Assessment 2019 and 2022.</t>
  </si>
  <si>
    <t>8,000 (Restricted)</t>
  </si>
  <si>
    <r>
      <t>Net deposit in Skim Simpanan Pendidikan Nasional (Total deposit in 2020 </t>
    </r>
    <r>
      <rPr>
        <b/>
        <sz val="11"/>
        <color rgb="FF000000"/>
        <rFont val="Calibri"/>
        <family val="2"/>
        <scheme val="minor"/>
      </rPr>
      <t>MINUS</t>
    </r>
    <r>
      <rPr>
        <sz val="11"/>
        <color rgb="FF000000"/>
        <rFont val="Calibri"/>
        <family val="2"/>
        <scheme val="minor"/>
      </rPr>
      <t> total withdrawal in 2020)</t>
    </r>
  </si>
  <si>
    <t>F11</t>
  </si>
  <si>
    <t>Paragraph 46(1)(r) of ITA 1967 (commencing from the Year of Assessment 2017).</t>
  </si>
  <si>
    <t>(ii) receipts for the monthly fees issued by the child care centre or kindergarden.</t>
  </si>
  <si>
    <t>(i) birth document of the child (MyKid or birth certificate); and</t>
  </si>
  <si>
    <t>The claim for this deduction must be evidenced by the:</t>
  </si>
  <si>
    <r>
      <t xml:space="preserve">Where a husband and wife are </t>
    </r>
    <r>
      <rPr>
        <b/>
        <sz val="11"/>
        <color theme="1"/>
        <rFont val="Calibri"/>
        <family val="2"/>
        <scheme val="minor"/>
      </rPr>
      <t>divorced</t>
    </r>
    <r>
      <rPr>
        <sz val="11"/>
        <color theme="1"/>
        <rFont val="Calibri"/>
        <family val="2"/>
        <scheme val="minor"/>
      </rPr>
      <t xml:space="preserve">, the tax deduction can be claimed by the former husband and the former wife provided that they both made payment for the fees of the child and that child is not the same child. </t>
    </r>
  </si>
  <si>
    <r>
      <t xml:space="preserve">Where a husband and a wife are </t>
    </r>
    <r>
      <rPr>
        <b/>
        <sz val="11"/>
        <color theme="1"/>
        <rFont val="Calibri"/>
        <family val="2"/>
        <scheme val="minor"/>
      </rPr>
      <t>assessed separately</t>
    </r>
    <r>
      <rPr>
        <sz val="11"/>
        <color theme="1"/>
        <rFont val="Calibri"/>
        <family val="2"/>
        <scheme val="minor"/>
      </rPr>
      <t>, the tax deduction under this paragraph can only be claimed 
either by the husband OR the wife who incurs the expenses.</t>
    </r>
  </si>
  <si>
    <t>This deduction is restricted to RM3,000 even though the number of children who fulfills the mentioned conditions 
exceeds one. If the amount of claim is less than RM3,000, the amount of deduction allowed is limited to the amount paid only.</t>
  </si>
  <si>
    <t>(ii) kindergarten registered with the Ministry of Education Malaysia pursuant to the Education Act 1996 (Act 550).</t>
  </si>
  <si>
    <t>(i) child care centre registered with the Department of Social Welfare (DSW) pursuant to the 
Child Care Centre Act 1984 (Act 308) under the Ministry of Women, Family and Community Development; or</t>
  </si>
  <si>
    <t>This deduction is allowed in respect of child care fees for a child aged 6 years and below paid to a:</t>
  </si>
  <si>
    <t>Child care fees to a registered child care centre / kindergarten for a child aged 6 years and below</t>
  </si>
  <si>
    <t>F10</t>
  </si>
  <si>
    <t>Paragraph 46(1)(q) of ITA 1967 (commencing from the Year of Assessment 2017).</t>
  </si>
  <si>
    <t>This deduction is only allowed ONCE in every two (2) years of assessment.</t>
  </si>
  <si>
    <t>The amount of deduction is limited to RM1,000 although the individual has more than one child.</t>
  </si>
  <si>
    <t>(iii) cooler set or cooler bag.</t>
  </si>
  <si>
    <t>(ii) breast milk collection and storage equipment; and</t>
  </si>
  <si>
    <t>(i) breast pump kit and ice pack;</t>
  </si>
  <si>
    <t>Breastfeeding equipment which qualifies are:</t>
  </si>
  <si>
    <t>(iii) makes a claim that is evidenced by receipts issued in respect of the purchase.</t>
  </si>
  <si>
    <t>(ii) has incurred expenditure for the purchase of breastfeeding equipment for her own use to breastfeed her own child 
aged 2 years and below; and</t>
  </si>
  <si>
    <t>(i) is a breastfeeding mother;</t>
  </si>
  <si>
    <t>This deduction is allowed exclusively for women taxpayers, provided that the individual:</t>
  </si>
  <si>
    <r>
      <t>Purchase of breastfeeding equipment for own use for a child aged 2 years and below (Deduction allowed once in </t>
    </r>
    <r>
      <rPr>
        <b/>
        <sz val="11"/>
        <color rgb="FF000000"/>
        <rFont val="Calibri"/>
        <family val="2"/>
        <scheme val="minor"/>
      </rPr>
      <t>every 2 years</t>
    </r>
    <r>
      <rPr>
        <sz val="11"/>
        <color rgb="FF000000"/>
        <rFont val="Calibri"/>
        <family val="2"/>
        <scheme val="minor"/>
      </rPr>
      <t> of assessment)</t>
    </r>
  </si>
  <si>
    <t>F9</t>
  </si>
  <si>
    <t>Paragraph 46 (1)(p) and Paragraph 46 (1)(t) of the ITA 1967.</t>
  </si>
  <si>
    <t>Tax Treatment: Purchase of a laptop on 15 July 2020 is allowed for claim under F8b limited to RM2,500. While another 
RM500 from the purchase of the laptop and the expense of buying a smartphone of RM2,000 (1 March 2020) can be claimed under F8a limited to RM2,500.</t>
  </si>
  <si>
    <t>Mr Lim bought a smartphone for RM2,000 on 1/3/2020. He also bought a laptop for his son's use for RM4,000 
on 15/7/2020.</t>
  </si>
  <si>
    <t>The allowable deduction for this additional relief is the amount expended or deemed to be expended limited to RM2,500 for purchases made during the period between 1 June 2020 to 31 December 2020 only.</t>
  </si>
  <si>
    <t>Additional lifestyle relief for the purchase of personal computer, smartphone or tablet [Does NOT include additional
charge for warranty] for own use or for the use by own husband / wife or child, and NOT being used for the purpose of own business.</t>
  </si>
  <si>
    <t>2,500 (Restricted)</t>
  </si>
  <si>
    <t>Lifestyle – Purchase of personal computer, smartphone or tablet for self, spouse or child and not for business use
(Additional deduction for purchase made within the period of 1st June 2020 to 31st December 2020)</t>
  </si>
  <si>
    <t>F8b</t>
  </si>
  <si>
    <t>Subparagraph 46(1)(p)(iv) of ITA 1967.</t>
  </si>
  <si>
    <t>Payment of monthly bill for internet subscription (Under own name)</t>
  </si>
  <si>
    <t>F8a(iv)</t>
  </si>
  <si>
    <t>Subparagraph 46(1)(p)(iii) of ITA 1967.</t>
  </si>
  <si>
    <t>(b) payment for gym membership (EXCLUDING club membership which provides gym facilities).</t>
  </si>
  <si>
    <t>(a) purchase of sports equipment for any sports activity as defined under the Sports Development Act 1997. 
Sports equipment includes equipment with short lifespan e.g. golf balls and shuttlecocks but EXCLUDING motorized bicycles; and</t>
  </si>
  <si>
    <t>Purchase of sports equipment for sports activity defined under the Sports Development Act 1997 and payment of gym membership</t>
  </si>
  <si>
    <t>F8a(iii)</t>
  </si>
  <si>
    <t>Subparagraph 46(1)(p)(ii) of ITA 1967.</t>
  </si>
  <si>
    <t>Purchase of personal computer, smartphone or tablet (Not for business use)</t>
  </si>
  <si>
    <t>F8a(ii)</t>
  </si>
  <si>
    <t>Subparagraph 46(1)(p)(i) of ITA 1967.</t>
  </si>
  <si>
    <t xml:space="preserve">Purchase of books / journals / magazines / printed newspapers / other similar publications (Not banned reading materials)
</t>
  </si>
  <si>
    <t>F8a(i)</t>
  </si>
  <si>
    <t>2,500 (Restricted)</t>
  </si>
  <si>
    <t>Lifestyle – Expenses for the use / benefit of self, spouse or child in respect of 8a(i), (ii), (iii) and (iv):</t>
  </si>
  <si>
    <t>F8a</t>
  </si>
  <si>
    <t>6,000 (Restricted)</t>
  </si>
  <si>
    <t>F6a, F6b, F7</t>
  </si>
  <si>
    <t xml:space="preserve">Sub Total </t>
  </si>
  <si>
    <t>Paragraph 46(1)(h) of ITA 1967.</t>
  </si>
  <si>
    <r>
      <t xml:space="preserve">Complete medical examination refers to thorough examination as defined by the Malaysian Medical Council (MMC). 
Amount expended on own self, spouse or child is allowable as a deduction up to a maximum of RM500. </t>
    </r>
    <r>
      <rPr>
        <sz val="11"/>
        <color rgb="FFFF0000"/>
        <rFont val="Calibri"/>
        <family val="2"/>
        <scheme val="minor"/>
      </rPr>
      <t>Total deduction allowable for F6a, F6b and F7 is restricted to RM6,000.</t>
    </r>
  </si>
  <si>
    <t>500 (Restricted)</t>
  </si>
  <si>
    <r>
      <t>Complete medical examination for self, spouse, child (</t>
    </r>
    <r>
      <rPr>
        <b/>
        <sz val="11"/>
        <color rgb="FF000000"/>
        <rFont val="Calibri"/>
        <family val="2"/>
        <scheme val="minor"/>
      </rPr>
      <t>Restricted to 500</t>
    </r>
    <r>
      <rPr>
        <sz val="11"/>
        <color rgb="FF000000"/>
        <rFont val="Calibri"/>
        <family val="2"/>
        <scheme val="minor"/>
      </rPr>
      <t>)</t>
    </r>
  </si>
  <si>
    <t>F7</t>
  </si>
  <si>
    <t>Paragraph 46(1)(g) of ITA 1967.</t>
  </si>
  <si>
    <t>If the husband or wife chooses Joint Assessment, the allowable deduction for expenses incurred by the spouse will be 
deemed to be spent by the husband / wife whose assessment is raised in his name is limited to RM6,000.</t>
  </si>
  <si>
    <t>Receipt of the treatment and a certification issued by a medical practitioner registered with the MMC must be kept for 
future reference and inspection, if required.</t>
  </si>
  <si>
    <r>
      <t xml:space="preserve">Deductions of up to RM6,000 are allowed on the amount expended or deemed to be expended on fertility treatment for yourself or your spouse. </t>
    </r>
    <r>
      <rPr>
        <sz val="11"/>
        <color rgb="FFFF0000"/>
        <rFont val="Calibri"/>
        <family val="2"/>
        <scheme val="minor"/>
      </rPr>
      <t>Total deductions for F6a, F6b and F7 is restricted to RM6,000.</t>
    </r>
  </si>
  <si>
    <t>(b) married individual.</t>
  </si>
  <si>
    <t>(a) the claim for medical expenses has to be evidenced by a receipt and certification issued by a medical practitioner 
registered with the Malaysian Medical Council (MMC) that the serious disease treatment was provided to that individual, spouse or child; or fertility treatment was provided to the individual or the spouse; and</t>
  </si>
  <si>
    <t>Expenses for fertility treatment include Intrauterine Insemination (IUI) treatment, In vitro fertilization (IVF) or any other fertility treatments including consultation fees and medicines on yourself or your spouse. Claim conditions are:</t>
  </si>
  <si>
    <t>Medical expenses for fertility treatment for self or spouse</t>
  </si>
  <si>
    <t>F6b</t>
  </si>
  <si>
    <t>Receipt of the treatment and a certification issued by a medical practitioner registered with the Malaysian Medical 
Council (MMC) must be kept for future reference and inspection, if required.</t>
  </si>
  <si>
    <r>
      <t xml:space="preserve">Amount expended on own self, husband / wife or child is deductible up to a maximum of RM6,000. 
</t>
    </r>
    <r>
      <rPr>
        <sz val="11"/>
        <color rgb="FFFF0000"/>
        <rFont val="Calibri"/>
        <family val="2"/>
        <scheme val="minor"/>
      </rPr>
      <t>Total deduction allowable for F6a, F6b and F7 is restricted to RM6,000.</t>
    </r>
  </si>
  <si>
    <t>Medical expenses on serious diseases include the treatment of Acquired Immune Deficiency Syndrome (AIDS), 
Parkinson’s disease, cancer, renal failure, leukemia and other similar diseases. “Other Similar Diseases” in relation to serious diseases include heart attack, pulmonary hypertension, chronic liver disease, fulminant viral hepatitis, head trauma with neurological deficit, tumor in brain or vascular malformation, major burns, major organ transplant and major amputation of limbs.</t>
  </si>
  <si>
    <t xml:space="preserve">Not Applicable </t>
  </si>
  <si>
    <t>Medical expenses for serious diseases for self, spouse or child</t>
  </si>
  <si>
    <t>F6a</t>
  </si>
  <si>
    <r>
      <rPr>
        <sz val="11"/>
        <rFont val="Calibri"/>
        <family val="2"/>
        <scheme val="minor"/>
      </rPr>
      <t xml:space="preserve">Refer to the list of recognized local institutions or approved professional bodies in Malaysia at the official portal of the Ministry of Higher Education Malaysia at </t>
    </r>
    <r>
      <rPr>
        <b/>
        <u/>
        <sz val="11"/>
        <color theme="10"/>
        <rFont val="Calibri"/>
        <family val="2"/>
        <scheme val="minor"/>
      </rPr>
      <t>https://www.mohe.gov.my</t>
    </r>
    <r>
      <rPr>
        <sz val="11"/>
        <color theme="10"/>
        <rFont val="Calibri"/>
        <family val="2"/>
        <scheme val="minor"/>
      </rPr>
      <t>.</t>
    </r>
  </si>
  <si>
    <t>Any course of study undertaken for the purpose of acquiring any skill or qualification.</t>
  </si>
  <si>
    <t>(ii) Degree at Masters or Doctorate level</t>
  </si>
  <si>
    <t>Any course of study up to tertiary level undertaken for the purpose of acquiring law, accounting, Islamic finance approved by Bank Negara Malaysia or Securities Commission, technical, vocational, industrial, scientific or technological skills or qualifications; or</t>
  </si>
  <si>
    <t>(i) Other than a degree at Masters or Doctorate level</t>
  </si>
  <si>
    <t>A deduction up to RM7,000 can be claimed on fees expended for any of the following courses of study undertaken in any institution or professional body in Malaysia recognized by the Malaysian Government or approved by the Minister of Finance:</t>
  </si>
  <si>
    <t>Education fees (Self)
i. Other than a degree at masters or doctorate level - Course of study in law, accounting, islamic financing, technical, vocational, industrial, scientific or technology
ii. Degree at masters or doctorate level - Any course of study</t>
  </si>
  <si>
    <t>F5</t>
  </si>
  <si>
    <t>Paragraph 46(1)(e) of ITA 1967.</t>
  </si>
  <si>
    <t>An individual is eligible to claim this deduction if he is certified in writing by the Department of Social Welfare (DSW) as a disabled person.</t>
  </si>
  <si>
    <t>A further deduction of RM6,000 is allowed if the individual is a disabled person.</t>
  </si>
  <si>
    <t>Disabled individual</t>
  </si>
  <si>
    <t>F4</t>
  </si>
  <si>
    <t>Paragraph 46(1)(d) of ITA 1967.</t>
  </si>
  <si>
    <t>Basic supporting equipment includes hemodialysis machine, wheel chair, artificial leg and hearing aids but excludes 
spectacles and optical lenses.</t>
  </si>
  <si>
    <t>This deduction will NOT be allowed if the disabled individual for whom the basic supporting equipment is purchased, is not registered with the Department of Social Welfare (DSW) as a disabled person.</t>
  </si>
  <si>
    <t>(iv) his / her parent, who is a disabled person.</t>
  </si>
  <si>
    <t>(iii) his / her child, if the child is a disabled person; or</t>
  </si>
  <si>
    <t>(ii) the spouse, if he / she is a disabled person; or</t>
  </si>
  <si>
    <t>(i) the individual, if he / she is a disabled person; or</t>
  </si>
  <si>
    <t>Expenditure incurred for the purchase of any necessary basic supporting equipment is allowed as a deduction up to 
RM6,000 for the use by:</t>
  </si>
  <si>
    <t>Basic supporting equipment for disabled self, spouse, child or parent</t>
  </si>
  <si>
    <t>F3</t>
  </si>
  <si>
    <t>Paragraph 46(1)(o) of ITA 1967.</t>
  </si>
  <si>
    <t>If more than one individual claims this deduction, Working Sheet HK-15 has to be completed and kept for future reference / inspection by LHDNM, when required.</t>
  </si>
  <si>
    <t>(v) Each parent’s annual income (from all sources whether taxable or not) does NOT exceed RM24,000 for that year of 
assessment.</t>
  </si>
  <si>
    <t>(iv) The parents are residents in accordance with the provisions of section 7 of ITA 1967, and aged 60 years and above at any time in the basis year,</t>
  </si>
  <si>
    <t>(iii) The allowable deduction is RM1,500 for only one mother and RM1,500 for only one father. If more than one individual claims this deduction, the amount of deduction has to be equally apportioned according to the number of individuals who claim in respect of the same parent.</t>
  </si>
  <si>
    <t>(ii) The individual did NOT make a claim in item F2a for deduction on medical treatment, special needs and carer expenses expended for his parents for the same basis year.</t>
  </si>
  <si>
    <t>(i) An individual who is QUALIFIED to claim this deduction is a legitimate child or legally adopted child. Claim for this 
deduction is NOT allowed in respect of step-parents.</t>
  </si>
  <si>
    <t>Conditions for claim:</t>
  </si>
  <si>
    <t>This deduction is effective for the Years of Assessment 2016 to 2020.</t>
  </si>
  <si>
    <t>3000 (Restricted)</t>
  </si>
  <si>
    <t>F2b</t>
  </si>
  <si>
    <t>Paragraph 46(1)(c) of ITA 1967.</t>
  </si>
  <si>
    <t>‘Carer’ shall not include that individual, his wife or her husband or the child of the individual concerned.</t>
  </si>
  <si>
    <t>In the case of carer, a receipt or written certification from carer, or work permit of the carer.</t>
  </si>
  <si>
    <t>The medical treatment and care services are provided in Malaysia.</t>
  </si>
  <si>
    <t>Parents shall be individuals resident in Malaysia.</t>
  </si>
  <si>
    <t>Such claim must be evidenced by a medical practitioner registered with Malaysian Medical Council (MMC) certifying that the medical condition of parents requires medical treatment, special needs or a carer</t>
  </si>
  <si>
    <t>(ii) dental treatment limited to tooth extraction, filling, scaling and cleaning but excluding cosmetic dental treatment 
expenses such as teeth restoration and replacement involving crowning, root canal and dentures.</t>
  </si>
  <si>
    <t>(i) medical care and treatment provided by a nursing home; and</t>
  </si>
  <si>
    <t>Expenses on medical treatment for parents which qualify for deduction include:</t>
  </si>
  <si>
    <t>Parents refer to natural parents or foster parents where the individual is an adopted child.</t>
  </si>
  <si>
    <t>Medical treatment, special needs and carer expenses incurred on parents is allowed as a deduction up to RM5,000.</t>
  </si>
  <si>
    <t>5,000 (Restricted)</t>
  </si>
  <si>
    <t>Medical treatment, special needs and carer expenses for parents (Medical condition certified by medical practitioner)</t>
  </si>
  <si>
    <t>F2a</t>
  </si>
  <si>
    <t>Paragraph 46(1)(a) of ITA 1967.</t>
  </si>
  <si>
    <t>Relief of RM9,000 for an individual in respect of himself and his dependent relatives is granted automatically.</t>
  </si>
  <si>
    <t>Individual and dependent relatives</t>
  </si>
  <si>
    <t>F1</t>
  </si>
  <si>
    <t>COMPUTATION OF TAX RELIEVE</t>
  </si>
  <si>
    <t>PART F</t>
  </si>
  <si>
    <t>Input Amount
(RM) or No.</t>
  </si>
  <si>
    <t>Maximum Amount (RM) or No.</t>
  </si>
  <si>
    <t>Individual Relief Types</t>
  </si>
  <si>
    <t>year of service with the same employer or companies within the same group.</t>
  </si>
  <si>
    <t xml:space="preserve">exemption limit for compensation for loss of employment is increased to RM20,000 for each completed </t>
  </si>
  <si>
    <t xml:space="preserve">same employer or companies within the same group. For Year of Assessment 2020 and 2021, the tax </t>
  </si>
  <si>
    <t xml:space="preserve">paragraph (i) above is eligible for exemption of RM10,000 for each completed year of service with the </t>
  </si>
  <si>
    <t xml:space="preserve">For termination of employment on or after 1 July 2008, compensation other than </t>
  </si>
  <si>
    <t>(ii) Partial exemption</t>
  </si>
  <si>
    <t>employment due to ill health; or</t>
  </si>
  <si>
    <t>If the Director General is satisfied that the payment is made on account of loss of</t>
  </si>
  <si>
    <t>(i) Full exemption</t>
  </si>
  <si>
    <t>Full or partial exemption on compensation for loss of employment:</t>
  </si>
  <si>
    <t xml:space="preserve">Payment made by an employer to his employee as compensation for loss of employment or other reason. </t>
  </si>
  <si>
    <t>(x) Compensation For Loss Of Employment</t>
  </si>
  <si>
    <t xml:space="preserve">Contributions made by an employer to an unapproved pension or provident fund from which payment is made 
to his employee before or after the cessation of his employment. </t>
  </si>
  <si>
    <t>(ix) Refund From Unapproved Pension Or Provident Fund, Scheme Or Society</t>
  </si>
  <si>
    <t>Value of living accommodation provided in Malaysia by the employer.</t>
  </si>
  <si>
    <t>(viii) Value Of Living Accommodation</t>
  </si>
  <si>
    <t xml:space="preserve">Annual value of the benefits in kind provided by the employer such as motorcars, petrol, driver, household 
furnishings, apparatus and appliances, hand phones, asset(s) provided for the purpose of entertainment and 
recreation. </t>
  </si>
  <si>
    <t>Click Here To Return to B1</t>
  </si>
  <si>
    <t>(vii) Benefits in Kind (BIK)</t>
  </si>
  <si>
    <t>other than gratuity qualified for exemption under paragraph 1 above, is eligible for an exemption of RM1,000 
for each completed year of service. However, for the purpose of computing partial exemption, the period 
of employment with other companies within the same group is NOT REGARDED as a period of employment 
with the same employer.</t>
  </si>
  <si>
    <t>ii) upon termination of a contract of employment</t>
  </si>
  <si>
    <t>i) on retirement from an employment; or</t>
  </si>
  <si>
    <t>With effect from the Year of Assessment 2016, an employee who receives sums by way of gratuity:</t>
  </si>
  <si>
    <t>2. Partial exemption on gratuity</t>
  </si>
  <si>
    <t>Sums received by way of death gratuity.</t>
  </si>
  <si>
    <t xml:space="preserve">iv) Death gratuity </t>
  </si>
  <si>
    <t>Gratuity paid out of public funds to a contract officer on termination of a contract of employment regardless of whether the contract is renewed or not.</t>
  </si>
  <si>
    <t>iii) Gratuity paid to a contract officer</t>
  </si>
  <si>
    <t>Gratuity paid to an employee out of public funds on his retirement from an employment under any written law.</t>
  </si>
  <si>
    <t>ii) Gratuity paid out of public funds</t>
  </si>
  <si>
    <t>(c) The retirement takes place on reaching the compulsory age of retirement pursuant to a contract of 
employment or collective agreement at the age of 50 but before 55 and that employment has lasted 
for 10 years with the same employer or with companies in the same group.</t>
  </si>
  <si>
    <t>(b) The retirement takes place on or after reaching the age of 55, or on reaching the compulsory age 
of retirement from employment and the individual has worked 10 years continuous employment 
with the same employer or companies within the same group; or</t>
  </si>
  <si>
    <t>(a) The Director General is satisfied that the retirement is due to ill-health; or</t>
  </si>
  <si>
    <t>i) Retirement gratuity</t>
  </si>
  <si>
    <t>1. The following gratuity is exempted from income tax:</t>
  </si>
  <si>
    <t>This refers to a sum received upon retirement / termination of a contract of employment and considered as a gift 
for past service.</t>
  </si>
  <si>
    <t>(vi) Gratuity</t>
  </si>
  <si>
    <t xml:space="preserve">
Statutory income from employment</t>
  </si>
  <si>
    <t>Return</t>
  </si>
  <si>
    <t>Additional Definitions/Information</t>
  </si>
  <si>
    <t>..........</t>
  </si>
  <si>
    <t>Next ringgit</t>
  </si>
  <si>
    <t>Next 1,000,000</t>
  </si>
  <si>
    <t>Next 400,000</t>
  </si>
  <si>
    <t>Next 200,000</t>
  </si>
  <si>
    <t>Next 150,000</t>
  </si>
  <si>
    <t>Next 30,000</t>
  </si>
  <si>
    <t>Next 20,000</t>
  </si>
  <si>
    <t>Next 15,000</t>
  </si>
  <si>
    <t>Tax(RM)</t>
  </si>
  <si>
    <t>Rate %</t>
  </si>
  <si>
    <t>Calculations (RM)</t>
  </si>
  <si>
    <t>Chargeable Income</t>
  </si>
  <si>
    <t xml:space="preserve">Parent
Restricted to 1,500 for only one mother
</t>
  </si>
  <si>
    <t>Parent
Restricted to 1,500 for only one father</t>
  </si>
  <si>
    <t>1500 (Restricted)</t>
  </si>
  <si>
    <t>Total of Item F2b</t>
  </si>
  <si>
    <t xml:space="preserve"> Total deductions for F6a, F6b and F7 is restricted to RM6,000. Cell will be highlighted red when maximum is reached.</t>
  </si>
  <si>
    <t>F14b(i)</t>
  </si>
  <si>
    <t>F14b(ii)</t>
  </si>
  <si>
    <t>F14c(i)</t>
  </si>
  <si>
    <t>F14c(ii)</t>
  </si>
  <si>
    <t>B1(i)</t>
  </si>
  <si>
    <t>B1(ii)</t>
  </si>
  <si>
    <t>Statutory income from employment
(MONTHLY)</t>
  </si>
  <si>
    <t>PART E</t>
  </si>
  <si>
    <t>DONATIONS / GIFTS / CONTRIBUTIONS</t>
  </si>
  <si>
    <t>E1</t>
  </si>
  <si>
    <t>Gift of money to the Government / State Government / local authority</t>
  </si>
  <si>
    <t>Gift of money to approved institutions / organisations / funds</t>
  </si>
  <si>
    <t>E2a</t>
  </si>
  <si>
    <t>Gift of money to institutions / organizations / funds approved by the Director General of Inland Revenue.</t>
  </si>
  <si>
    <t>E2b</t>
  </si>
  <si>
    <t>Gift of money for any sports activity approved by the Minister of Finance</t>
  </si>
  <si>
    <t>E2c</t>
  </si>
  <si>
    <t>Gift of money or cost of contribution in kind for any project of national interest approved by the Minister of Finance</t>
  </si>
  <si>
    <t>Gift of money in the form of wakaf to religious authority / 
religious body / public university or gift of money in the form of endowment to public university</t>
  </si>
  <si>
    <t>E2d</t>
  </si>
  <si>
    <t>Gift of money in the form of:</t>
  </si>
  <si>
    <t>b) endowment made to a public university.</t>
  </si>
  <si>
    <t>Subsection 44(11D), ITA 1967.</t>
  </si>
  <si>
    <t>E3</t>
  </si>
  <si>
    <t>Gift of artefacts, manuscripts or paintings to the Government or State Government</t>
  </si>
  <si>
    <t>Subsection 44(6A) of ITA 1967.</t>
  </si>
  <si>
    <t>Gift of money for the provision of library facilities or to libraries</t>
  </si>
  <si>
    <t>E5</t>
  </si>
  <si>
    <t>Subsection 44(8) of ITA 1967.</t>
  </si>
  <si>
    <t>E6</t>
  </si>
  <si>
    <t>E4</t>
  </si>
  <si>
    <t>Gift of money or contribution in kind for the provision of facilities in public places for the benefit of disabled persons</t>
  </si>
  <si>
    <t>Subsection 44(9) of ITA 1967.</t>
  </si>
  <si>
    <t>Gift of money / cost / value of gift of medical equipment to any healthcare facility approved by the Ministry of Health</t>
  </si>
  <si>
    <t>Subsection 44(10) of ITA 1967.</t>
  </si>
  <si>
    <t>E7</t>
  </si>
  <si>
    <t>Gift of paintings to the National Art Gallery or any state art gallery</t>
  </si>
  <si>
    <t>The value of any gift of painting to be determined by the National Art Gallery or any state art gallery.</t>
  </si>
  <si>
    <t>Subsection 44(11) of ITA 1967.</t>
  </si>
  <si>
    <t>E8</t>
  </si>
  <si>
    <t>Contribution in fighting against the COVID-19 pandemic</t>
  </si>
  <si>
    <t>a) wakaf made to any appropriate religious authority established under any written law, body established by that 
appropriate religious authority or public university allowed by that appropriate religious authority to receive wakaf; or</t>
  </si>
  <si>
    <t>The wakaf or endowment must be made for the purpose of achieving the objective of establishment of the appropriate 
religious authority, body or public university.</t>
  </si>
  <si>
    <t>Gift of artefacts, manuscripts or paintings to the Government will be based on the value determined by the 
Department of Museums Malaysia or the National Archives.</t>
  </si>
  <si>
    <t>Gift of money not exceeding RM20,000 for the provision of library facilities to public libraries and libraries of schools 
and institutions of higher education provided that a claim for the same expenses is not made under paragraph 34(6)(g) of ITA 1967 in computing the adjusted income from business.</t>
  </si>
  <si>
    <t>Gift of money or contribution in kind (the value to be determined by the relevant local authority) for the provision of 
public facilities for the benefit of disabled persons.</t>
  </si>
  <si>
    <t>Gift of money or the cost or value (as certified by the Ministry of Health) of any gift of medical equipment not exceeding 
RM20,000 to any healthcare facility approved by the Ministry of Health.</t>
  </si>
  <si>
    <t>Tax deductions on contribution and donation in cash or in kind to fight the COVID-19 pamdemic. 
For classification purpose, please refer to the LHDNM Official Portal, http://www.hasil.gov.my &gt; Quick Links &gt; Frequently Ask Question On Contribution / Donation.</t>
  </si>
  <si>
    <t>FAQ_2_Contribution_Donation.pdf (hasil.gov.my)</t>
  </si>
  <si>
    <t>Donations, Gifts, Contribution Types</t>
  </si>
  <si>
    <t>Maximum Amount
(RM)</t>
  </si>
  <si>
    <t>Subtotal</t>
  </si>
  <si>
    <t>E9</t>
  </si>
  <si>
    <t>Total Relief [F1 to F19] (TRANSFER THIS AMOUNT TO B11)</t>
  </si>
  <si>
    <t>Total approved donations / gifts / contributions [ E1 to E7 ]
(TRANSFER THIS AMOUNT TO B7)</t>
  </si>
  <si>
    <t>CLICK HERE TO SEE THE TRANSFERED AMOUNT IN B7</t>
  </si>
  <si>
    <t>CLICK HERE TO SEE THE TRANSFERED AMOUNT IN B11</t>
  </si>
  <si>
    <t>Cell will be highlighted red when maximum is reached.</t>
  </si>
  <si>
    <t>Item F8a(i): 
Expenditure for the purchase of books, journals, magazines, printed newspapers and other similar publications 
(in the form of hardcopy or electronic but EXCLUDING banned reading materials such as morally offensive magazines) for the use by own self, spouse or child.</t>
  </si>
  <si>
    <t>Item F8a(ii):
Expenditure for the purchase of personal computer, smartphone or tablet [Does NOT include additional charge for warranty] for own use or for the use by own husband / wife or child, and NOT being used for the purpose of own business.</t>
  </si>
  <si>
    <t>Explaination of each specific items of F8a is as of below</t>
  </si>
  <si>
    <t>Item F8a(iii):
Expenditure for the use by own self, spouse or child in respect of the:</t>
  </si>
  <si>
    <t>Item F8a(iv):
Payment of monthly bill for internet subscription registered under own name for the use by own self, spouse or child.</t>
  </si>
  <si>
    <t>Subsection 44(6) and provison, ITA 1967.</t>
  </si>
  <si>
    <t>Subsection 44(11B) and provison, ITA 1967.</t>
  </si>
  <si>
    <t>Subsection 44(11C) and provison, ITA 1967.</t>
  </si>
  <si>
    <t>Media_LHDNM_26032020_INSENTIF_POTONGAN_CUKAI_BAGI_SUMBANGAN_KEPADA_
TABUNG_COVID19.pdf (hasil.gov.my)</t>
  </si>
  <si>
    <t>LESS:
Approved donations / 
gifts / contributions
(Amount From E9)</t>
  </si>
  <si>
    <r>
      <t xml:space="preserve">Refer to the Income Tax (Exemption) (No. 3) 2014 [P.U. (A) 167/2014] and 
Income Tax (Exemption) (Amendment) 2019 [P.U. (A) 399/2019] and </t>
    </r>
    <r>
      <rPr>
        <b/>
        <sz val="11"/>
        <color theme="1"/>
        <rFont val="Calibri"/>
        <family val="2"/>
        <scheme val="minor"/>
      </rPr>
      <t>public ruling No. 12/2020</t>
    </r>
    <r>
      <rPr>
        <sz val="11"/>
        <color theme="1"/>
        <rFont val="Calibri"/>
        <family val="2"/>
        <scheme val="minor"/>
      </rPr>
      <t xml:space="preserve"> – Tax Incentive For Angle Investor for further information.</t>
    </r>
  </si>
  <si>
    <r>
      <t xml:space="preserve">(iii) Refer to </t>
    </r>
    <r>
      <rPr>
        <b/>
        <sz val="11"/>
        <color theme="1"/>
        <rFont val="Calibri"/>
        <family val="2"/>
        <scheme val="minor"/>
      </rPr>
      <t>paragraph 43(1)(c) and paragraph 16 Schedule 4 of ITA 1967</t>
    </r>
    <r>
      <rPr>
        <sz val="11"/>
        <color theme="1"/>
        <rFont val="Calibri"/>
        <family val="2"/>
        <scheme val="minor"/>
      </rPr>
      <t xml:space="preserve"> for 
computing the amount of income to be included as aggregate income.</t>
    </r>
  </si>
  <si>
    <r>
      <t xml:space="preserve">With effect from the Year of Assessment 2016, where gross income from an employment is receivable in respect of any particular period, it shall, when received, be taxed in the year in which it is received </t>
    </r>
    <r>
      <rPr>
        <b/>
        <sz val="11"/>
        <color theme="1"/>
        <rFont val="Calibri"/>
        <family val="2"/>
        <scheme val="minor"/>
      </rPr>
      <t>[Subsection 25(1) of ITA 1967]</t>
    </r>
    <r>
      <rPr>
        <sz val="11"/>
        <color theme="1"/>
        <rFont val="Calibri"/>
        <family val="2"/>
        <scheme val="minor"/>
      </rPr>
      <t>.</t>
    </r>
  </si>
  <si>
    <r>
      <t xml:space="preserve">vi) Gratutity </t>
    </r>
    <r>
      <rPr>
        <b/>
        <sz val="11"/>
        <color theme="1"/>
        <rFont val="Calibri"/>
        <family val="2"/>
        <scheme val="minor"/>
      </rPr>
      <t>(Reference: Public Ruling No. 9/2016)</t>
    </r>
  </si>
  <si>
    <r>
      <t xml:space="preserve">v) Any perquisites [such as share option scheme </t>
    </r>
    <r>
      <rPr>
        <b/>
        <sz val="11"/>
        <color theme="1"/>
        <rFont val="Calibri"/>
        <family val="2"/>
        <scheme val="minor"/>
      </rPr>
      <t>(Public Ruling No. 11/2021)</t>
    </r>
    <r>
      <rPr>
        <sz val="11"/>
        <color theme="1"/>
        <rFont val="Calibri"/>
        <family val="2"/>
        <scheme val="minor"/>
      </rPr>
      <t>, insurance premium / school and tuition fee paid by the employer] have to be declared.</t>
    </r>
  </si>
  <si>
    <r>
      <rPr>
        <b/>
        <sz val="11"/>
        <color theme="1"/>
        <rFont val="Calibri"/>
        <family val="2"/>
        <scheme val="minor"/>
      </rPr>
      <t>In the case of a Combined Assessment, this deduction is only allowed if the assessment is made in the name of the wife.</t>
    </r>
    <r>
      <rPr>
        <sz val="11"/>
        <color theme="1"/>
        <rFont val="Calibri"/>
        <family val="2"/>
        <scheme val="minor"/>
      </rPr>
      <t xml:space="preserve"> </t>
    </r>
    <r>
      <rPr>
        <sz val="11"/>
        <color rgb="FFFF0000"/>
        <rFont val="Calibri"/>
        <family val="2"/>
        <scheme val="minor"/>
      </rPr>
      <t>This case currently not applicable for this Individual Assesment Form.</t>
    </r>
  </si>
  <si>
    <t>B,E,F</t>
  </si>
  <si>
    <t>http://www.hasil.gov.my/bt_goindex.php?bt_kump=5&amp;bt_skum=5&amp;bt_posi=3&amp;bt_unit=1&amp;bt_sequ=1&amp;bt_lgv=2</t>
  </si>
  <si>
    <r>
      <t xml:space="preserve">For more information on any </t>
    </r>
    <r>
      <rPr>
        <b/>
        <sz val="11"/>
        <color theme="1"/>
        <rFont val="Calibri"/>
        <family val="2"/>
        <scheme val="minor"/>
      </rPr>
      <t>Paragraph, Subparagrap or Sections in the Income Tax Act (ITA) 1967</t>
    </r>
    <r>
      <rPr>
        <sz val="11"/>
        <color theme="1"/>
        <rFont val="Calibri"/>
        <family val="2"/>
        <scheme val="minor"/>
      </rPr>
      <t>, visit the following website for a downloadable PDF:</t>
    </r>
  </si>
  <si>
    <t>Act_53_20190101.pdf (hasil.gov.my)</t>
  </si>
  <si>
    <r>
      <t xml:space="preserve">For more information on any </t>
    </r>
    <r>
      <rPr>
        <b/>
        <sz val="11"/>
        <color theme="1"/>
        <rFont val="Calibri"/>
        <family val="2"/>
        <scheme val="minor"/>
      </rPr>
      <t>Public Ruling</t>
    </r>
    <r>
      <rPr>
        <sz val="11"/>
        <color theme="1"/>
        <rFont val="Calibri"/>
        <family val="2"/>
        <scheme val="minor"/>
      </rPr>
      <t>, visit the following website:</t>
    </r>
  </si>
  <si>
    <r>
      <t xml:space="preserve">Any applicable Items in:
 Part B (Computer Income Tax)
Part E (Donations, Gifts, Cont)
Part F (Individual Relief Type)
which has bolded words concerning 
</t>
    </r>
    <r>
      <rPr>
        <b/>
        <sz val="11"/>
        <color rgb="FF000000"/>
        <rFont val="Calibri"/>
        <family val="2"/>
        <scheme val="minor"/>
      </rPr>
      <t>Public Ruiling and ITA 1967</t>
    </r>
  </si>
  <si>
    <t>Click the Orange Box in this Column to Fill in B7(Donations, Gifts, Contributions) and/or 
B11 (Individual Relief Type) If Applicable</t>
  </si>
  <si>
    <r>
      <rPr>
        <b/>
        <u/>
        <sz val="11"/>
        <color theme="10"/>
        <rFont val="Calibri"/>
        <family val="2"/>
        <scheme val="minor"/>
      </rPr>
      <t>CLICK HERE TO INPUT DONATIONS, GIFTS, CONTRIBUTIONS IF APPLICABLE</t>
    </r>
    <r>
      <rPr>
        <u/>
        <sz val="11"/>
        <color theme="10"/>
        <rFont val="Calibri"/>
        <family val="2"/>
        <scheme val="minor"/>
      </rPr>
      <t xml:space="preserve">
</t>
    </r>
    <r>
      <rPr>
        <sz val="11"/>
        <rFont val="Calibri"/>
        <family val="2"/>
        <scheme val="minor"/>
      </rPr>
      <t xml:space="preserve">Transfer the amount from item E9, if any. </t>
    </r>
    <r>
      <rPr>
        <u/>
        <sz val="11"/>
        <color theme="10"/>
        <rFont val="Calibri"/>
        <family val="2"/>
        <scheme val="minor"/>
      </rPr>
      <t xml:space="preserve">
</t>
    </r>
    <r>
      <rPr>
        <sz val="11"/>
        <rFont val="Calibri"/>
        <family val="2"/>
        <scheme val="minor"/>
      </rPr>
      <t xml:space="preserve">Refer to </t>
    </r>
    <r>
      <rPr>
        <b/>
        <sz val="11"/>
        <rFont val="Calibri"/>
        <family val="2"/>
        <scheme val="minor"/>
      </rPr>
      <t>Public Ruling No. 8/2020.</t>
    </r>
    <r>
      <rPr>
        <sz val="11"/>
        <rFont val="Calibri"/>
        <family val="2"/>
        <scheme val="minor"/>
      </rPr>
      <t xml:space="preserv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</si>
  <si>
    <t>LESS:
Total relief (Amount from F20)</t>
  </si>
  <si>
    <t>Part B/E/F</t>
  </si>
  <si>
    <t>Note that the above Income Tax Act (ITA) 1967 is as of 1 January 2019. There may be amendment(s) made in the future. 
Please search the web using any search engine (Google, Bing etc.) for "Income Tax Act 1967" for the latest possible version.</t>
  </si>
  <si>
    <t xml:space="preserve">Additional Information from all Parts </t>
  </si>
  <si>
    <t>Next 0</t>
  </si>
  <si>
    <r>
      <t xml:space="preserve">Tax On The First </t>
    </r>
    <r>
      <rPr>
        <b/>
        <sz val="11"/>
        <color theme="1"/>
        <rFont val="Calibri"/>
        <family val="2"/>
        <scheme val="minor"/>
      </rPr>
      <t>X</t>
    </r>
    <r>
      <rPr>
        <sz val="11"/>
        <color theme="1"/>
        <rFont val="Calibri"/>
        <family val="2"/>
        <scheme val="minor"/>
      </rPr>
      <t xml:space="preserve"> Amount of B12</t>
    </r>
  </si>
  <si>
    <r>
      <t xml:space="preserve">Tax On The Next Balance of (B12-X) Amount, Formula = (B12 - </t>
    </r>
    <r>
      <rPr>
        <b/>
        <sz val="11"/>
        <color theme="1"/>
        <rFont val="Calibri"/>
        <family val="2"/>
        <scheme val="minor"/>
      </rPr>
      <t>X</t>
    </r>
    <r>
      <rPr>
        <sz val="11"/>
        <color theme="1"/>
        <rFont val="Calibri"/>
        <family val="2"/>
        <scheme val="minor"/>
      </rPr>
      <t>) Times (Tax Rate)</t>
    </r>
  </si>
  <si>
    <t>For more information about (x) Compensation For Loss Of Employment, 
click here</t>
  </si>
  <si>
    <t>Annual Statutory Income = MONTHLY * 12</t>
  </si>
  <si>
    <t>AGGREGATE INCOME (B1(i) - B1(ii) + B2 + B3)</t>
  </si>
  <si>
    <t>( B8 – B11 ) is for Individual while ( B10 – B11 ) is for joint assesment which is not considered.
0 if value is negative</t>
  </si>
  <si>
    <t>Tax on the First 5,000</t>
  </si>
  <si>
    <t>Tax on the First 20,000</t>
  </si>
  <si>
    <t>Tax on the First 35,000</t>
  </si>
  <si>
    <t>Tax on the First 50,000</t>
  </si>
  <si>
    <t>Tax on the First 70,000</t>
  </si>
  <si>
    <t>Tax on the First 100,000</t>
  </si>
  <si>
    <t>Tax on the First 250,000</t>
  </si>
  <si>
    <t>Tax on the First 400,000</t>
  </si>
  <si>
    <t>Tax on the First 600,000</t>
  </si>
  <si>
    <t>Tax on the First 1,000,000</t>
  </si>
  <si>
    <t>Tax on the First 2,000,000</t>
  </si>
  <si>
    <t>Key in Amount only in 
Orange Cells in this Column</t>
  </si>
  <si>
    <t xml:space="preserve"> Total deductions for F2b is restricted to RM3,000.</t>
  </si>
  <si>
    <t>Child
i) No. (Number Of Children)
ii) 100% Eligibility
iii) 50% Eligibility (Same Child But 2 or More Individual, etc. Divorced or Elected For Separate Assesment (Not Considered If Individual)</t>
  </si>
  <si>
    <t>E2a + E2b + E2c + E2d</t>
  </si>
  <si>
    <r>
      <rPr>
        <sz val="11"/>
        <rFont val="Calibri"/>
        <family val="2"/>
        <scheme val="minor"/>
      </rPr>
      <t>Visit the following website for more information:</t>
    </r>
    <r>
      <rPr>
        <sz val="11"/>
        <color theme="10"/>
        <rFont val="Calibri"/>
        <family val="2"/>
        <scheme val="minor"/>
      </rPr>
      <t xml:space="preserve"> </t>
    </r>
    <r>
      <rPr>
        <u/>
        <sz val="11"/>
        <color theme="10"/>
        <rFont val="Calibri"/>
        <family val="2"/>
        <scheme val="minor"/>
      </rPr>
      <t>LAMAN UTAMA - Portal SSPN-i Online PTPTN</t>
    </r>
  </si>
  <si>
    <t>Example of calculation:</t>
  </si>
  <si>
    <t>per child</t>
  </si>
  <si>
    <t>Please delete this value if you deleted the value in F14c(i) using the DEL key</t>
  </si>
  <si>
    <t>B9 IS NOT APPLICABLE FOR INDIVIDUAL ASSESSMENT</t>
  </si>
  <si>
    <t>B10 IS NOT APPLICABLE FOR INDIVIDUAL ASSESSMENT</t>
  </si>
  <si>
    <r>
      <t xml:space="preserve">CLICK HERE TO INPUT INDIVIDUAL RELIEF TYPE IF APPLICABLE
</t>
    </r>
    <r>
      <rPr>
        <sz val="11"/>
        <color rgb="FFFF0000"/>
        <rFont val="Calibri"/>
        <family val="2"/>
        <scheme val="minor"/>
      </rPr>
      <t>Receipts and supporting documents must be kept for a period of seven (7) years after the end of the year in 
which the return form is furnished to LHDNM, for future reference and inspection if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</si>
</sst>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1"/>
      <name val="Calibri"/>
      <family val="2"/>
      <scheme val="minor"/>
    </font>
    <font>
      <b/>
      <u/>
      <sz val="11"/>
      <color theme="1"/>
      <name val="Calibri"/>
      <family val="2"/>
      <scheme val="minor"/>
    </font>
    <font>
      <sz val="12"/>
      <color theme="1"/>
      <name val="Calibri"/>
      <family val="2"/>
      <scheme val="minor"/>
    </font>
    <font>
      <b/>
      <sz val="12"/>
      <color rgb="FF000000"/>
      <name val="Calibri"/>
      <family val="2"/>
      <scheme val="minor"/>
    </font>
    <font>
      <b/>
      <sz val="11"/>
      <color rgb="FF000000"/>
      <name val="Calibri"/>
      <family val="2"/>
      <scheme val="minor"/>
    </font>
    <font>
      <b/>
      <u/>
      <sz val="11"/>
      <color theme="10"/>
      <name val="Calibri"/>
      <family val="2"/>
      <scheme val="minor"/>
    </font>
    <font>
      <sz val="11"/>
      <color theme="10"/>
      <name val="Calibri"/>
      <family val="2"/>
      <scheme val="minor"/>
    </font>
    <font>
      <sz val="10"/>
      <color rgb="FF000000"/>
      <name val="Calibri"/>
      <family val="2"/>
      <scheme val="minor"/>
    </font>
    <font>
      <b/>
      <sz val="10"/>
      <color rgb="FF000000"/>
      <name val="Calibri"/>
      <family val="2"/>
      <scheme val="minor"/>
    </font>
    <font>
      <b/>
      <sz val="11"/>
      <name val="Calibri"/>
      <family val="2"/>
      <scheme val="minor"/>
    </font>
  </fonts>
  <fills count="8">
    <fill>
      <patternFill patternType="none"/>
    </fill>
    <fill>
      <patternFill patternType="gray125"/>
    </fill>
    <fill>
      <patternFill patternType="solid">
        <fgColor rgb="FFE4F6F8"/>
        <bgColor indexed="64"/>
      </patternFill>
    </fill>
    <fill>
      <patternFill patternType="solid">
        <fgColor theme="1"/>
        <bgColor indexed="64"/>
      </patternFill>
    </fill>
    <fill>
      <patternFill patternType="solid">
        <fgColor theme="0"/>
        <bgColor indexed="64"/>
      </patternFill>
    </fill>
    <fill>
      <patternFill patternType="solid">
        <fgColor rgb="FF95CBE9"/>
        <bgColor indexed="64"/>
      </patternFill>
    </fill>
    <fill>
      <patternFill patternType="solid">
        <fgColor rgb="FFDDF4FF"/>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right/>
      <top style="thin">
        <color rgb="FF000000"/>
      </top>
      <bottom/>
      <diagonal/>
    </border>
    <border>
      <left style="thin">
        <color rgb="FF000000"/>
      </left>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dotted">
        <color indexed="64"/>
      </bottom>
      <diagonal/>
    </border>
    <border>
      <left style="thin">
        <color rgb="FF000000"/>
      </left>
      <right style="thin">
        <color indexed="64"/>
      </right>
      <top style="thin">
        <color indexed="64"/>
      </top>
      <bottom style="dotted">
        <color indexed="64"/>
      </bottom>
      <diagonal/>
    </border>
    <border>
      <left style="thin">
        <color indexed="64"/>
      </left>
      <right style="thin">
        <color rgb="FF000000"/>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right/>
      <top/>
      <bottom style="thin">
        <color indexed="64"/>
      </bottom>
      <diagonal/>
    </border>
    <border>
      <left/>
      <right/>
      <top style="thin">
        <color indexed="64"/>
      </top>
      <bottom/>
      <diagonal/>
    </border>
    <border>
      <left/>
      <right style="dotted">
        <color indexed="64"/>
      </right>
      <top style="dotted">
        <color indexed="64"/>
      </top>
      <bottom style="dotted">
        <color indexed="64"/>
      </bottom>
      <diagonal/>
    </border>
    <border>
      <left style="thin">
        <color rgb="FF000000"/>
      </left>
      <right style="thin">
        <color rgb="FF000000"/>
      </right>
      <top/>
      <bottom style="dotted">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right style="dotted">
        <color indexed="64"/>
      </right>
      <top style="dotted">
        <color indexed="64"/>
      </top>
      <bottom/>
      <diagonal/>
    </border>
    <border>
      <left/>
      <right style="thin">
        <color indexed="64"/>
      </right>
      <top style="dotted">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9">
    <xf numFmtId="0" fontId="0" fillId="0" borderId="0" xfId="0"/>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left"/>
    </xf>
    <xf numFmtId="0" fontId="0" fillId="0" borderId="1" xfId="0" applyBorder="1"/>
    <xf numFmtId="0" fontId="0" fillId="0" borderId="1" xfId="0" applyBorder="1" applyAlignment="1">
      <alignment horizontal="left" vertical="top"/>
    </xf>
    <xf numFmtId="1" fontId="0" fillId="0" borderId="1" xfId="0" applyNumberFormat="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9" fontId="0" fillId="0" borderId="1" xfId="2" applyFont="1" applyBorder="1" applyAlignment="1">
      <alignment horizontal="center" vertical="center"/>
    </xf>
    <xf numFmtId="0" fontId="0" fillId="0" borderId="1" xfId="0" applyBorder="1" applyAlignment="1">
      <alignment horizontal="left" vertical="center" wrapText="1"/>
    </xf>
    <xf numFmtId="3" fontId="0" fillId="0" borderId="1" xfId="0" applyNumberFormat="1" applyBorder="1" applyAlignment="1">
      <alignment horizontal="center" vertical="center"/>
    </xf>
    <xf numFmtId="0" fontId="5" fillId="0" borderId="1" xfId="3"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xf>
    <xf numFmtId="0" fontId="6" fillId="3" borderId="1" xfId="0" applyFont="1" applyFill="1" applyBorder="1" applyAlignment="1">
      <alignment horizontal="center" vertical="center"/>
    </xf>
    <xf numFmtId="0" fontId="4" fillId="2" borderId="1" xfId="0" applyFont="1" applyFill="1" applyBorder="1" applyAlignment="1">
      <alignment horizontal="left" vertical="top" wrapText="1"/>
    </xf>
    <xf numFmtId="0" fontId="0" fillId="0" borderId="1" xfId="0" quotePrefix="1" applyBorder="1"/>
    <xf numFmtId="0" fontId="0" fillId="4" borderId="1" xfId="0" applyFill="1" applyBorder="1"/>
    <xf numFmtId="0" fontId="2" fillId="4" borderId="1" xfId="0" applyFont="1" applyFill="1" applyBorder="1" applyAlignment="1">
      <alignment wrapText="1"/>
    </xf>
    <xf numFmtId="0" fontId="0" fillId="4" borderId="3" xfId="0" applyFill="1" applyBorder="1"/>
    <xf numFmtId="0" fontId="2" fillId="4" borderId="3" xfId="0" applyFont="1" applyFill="1" applyBorder="1" applyAlignment="1">
      <alignment wrapText="1"/>
    </xf>
    <xf numFmtId="0" fontId="0" fillId="4" borderId="4" xfId="0" applyFill="1" applyBorder="1"/>
    <xf numFmtId="0" fontId="0" fillId="4" borderId="4" xfId="0" applyFill="1" applyBorder="1" applyAlignment="1">
      <alignment wrapText="1"/>
    </xf>
    <xf numFmtId="0" fontId="0" fillId="4" borderId="4" xfId="0" applyFill="1" applyBorder="1" applyAlignment="1">
      <alignment horizontal="left" vertical="top"/>
    </xf>
    <xf numFmtId="0" fontId="0" fillId="4" borderId="5" xfId="0" applyFill="1" applyBorder="1"/>
    <xf numFmtId="0" fontId="0" fillId="4" borderId="5" xfId="0" applyFill="1" applyBorder="1" applyAlignment="1">
      <alignment horizontal="left" vertical="top" wrapText="1"/>
    </xf>
    <xf numFmtId="0" fontId="0" fillId="0" borderId="6" xfId="0" applyBorder="1" applyAlignment="1">
      <alignment horizontal="center" vertical="center"/>
    </xf>
    <xf numFmtId="0" fontId="4" fillId="2" borderId="2" xfId="0" applyFont="1" applyFill="1" applyBorder="1" applyAlignment="1">
      <alignment horizontal="left" vertical="center"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7" xfId="0" applyFill="1" applyBorder="1"/>
    <xf numFmtId="0" fontId="0" fillId="4" borderId="3" xfId="0" applyFill="1"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4" borderId="11" xfId="0" applyFill="1" applyBorder="1" applyAlignment="1">
      <alignment horizontal="left" vertical="top" wrapText="1"/>
    </xf>
    <xf numFmtId="0" fontId="0" fillId="4" borderId="8" xfId="0" applyFill="1" applyBorder="1" applyAlignment="1">
      <alignment horizontal="left" vertical="top" wrapText="1"/>
    </xf>
    <xf numFmtId="0" fontId="0" fillId="4" borderId="8" xfId="0" applyFill="1" applyBorder="1" applyAlignment="1">
      <alignment horizontal="left" vertical="top"/>
    </xf>
    <xf numFmtId="0" fontId="0" fillId="4" borderId="12" xfId="0" applyFill="1" applyBorder="1" applyAlignment="1">
      <alignment horizontal="left" vertical="top" wrapText="1"/>
    </xf>
    <xf numFmtId="0" fontId="0" fillId="0" borderId="5" xfId="0" applyBorder="1"/>
    <xf numFmtId="0" fontId="7" fillId="4" borderId="4" xfId="0" applyFont="1" applyFill="1" applyBorder="1" applyAlignment="1">
      <alignment horizontal="left" vertical="top"/>
    </xf>
    <xf numFmtId="0" fontId="7" fillId="4" borderId="5" xfId="0" applyFont="1" applyFill="1" applyBorder="1" applyAlignment="1">
      <alignment horizontal="left" vertical="top"/>
    </xf>
    <xf numFmtId="0" fontId="0" fillId="0" borderId="5" xfId="0" applyBorder="1" applyAlignment="1">
      <alignment horizontal="center" vertical="center"/>
    </xf>
    <xf numFmtId="0" fontId="5" fillId="4" borderId="4" xfId="3" applyFill="1" applyBorder="1" applyAlignment="1">
      <alignment vertical="top" wrapText="1"/>
    </xf>
    <xf numFmtId="0" fontId="5" fillId="4" borderId="4" xfId="3" applyFill="1" applyBorder="1" applyAlignment="1">
      <alignment wrapText="1"/>
    </xf>
    <xf numFmtId="0" fontId="5" fillId="4" borderId="4" xfId="3" applyFill="1" applyBorder="1"/>
    <xf numFmtId="0" fontId="0" fillId="4" borderId="5" xfId="0" applyFill="1" applyBorder="1" applyAlignment="1">
      <alignment horizontal="left" vertical="top"/>
    </xf>
    <xf numFmtId="0" fontId="8" fillId="0" borderId="0" xfId="0" applyFont="1" applyAlignment="1">
      <alignment horizontal="left"/>
    </xf>
    <xf numFmtId="0" fontId="8" fillId="0" borderId="0" xfId="0" applyFont="1" applyAlignment="1">
      <alignment horizontal="center" vertical="center"/>
    </xf>
    <xf numFmtId="0" fontId="9" fillId="5" borderId="13" xfId="0" applyFont="1" applyFill="1" applyBorder="1" applyAlignment="1">
      <alignment horizontal="center" vertical="center" wrapText="1"/>
    </xf>
    <xf numFmtId="0" fontId="9" fillId="5" borderId="13" xfId="0" applyFont="1" applyFill="1" applyBorder="1" applyAlignment="1">
      <alignment horizontal="left" vertical="center" wrapText="1"/>
    </xf>
    <xf numFmtId="0" fontId="0" fillId="0" borderId="0" xfId="0" applyAlignment="1">
      <alignment horizontal="center"/>
    </xf>
    <xf numFmtId="1" fontId="0" fillId="0" borderId="1" xfId="0" applyNumberFormat="1" applyBorder="1" applyAlignment="1">
      <alignment horizontal="center"/>
    </xf>
    <xf numFmtId="0" fontId="4" fillId="2" borderId="14" xfId="0" applyFont="1" applyFill="1" applyBorder="1" applyAlignment="1">
      <alignment horizontal="left" vertical="center" wrapText="1"/>
    </xf>
    <xf numFmtId="0" fontId="5" fillId="2" borderId="15" xfId="3" applyFill="1" applyBorder="1" applyAlignment="1">
      <alignment horizontal="left" vertical="center" wrapText="1"/>
    </xf>
    <xf numFmtId="0" fontId="4" fillId="2" borderId="31" xfId="0" applyFont="1" applyFill="1" applyBorder="1" applyAlignment="1">
      <alignment horizontal="center" vertical="center" wrapText="1"/>
    </xf>
    <xf numFmtId="0" fontId="4" fillId="2" borderId="3" xfId="0" applyFont="1" applyFill="1" applyBorder="1" applyAlignment="1">
      <alignment horizontal="left" vertical="center" wrapText="1"/>
    </xf>
    <xf numFmtId="1" fontId="0" fillId="0" borderId="33" xfId="0" applyNumberFormat="1" applyBorder="1" applyAlignment="1">
      <alignment horizontal="center" vertical="center"/>
    </xf>
    <xf numFmtId="3" fontId="4" fillId="2" borderId="24" xfId="0" applyNumberFormat="1" applyFont="1" applyFill="1" applyBorder="1" applyAlignment="1">
      <alignment horizontal="center" vertical="center" wrapText="1"/>
    </xf>
    <xf numFmtId="0" fontId="4" fillId="2" borderId="34" xfId="0" applyFont="1" applyFill="1" applyBorder="1" applyAlignment="1">
      <alignment horizontal="left" vertical="center" wrapText="1"/>
    </xf>
    <xf numFmtId="0" fontId="4" fillId="2" borderId="11" xfId="0" applyFont="1" applyFill="1" applyBorder="1" applyAlignment="1">
      <alignment horizontal="center" vertical="center" wrapText="1"/>
    </xf>
    <xf numFmtId="0" fontId="4" fillId="2" borderId="11" xfId="0" applyFont="1" applyFill="1" applyBorder="1" applyAlignment="1">
      <alignment horizontal="left" vertical="center" wrapText="1"/>
    </xf>
    <xf numFmtId="0" fontId="0" fillId="3" borderId="35" xfId="0" applyFill="1" applyBorder="1" applyAlignment="1">
      <alignment horizontal="center" vertical="center"/>
    </xf>
    <xf numFmtId="3" fontId="10" fillId="2" borderId="36" xfId="0" applyNumberFormat="1"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2" borderId="20"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35" xfId="0" applyFont="1" applyFill="1" applyBorder="1" applyAlignment="1">
      <alignment horizontal="left" vertical="center" wrapText="1"/>
    </xf>
    <xf numFmtId="0" fontId="8" fillId="0" borderId="0" xfId="0" applyFont="1" applyAlignment="1">
      <alignment vertical="top"/>
    </xf>
    <xf numFmtId="0" fontId="8" fillId="0" borderId="0" xfId="0" applyFont="1" applyAlignment="1">
      <alignment horizontal="center"/>
    </xf>
    <xf numFmtId="0" fontId="8" fillId="0" borderId="0" xfId="0" applyFont="1"/>
    <xf numFmtId="0" fontId="8" fillId="0" borderId="0" xfId="0" applyFont="1" applyAlignment="1">
      <alignment horizontal="left" vertical="top"/>
    </xf>
    <xf numFmtId="0" fontId="9" fillId="5" borderId="43"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4" fillId="2" borderId="1" xfId="0" applyFont="1" applyFill="1" applyBorder="1" applyAlignment="1">
      <alignment vertical="center" wrapText="1"/>
    </xf>
    <xf numFmtId="0" fontId="3" fillId="4" borderId="5" xfId="0" applyFont="1" applyFill="1" applyBorder="1"/>
    <xf numFmtId="0" fontId="0" fillId="4" borderId="3" xfId="0" applyFill="1" applyBorder="1" applyAlignment="1">
      <alignment wrapText="1"/>
    </xf>
    <xf numFmtId="0" fontId="9" fillId="5" borderId="21"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3" fillId="6" borderId="39" xfId="0" applyFont="1" applyFill="1" applyBorder="1" applyAlignment="1">
      <alignment horizontal="center" vertical="center" wrapText="1"/>
    </xf>
    <xf numFmtId="3" fontId="13" fillId="6" borderId="3" xfId="0" applyNumberFormat="1" applyFont="1" applyFill="1" applyBorder="1" applyAlignment="1">
      <alignment horizontal="center" vertical="center" wrapText="1"/>
    </xf>
    <xf numFmtId="3" fontId="13" fillId="6" borderId="10" xfId="0" applyNumberFormat="1" applyFont="1" applyFill="1" applyBorder="1" applyAlignment="1">
      <alignment horizontal="center" vertical="center" wrapText="1"/>
    </xf>
    <xf numFmtId="0" fontId="13" fillId="6" borderId="5" xfId="0" applyFont="1" applyFill="1" applyBorder="1" applyAlignment="1">
      <alignment horizontal="center" vertical="center" wrapText="1"/>
    </xf>
    <xf numFmtId="0" fontId="0" fillId="6" borderId="40" xfId="0" applyFill="1" applyBorder="1" applyAlignment="1">
      <alignment horizontal="center" vertical="center" wrapText="1"/>
    </xf>
    <xf numFmtId="3" fontId="13" fillId="6" borderId="5" xfId="0" applyNumberFormat="1" applyFont="1" applyFill="1" applyBorder="1" applyAlignment="1">
      <alignment horizontal="center" vertical="center" wrapText="1"/>
    </xf>
    <xf numFmtId="3" fontId="13" fillId="6" borderId="9" xfId="0" applyNumberFormat="1" applyFont="1" applyFill="1" applyBorder="1" applyAlignment="1">
      <alignment horizontal="center" vertical="center" wrapText="1"/>
    </xf>
    <xf numFmtId="0" fontId="13" fillId="6" borderId="11" xfId="0" applyFont="1" applyFill="1" applyBorder="1" applyAlignment="1">
      <alignment horizontal="center" vertical="center" wrapText="1"/>
    </xf>
    <xf numFmtId="3" fontId="13" fillId="6" borderId="8" xfId="0" applyNumberFormat="1" applyFont="1" applyFill="1" applyBorder="1" applyAlignment="1">
      <alignment horizontal="center" vertical="center" wrapText="1"/>
    </xf>
    <xf numFmtId="0" fontId="0" fillId="6" borderId="12" xfId="0" applyFill="1" applyBorder="1" applyAlignment="1">
      <alignment horizontal="center" vertical="center" wrapText="1"/>
    </xf>
    <xf numFmtId="3" fontId="0" fillId="6" borderId="12" xfId="0" applyNumberFormat="1" applyFill="1" applyBorder="1" applyAlignment="1">
      <alignment horizontal="center" vertical="center" wrapText="1"/>
    </xf>
    <xf numFmtId="3" fontId="13" fillId="2" borderId="9"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11" xfId="0" applyFont="1" applyFill="1" applyBorder="1" applyAlignment="1">
      <alignment horizontal="center" vertical="center" wrapText="1"/>
    </xf>
    <xf numFmtId="3" fontId="13" fillId="2" borderId="11" xfId="0" applyNumberFormat="1" applyFont="1" applyFill="1" applyBorder="1" applyAlignment="1">
      <alignment horizontal="center" vertical="center" wrapText="1"/>
    </xf>
    <xf numFmtId="3" fontId="13" fillId="2" borderId="10" xfId="0" applyNumberFormat="1" applyFont="1" applyFill="1" applyBorder="1" applyAlignment="1">
      <alignment horizontal="center" vertical="center" wrapText="1"/>
    </xf>
    <xf numFmtId="0" fontId="13" fillId="2" borderId="5" xfId="0" applyFont="1" applyFill="1" applyBorder="1" applyAlignment="1">
      <alignment horizontal="center" vertical="center" wrapText="1"/>
    </xf>
    <xf numFmtId="0" fontId="0" fillId="2" borderId="12" xfId="0" applyFill="1" applyBorder="1" applyAlignment="1">
      <alignment horizontal="center" vertical="center" wrapText="1"/>
    </xf>
    <xf numFmtId="3" fontId="0" fillId="2" borderId="12" xfId="0" applyNumberFormat="1" applyFill="1" applyBorder="1" applyAlignment="1">
      <alignment horizontal="center" vertical="center" wrapText="1"/>
    </xf>
    <xf numFmtId="3" fontId="13" fillId="6" borderId="11"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13" fillId="6" borderId="39" xfId="0" applyNumberFormat="1" applyFont="1" applyFill="1" applyBorder="1" applyAlignment="1">
      <alignment horizontal="center" vertical="center" wrapText="1"/>
    </xf>
    <xf numFmtId="0" fontId="0" fillId="6" borderId="3" xfId="0" applyFill="1" applyBorder="1" applyAlignment="1">
      <alignment horizontal="center" vertical="center" wrapText="1"/>
    </xf>
    <xf numFmtId="3" fontId="0" fillId="6" borderId="5" xfId="0" applyNumberFormat="1" applyFill="1" applyBorder="1" applyAlignment="1">
      <alignment horizontal="center" vertical="center" wrapText="1"/>
    </xf>
    <xf numFmtId="3" fontId="13" fillId="2" borderId="39" xfId="0" applyNumberFormat="1" applyFont="1" applyFill="1" applyBorder="1" applyAlignment="1">
      <alignment horizontal="center" vertical="center" wrapText="1"/>
    </xf>
    <xf numFmtId="3" fontId="13" fillId="2" borderId="4" xfId="0" applyNumberFormat="1" applyFont="1" applyFill="1" applyBorder="1" applyAlignment="1">
      <alignment horizontal="center" vertical="center" wrapText="1"/>
    </xf>
    <xf numFmtId="0" fontId="0" fillId="2" borderId="40" xfId="0" applyFill="1" applyBorder="1" applyAlignment="1">
      <alignment horizontal="center" vertical="center" wrapText="1"/>
    </xf>
    <xf numFmtId="3" fontId="13" fillId="2" borderId="5" xfId="0" applyNumberFormat="1"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6" borderId="10" xfId="0" applyFont="1" applyFill="1" applyBorder="1" applyAlignment="1">
      <alignment horizontal="center" vertical="center" wrapText="1"/>
    </xf>
    <xf numFmtId="3" fontId="0" fillId="6" borderId="8" xfId="0" applyNumberForma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2" borderId="0" xfId="0" applyFill="1" applyAlignment="1">
      <alignment horizontal="center" vertical="center" wrapText="1"/>
    </xf>
    <xf numFmtId="3" fontId="13" fillId="2" borderId="3" xfId="0" applyNumberFormat="1"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4"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3" xfId="0" applyFont="1" applyFill="1" applyBorder="1" applyAlignment="1">
      <alignment horizontal="left" vertical="center"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3" fontId="10" fillId="2" borderId="47" xfId="0" applyNumberFormat="1" applyFont="1" applyFill="1" applyBorder="1" applyAlignment="1">
      <alignment vertical="center" wrapText="1"/>
    </xf>
    <xf numFmtId="0" fontId="3" fillId="4" borderId="3" xfId="0" applyFont="1" applyFill="1" applyBorder="1" applyAlignment="1">
      <alignment horizontal="left" vertical="center"/>
    </xf>
    <xf numFmtId="0" fontId="3" fillId="4" borderId="3" xfId="0" applyFont="1" applyFill="1" applyBorder="1" applyAlignment="1">
      <alignment horizontal="left" vertical="top"/>
    </xf>
    <xf numFmtId="0" fontId="3" fillId="4" borderId="37" xfId="0" applyFont="1" applyFill="1" applyBorder="1" applyAlignment="1">
      <alignment horizontal="left" vertical="top"/>
    </xf>
    <xf numFmtId="0" fontId="3" fillId="0" borderId="35" xfId="0" applyFont="1" applyBorder="1" applyAlignment="1">
      <alignment horizontal="left" vertical="top"/>
    </xf>
    <xf numFmtId="0" fontId="0" fillId="4" borderId="30" xfId="0" applyFill="1" applyBorder="1" applyAlignment="1">
      <alignment horizontal="left" vertical="top"/>
    </xf>
    <xf numFmtId="0" fontId="5" fillId="4" borderId="3" xfId="3" applyFill="1" applyBorder="1" applyAlignment="1">
      <alignment horizontal="left" vertical="top" wrapText="1"/>
    </xf>
    <xf numFmtId="0" fontId="2" fillId="0" borderId="1" xfId="0" applyFont="1" applyBorder="1" applyAlignment="1">
      <alignment horizontal="left" vertical="top"/>
    </xf>
    <xf numFmtId="0" fontId="3" fillId="4" borderId="4" xfId="0" applyFont="1" applyFill="1" applyBorder="1" applyAlignment="1">
      <alignment horizontal="left" vertical="top"/>
    </xf>
    <xf numFmtId="0" fontId="0" fillId="0" borderId="3" xfId="0" applyBorder="1" applyAlignment="1">
      <alignment horizontal="left" vertical="top"/>
    </xf>
    <xf numFmtId="0" fontId="0" fillId="4" borderId="32" xfId="0" applyFill="1" applyBorder="1" applyAlignment="1">
      <alignment horizontal="left" vertical="top"/>
    </xf>
    <xf numFmtId="0" fontId="3" fillId="0" borderId="1" xfId="0" applyFont="1" applyBorder="1" applyAlignment="1">
      <alignment horizontal="left" vertical="center"/>
    </xf>
    <xf numFmtId="0" fontId="0" fillId="4" borderId="5" xfId="0" applyFill="1" applyBorder="1" applyAlignment="1">
      <alignment horizontal="left" vertical="center"/>
    </xf>
    <xf numFmtId="0" fontId="3" fillId="0" borderId="5" xfId="0" applyFont="1" applyBorder="1" applyAlignment="1">
      <alignment horizontal="left" vertical="center"/>
    </xf>
    <xf numFmtId="0" fontId="3" fillId="0" borderId="2" xfId="0" applyFont="1" applyBorder="1" applyAlignment="1">
      <alignment horizontal="left" vertical="center"/>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2" fillId="4" borderId="4" xfId="0" applyFont="1" applyFill="1" applyBorder="1" applyAlignment="1">
      <alignment horizontal="left" vertical="center"/>
    </xf>
    <xf numFmtId="0" fontId="0" fillId="4" borderId="5" xfId="0" applyFill="1" applyBorder="1" applyAlignment="1">
      <alignment horizontal="left" vertical="center" wrapText="1"/>
    </xf>
    <xf numFmtId="0" fontId="5" fillId="4" borderId="4" xfId="3" applyFill="1" applyBorder="1" applyAlignment="1">
      <alignment horizontal="left" vertical="center"/>
    </xf>
    <xf numFmtId="0" fontId="5" fillId="4" borderId="3" xfId="3" applyFill="1" applyBorder="1" applyAlignment="1">
      <alignment horizontal="left" vertical="center" wrapText="1"/>
    </xf>
    <xf numFmtId="0" fontId="0" fillId="4" borderId="5" xfId="0" applyFill="1" applyBorder="1" applyAlignment="1">
      <alignment wrapText="1"/>
    </xf>
    <xf numFmtId="0" fontId="0" fillId="0" borderId="3" xfId="0" applyBorder="1" applyAlignment="1">
      <alignment wrapText="1"/>
    </xf>
    <xf numFmtId="0" fontId="0" fillId="7" borderId="2" xfId="0" applyFill="1" applyBorder="1" applyAlignment="1">
      <alignment horizontal="center" vertical="center"/>
    </xf>
    <xf numFmtId="0" fontId="0" fillId="7" borderId="1" xfId="0" applyFill="1" applyBorder="1" applyAlignment="1">
      <alignment horizontal="center" vertical="center" wrapText="1"/>
    </xf>
    <xf numFmtId="0" fontId="0" fillId="7" borderId="9" xfId="0" applyFill="1" applyBorder="1" applyAlignment="1">
      <alignment horizontal="center" vertical="center"/>
    </xf>
    <xf numFmtId="0" fontId="0" fillId="7" borderId="1" xfId="0" applyFill="1" applyBorder="1" applyAlignment="1">
      <alignment horizontal="center" vertical="center"/>
    </xf>
    <xf numFmtId="1" fontId="0" fillId="7" borderId="5" xfId="0" applyNumberFormat="1" applyFill="1" applyBorder="1" applyAlignment="1">
      <alignment horizontal="center" vertical="center"/>
    </xf>
    <xf numFmtId="0" fontId="0" fillId="7" borderId="3" xfId="0" applyFill="1" applyBorder="1" applyAlignment="1">
      <alignment horizontal="center" vertical="center"/>
    </xf>
    <xf numFmtId="1" fontId="0" fillId="7" borderId="3" xfId="0" applyNumberFormat="1" applyFill="1" applyBorder="1" applyAlignment="1">
      <alignment horizontal="center" vertical="center"/>
    </xf>
    <xf numFmtId="0" fontId="5" fillId="7" borderId="2" xfId="3" applyFill="1" applyBorder="1" applyAlignment="1">
      <alignment horizontal="left" vertical="top" wrapText="1"/>
    </xf>
    <xf numFmtId="0" fontId="8" fillId="0" borderId="14" xfId="0" applyFont="1" applyBorder="1" applyAlignment="1">
      <alignment horizontal="center" vertical="center"/>
    </xf>
    <xf numFmtId="0" fontId="8" fillId="0" borderId="2" xfId="0" applyFont="1" applyBorder="1" applyAlignment="1">
      <alignment horizontal="left" vertical="center"/>
    </xf>
    <xf numFmtId="0" fontId="12" fillId="4" borderId="4" xfId="3" applyFont="1" applyFill="1" applyBorder="1"/>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center"/>
    </xf>
    <xf numFmtId="0" fontId="8" fillId="0" borderId="1" xfId="0" applyFont="1" applyBorder="1" applyAlignment="1">
      <alignment vertical="top"/>
    </xf>
    <xf numFmtId="0" fontId="8" fillId="0" borderId="1" xfId="0" applyFont="1" applyBorder="1" applyAlignment="1">
      <alignment horizontal="left" vertical="center"/>
    </xf>
    <xf numFmtId="0" fontId="0" fillId="0" borderId="1" xfId="0" applyBorder="1" applyAlignment="1">
      <alignment vertical="center"/>
    </xf>
    <xf numFmtId="0" fontId="4" fillId="2" borderId="1" xfId="0" applyFont="1" applyFill="1" applyBorder="1" applyAlignment="1">
      <alignment horizontal="left" vertical="center" wrapText="1"/>
    </xf>
    <xf numFmtId="0" fontId="0" fillId="4" borderId="1" xfId="0" applyFill="1" applyBorder="1" applyAlignment="1">
      <alignment horizontal="center" vertical="center" wrapText="1"/>
    </xf>
    <xf numFmtId="0" fontId="0" fillId="4" borderId="14" xfId="0" applyFill="1" applyBorder="1" applyAlignment="1">
      <alignment horizontal="center" vertical="center" wrapText="1"/>
    </xf>
    <xf numFmtId="0" fontId="4" fillId="2" borderId="2" xfId="0" applyFont="1" applyFill="1" applyBorder="1" applyAlignment="1">
      <alignment horizontal="left" vertical="center" wrapText="1"/>
    </xf>
    <xf numFmtId="1" fontId="0" fillId="0" borderId="3" xfId="0" applyNumberFormat="1" applyBorder="1" applyAlignment="1">
      <alignment horizontal="center" vertical="center"/>
    </xf>
    <xf numFmtId="2" fontId="0" fillId="0" borderId="1" xfId="0" applyNumberFormat="1" applyBorder="1" applyAlignment="1">
      <alignment horizontal="center"/>
    </xf>
    <xf numFmtId="2" fontId="0" fillId="0" borderId="1" xfId="0" applyNumberFormat="1" applyBorder="1" applyAlignment="1">
      <alignment horizontal="center" vertical="center"/>
    </xf>
    <xf numFmtId="1" fontId="4" fillId="2" borderId="14" xfId="0" quotePrefix="1" applyNumberFormat="1" applyFont="1" applyFill="1" applyBorder="1" applyAlignment="1">
      <alignment horizontal="center" vertical="center" wrapText="1"/>
    </xf>
    <xf numFmtId="0" fontId="5" fillId="0" borderId="2" xfId="3" applyBorder="1" applyAlignment="1">
      <alignment vertical="center"/>
    </xf>
    <xf numFmtId="3" fontId="10" fillId="2" borderId="36" xfId="0" applyNumberFormat="1" applyFont="1" applyFill="1" applyBorder="1" applyAlignment="1">
      <alignment horizontal="center" vertical="center" wrapText="1"/>
    </xf>
    <xf numFmtId="3" fontId="10" fillId="2" borderId="41" xfId="0" applyNumberFormat="1" applyFont="1" applyFill="1" applyBorder="1" applyAlignment="1">
      <alignment horizontal="center" vertical="center" wrapText="1"/>
    </xf>
    <xf numFmtId="3" fontId="4" fillId="2" borderId="5" xfId="0" applyNumberFormat="1"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0" fontId="5" fillId="0" borderId="4" xfId="3" applyBorder="1"/>
    <xf numFmtId="0" fontId="11" fillId="7" borderId="1" xfId="3" applyFont="1" applyFill="1" applyBorder="1" applyAlignment="1">
      <alignment horizontal="left" vertical="center" wrapText="1"/>
    </xf>
    <xf numFmtId="0" fontId="4" fillId="2" borderId="1" xfId="0" applyFont="1" applyFill="1" applyBorder="1" applyAlignment="1">
      <alignment horizontal="left" vertical="center" wrapText="1"/>
    </xf>
    <xf numFmtId="0" fontId="0" fillId="7" borderId="1" xfId="0" applyFill="1" applyBorder="1" applyAlignment="1">
      <alignment horizontal="center" vertical="center"/>
    </xf>
    <xf numFmtId="0" fontId="0" fillId="7" borderId="5" xfId="0" applyFill="1" applyBorder="1" applyAlignment="1">
      <alignment horizontal="center" vertical="center"/>
    </xf>
    <xf numFmtId="0" fontId="0" fillId="7" borderId="4" xfId="0" applyFill="1" applyBorder="1" applyAlignment="1">
      <alignment horizontal="center" vertical="center"/>
    </xf>
    <xf numFmtId="0" fontId="0" fillId="7" borderId="3" xfId="0" applyFill="1" applyBorder="1" applyAlignment="1">
      <alignment horizontal="center" vertical="center"/>
    </xf>
    <xf numFmtId="0" fontId="4" fillId="2"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7" borderId="8" xfId="0" applyFill="1" applyBorder="1" applyAlignment="1">
      <alignment horizontal="center" vertical="center"/>
    </xf>
    <xf numFmtId="0" fontId="4" fillId="2" borderId="1"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3" xfId="0" applyFont="1" applyFill="1" applyBorder="1" applyAlignment="1">
      <alignment horizontal="left" vertical="center" wrapText="1"/>
    </xf>
    <xf numFmtId="3" fontId="4" fillId="2" borderId="5" xfId="0" applyNumberFormat="1" applyFont="1" applyFill="1" applyBorder="1" applyAlignment="1">
      <alignment horizontal="center" vertical="center" wrapText="1"/>
    </xf>
    <xf numFmtId="0" fontId="0" fillId="7" borderId="14" xfId="0" applyFill="1" applyBorder="1" applyAlignment="1">
      <alignment horizontal="center" vertical="center"/>
    </xf>
    <xf numFmtId="0" fontId="0" fillId="7" borderId="10" xfId="0" applyFill="1" applyBorder="1" applyAlignment="1">
      <alignment horizontal="center" vertical="center"/>
    </xf>
    <xf numFmtId="0" fontId="0" fillId="7" borderId="9" xfId="0" applyFill="1" applyBorder="1" applyAlignment="1">
      <alignment horizontal="center" vertical="center"/>
    </xf>
    <xf numFmtId="0" fontId="0" fillId="7" borderId="7" xfId="0" applyFill="1" applyBorder="1" applyAlignment="1">
      <alignment horizontal="center" vertical="center"/>
    </xf>
    <xf numFmtId="1" fontId="0" fillId="7" borderId="10" xfId="0" applyNumberFormat="1" applyFill="1" applyBorder="1" applyAlignment="1">
      <alignment horizontal="center" vertical="center"/>
    </xf>
    <xf numFmtId="1" fontId="0" fillId="7" borderId="7" xfId="0" applyNumberFormat="1" applyFill="1" applyBorder="1" applyAlignment="1">
      <alignment horizontal="center" vertical="center"/>
    </xf>
    <xf numFmtId="3" fontId="4" fillId="2" borderId="1" xfId="0" applyNumberFormat="1" applyFont="1" applyFill="1" applyBorder="1" applyAlignment="1">
      <alignment horizontal="center" vertical="center" wrapText="1"/>
    </xf>
    <xf numFmtId="1" fontId="0" fillId="7" borderId="5" xfId="0" applyNumberFormat="1" applyFill="1" applyBorder="1" applyAlignment="1">
      <alignment horizontal="center" vertical="center"/>
    </xf>
    <xf numFmtId="1" fontId="0" fillId="7" borderId="3" xfId="0" applyNumberFormat="1" applyFill="1" applyBorder="1" applyAlignment="1">
      <alignment horizontal="center" vertical="center"/>
    </xf>
    <xf numFmtId="1" fontId="0" fillId="7" borderId="1" xfId="0" applyNumberFormat="1" applyFill="1" applyBorder="1" applyAlignment="1">
      <alignment horizontal="center" vertical="center"/>
    </xf>
    <xf numFmtId="0" fontId="4" fillId="2" borderId="14" xfId="0" applyFont="1" applyFill="1" applyBorder="1" applyAlignment="1">
      <alignment horizontal="left" vertical="center" wrapText="1"/>
    </xf>
    <xf numFmtId="1" fontId="0" fillId="7" borderId="4" xfId="0" applyNumberFormat="1" applyFill="1" applyBorder="1" applyAlignment="1">
      <alignment horizontal="center" vertical="center"/>
    </xf>
    <xf numFmtId="0" fontId="4" fillId="2" borderId="24" xfId="0" applyFont="1" applyFill="1" applyBorder="1" applyAlignment="1">
      <alignment horizontal="center" vertical="center" wrapText="1"/>
    </xf>
    <xf numFmtId="0" fontId="4" fillId="2" borderId="29"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2" borderId="42" xfId="0" applyFont="1" applyFill="1" applyBorder="1" applyAlignment="1">
      <alignment horizontal="left" vertical="center" wrapText="1"/>
    </xf>
    <xf numFmtId="0" fontId="0" fillId="7" borderId="23" xfId="0" applyFill="1" applyBorder="1" applyAlignment="1">
      <alignment horizontal="center" vertical="center"/>
    </xf>
    <xf numFmtId="1" fontId="0" fillId="7" borderId="14" xfId="0" applyNumberFormat="1" applyFill="1" applyBorder="1" applyAlignment="1">
      <alignment horizontal="center" vertical="center"/>
    </xf>
    <xf numFmtId="0" fontId="4" fillId="2" borderId="31" xfId="0" applyFont="1" applyFill="1" applyBorder="1" applyAlignment="1">
      <alignment horizontal="center" vertical="center" wrapText="1"/>
    </xf>
    <xf numFmtId="0" fontId="4" fillId="2" borderId="31" xfId="0" applyFont="1" applyFill="1" applyBorder="1" applyAlignment="1">
      <alignment horizontal="left" vertical="center" wrapText="1"/>
    </xf>
    <xf numFmtId="0" fontId="4" fillId="2" borderId="30" xfId="0" applyFont="1" applyFill="1" applyBorder="1" applyAlignment="1">
      <alignment horizontal="center" vertical="center" wrapText="1"/>
    </xf>
    <xf numFmtId="1" fontId="0" fillId="7" borderId="30" xfId="0" applyNumberFormat="1" applyFill="1" applyBorder="1" applyAlignment="1">
      <alignment horizontal="center" vertical="center"/>
    </xf>
    <xf numFmtId="1" fontId="0" fillId="0" borderId="1" xfId="0" applyNumberFormat="1" applyBorder="1" applyAlignment="1">
      <alignment horizontal="center" vertical="center"/>
    </xf>
    <xf numFmtId="1" fontId="0" fillId="0" borderId="2" xfId="0" applyNumberFormat="1" applyBorder="1" applyAlignment="1">
      <alignment horizontal="center" vertical="center"/>
    </xf>
    <xf numFmtId="0" fontId="4" fillId="2" borderId="40"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39" xfId="0" applyFont="1" applyFill="1" applyBorder="1" applyAlignment="1">
      <alignment horizontal="center" vertical="center" wrapText="1"/>
    </xf>
    <xf numFmtId="1" fontId="0" fillId="7" borderId="5" xfId="1" applyNumberFormat="1" applyFont="1" applyFill="1" applyBorder="1" applyAlignment="1">
      <alignment horizontal="center" vertical="center"/>
    </xf>
    <xf numFmtId="1" fontId="0" fillId="7" borderId="4" xfId="1" applyNumberFormat="1" applyFont="1" applyFill="1" applyBorder="1" applyAlignment="1">
      <alignment horizontal="center" vertical="center"/>
    </xf>
    <xf numFmtId="1" fontId="0" fillId="7" borderId="3" xfId="1" applyNumberFormat="1" applyFont="1" applyFill="1" applyBorder="1" applyAlignment="1">
      <alignment horizontal="center" vertical="center"/>
    </xf>
    <xf numFmtId="0" fontId="0" fillId="0" borderId="4" xfId="0" applyBorder="1" applyAlignment="1">
      <alignment horizontal="center" vertical="center"/>
    </xf>
    <xf numFmtId="0" fontId="4" fillId="2" borderId="30" xfId="0" applyFont="1" applyFill="1" applyBorder="1" applyAlignment="1">
      <alignment horizontal="left" vertical="center" wrapText="1"/>
    </xf>
    <xf numFmtId="1" fontId="0" fillId="0" borderId="8" xfId="0" applyNumberFormat="1" applyBorder="1" applyAlignment="1">
      <alignment horizontal="center" vertical="center"/>
    </xf>
    <xf numFmtId="1" fontId="0" fillId="0" borderId="4" xfId="0" applyNumberFormat="1" applyBorder="1" applyAlignment="1">
      <alignment horizontal="center" vertical="center"/>
    </xf>
    <xf numFmtId="1" fontId="0" fillId="0" borderId="3" xfId="0" applyNumberFormat="1" applyBorder="1" applyAlignment="1">
      <alignment horizontal="center" vertical="center"/>
    </xf>
    <xf numFmtId="0" fontId="4" fillId="2" borderId="38" xfId="0" applyFont="1" applyFill="1" applyBorder="1" applyAlignment="1">
      <alignment horizontal="left" vertical="center" wrapText="1"/>
    </xf>
    <xf numFmtId="1" fontId="0" fillId="0" borderId="5" xfId="0" applyNumberFormat="1" applyBorder="1" applyAlignment="1">
      <alignment horizontal="center" vertical="center"/>
    </xf>
    <xf numFmtId="0" fontId="4"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8" xfId="0" applyFont="1" applyFill="1" applyBorder="1" applyAlignment="1">
      <alignment horizontal="center" vertical="center" wrapText="1"/>
    </xf>
    <xf numFmtId="3" fontId="4" fillId="2" borderId="4" xfId="0" applyNumberFormat="1" applyFont="1" applyFill="1" applyBorder="1" applyAlignment="1">
      <alignment horizontal="center" vertical="center" wrapText="1"/>
    </xf>
    <xf numFmtId="3" fontId="4" fillId="2" borderId="3" xfId="0" applyNumberFormat="1" applyFont="1" applyFill="1" applyBorder="1" applyAlignment="1">
      <alignment horizontal="center" vertical="center" wrapText="1"/>
    </xf>
    <xf numFmtId="0" fontId="4" fillId="2" borderId="16"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21" xfId="0" applyFont="1" applyFill="1" applyBorder="1" applyAlignment="1">
      <alignment horizontal="left" vertical="center" wrapText="1"/>
    </xf>
    <xf numFmtId="0" fontId="4" fillId="2" borderId="18" xfId="0" applyFont="1" applyFill="1" applyBorder="1" applyAlignment="1">
      <alignment horizontal="left" vertical="center" wrapText="1"/>
    </xf>
    <xf numFmtId="0" fontId="4" fillId="2" borderId="21"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0" fillId="7" borderId="25" xfId="0" applyFill="1" applyBorder="1" applyAlignment="1">
      <alignment horizontal="center" vertical="center"/>
    </xf>
    <xf numFmtId="0" fontId="0" fillId="7" borderId="22" xfId="0" applyFill="1" applyBorder="1" applyAlignment="1">
      <alignment horizontal="center" vertical="center"/>
    </xf>
    <xf numFmtId="0" fontId="11" fillId="0" borderId="1" xfId="3" applyFont="1" applyBorder="1" applyAlignment="1">
      <alignment horizontal="center" vertical="center"/>
    </xf>
    <xf numFmtId="0" fontId="5" fillId="0" borderId="1" xfId="3" applyBorder="1" applyAlignment="1">
      <alignment horizontal="center" vertical="center"/>
    </xf>
    <xf numFmtId="0" fontId="4" fillId="2" borderId="45" xfId="0" applyFont="1" applyFill="1" applyBorder="1" applyAlignment="1">
      <alignment horizontal="left" vertical="center" wrapText="1"/>
    </xf>
    <xf numFmtId="0" fontId="4" fillId="2" borderId="46" xfId="0" applyFont="1" applyFill="1" applyBorder="1" applyAlignment="1">
      <alignment horizontal="center" vertical="center" wrapText="1"/>
    </xf>
    <xf numFmtId="0" fontId="0" fillId="0" borderId="5"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164" fontId="13" fillId="6" borderId="5" xfId="2" applyNumberFormat="1" applyFont="1" applyFill="1" applyBorder="1" applyAlignment="1">
      <alignment horizontal="center" vertical="center" wrapText="1"/>
    </xf>
    <xf numFmtId="164" fontId="13" fillId="6" borderId="3" xfId="2" applyNumberFormat="1" applyFont="1" applyFill="1" applyBorder="1" applyAlignment="1">
      <alignment horizontal="center" vertical="center" wrapText="1"/>
    </xf>
    <xf numFmtId="164" fontId="13" fillId="2" borderId="5" xfId="2" applyNumberFormat="1" applyFont="1" applyFill="1" applyBorder="1" applyAlignment="1">
      <alignment horizontal="center" vertical="center" wrapText="1"/>
    </xf>
    <xf numFmtId="164" fontId="13" fillId="2" borderId="3" xfId="2" applyNumberFormat="1"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5" borderId="0" xfId="0" applyFont="1" applyFill="1" applyAlignment="1">
      <alignment horizontal="center" vertical="center" wrapText="1"/>
    </xf>
    <xf numFmtId="0" fontId="14" fillId="5" borderId="7" xfId="0" applyFont="1" applyFill="1" applyBorder="1" applyAlignment="1">
      <alignment horizontal="center" vertical="center" wrapText="1"/>
    </xf>
    <xf numFmtId="164" fontId="13" fillId="2" borderId="10" xfId="2" applyNumberFormat="1" applyFont="1" applyFill="1" applyBorder="1" applyAlignment="1">
      <alignment horizontal="center" vertical="center" wrapText="1"/>
    </xf>
    <xf numFmtId="164" fontId="13" fillId="2" borderId="9" xfId="2" applyNumberFormat="1"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50">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FF0000"/>
        </patternFill>
      </fill>
    </dxf>
    <dxf>
      <fill>
        <patternFill>
          <bgColor rgb="FF92D050"/>
        </patternFill>
      </fill>
    </dxf>
    <dxf>
      <fill>
        <patternFill>
          <bgColor theme="2" tint="-9.9948118533890809E-2"/>
        </patternFill>
      </fill>
    </dxf>
    <dxf>
      <fill>
        <patternFill>
          <bgColor theme="1" tint="4.9989318521683403E-2"/>
        </patternFill>
      </fill>
    </dxf>
    <dxf>
      <fill>
        <patternFill>
          <bgColor theme="1"/>
        </patternFill>
      </fill>
    </dxf>
    <dxf>
      <fill>
        <patternFill>
          <bgColor theme="1"/>
        </patternFill>
      </fill>
    </dxf>
    <dxf>
      <fill>
        <patternFill>
          <bgColor rgb="FF92D050"/>
        </patternFill>
      </fill>
    </dxf>
    <dxf>
      <fill>
        <patternFill>
          <bgColor theme="2" tint="-9.9948118533890809E-2"/>
        </patternFill>
      </fill>
    </dxf>
    <dxf>
      <fill>
        <patternFill>
          <bgColor rgb="FF92D050"/>
        </patternFill>
      </fill>
    </dxf>
    <dxf>
      <fill>
        <patternFill>
          <bgColor theme="2" tint="-9.9948118533890809E-2"/>
        </patternFill>
      </fill>
    </dxf>
    <dxf>
      <fill>
        <patternFill>
          <bgColor rgb="FFFF0000"/>
        </patternFill>
      </fill>
    </dxf>
    <dxf>
      <fill>
        <patternFill>
          <bgColor theme="2" tint="-9.9948118533890809E-2"/>
        </patternFill>
      </fill>
    </dxf>
    <dxf>
      <fill>
        <patternFill>
          <bgColor theme="2" tint="-9.9948118533890809E-2"/>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2" tint="-9.9948118533890809E-2"/>
        </patternFill>
      </fill>
    </dxf>
    <dxf>
      <fill>
        <patternFill>
          <bgColor rgb="FF92D050"/>
        </patternFill>
      </fill>
    </dxf>
    <dxf>
      <fill>
        <patternFill>
          <bgColor theme="2"/>
        </patternFill>
      </fill>
    </dxf>
    <dxf>
      <fill>
        <patternFill>
          <bgColor rgb="FF92D05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ampiran1.hasil.gov.my/pdf/pdfam/Media_LHDNM_26032020_INSENTIF_POTONGAN_CUKAI_BAGI_SUMBANGAN_KEPADA_TABUNG_COVID19.pdf" TargetMode="External"/><Relationship Id="rId1" Type="http://schemas.openxmlformats.org/officeDocument/2006/relationships/hyperlink" Target="http://phl.hasil.gov.my/pdf/pdfam/FAQ_2_Contribution_Donation.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nline.sspn.my/" TargetMode="External"/><Relationship Id="rId2" Type="http://schemas.openxmlformats.org/officeDocument/2006/relationships/hyperlink" Target="http://www.motac.gov.my/en/check/registered-hotel" TargetMode="External"/><Relationship Id="rId1" Type="http://schemas.openxmlformats.org/officeDocument/2006/relationships/hyperlink" Target="https://www.mohe.gov.my./"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hasil.gov.my/bt_goindex.php?bt_kump=5&amp;bt_skum=5&amp;bt_posi=3&amp;bt_unit=1&amp;bt_sequ=1&amp;bt_lgv=2" TargetMode="External"/><Relationship Id="rId1" Type="http://schemas.openxmlformats.org/officeDocument/2006/relationships/hyperlink" Target="http://phl.hasil.gov.my/pdf/pdfam/Act_53_201901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474-5700-41A5-88FB-4B533A92C93B}">
  <sheetPr codeName="Sheet1"/>
  <dimension ref="A1:E79"/>
  <sheetViews>
    <sheetView showGridLines="0" tabSelected="1" zoomScaleNormal="100" workbookViewId="0">
      <pane ySplit="1" topLeftCell="A2" activePane="bottomLeft" state="frozen"/>
      <selection activeCell="B2" sqref="B2:B44"/>
      <selection pane="bottomLeft"/>
    </sheetView>
  </sheetViews>
  <sheetFormatPr defaultRowHeight="14.4" x14ac:dyDescent="0.3"/>
  <cols>
    <col min="1" max="1" width="8.88671875" style="2"/>
    <col min="2" max="2" width="39.88671875" style="3" customWidth="1"/>
    <col min="3" max="3" width="19.109375" style="2" customWidth="1"/>
    <col min="4" max="4" width="77.109375" style="1" bestFit="1" customWidth="1"/>
    <col min="5" max="5" width="61.109375" customWidth="1"/>
  </cols>
  <sheetData>
    <row r="1" spans="1:5" ht="31.2" customHeight="1" x14ac:dyDescent="0.3">
      <c r="A1" s="49" t="s">
        <v>89</v>
      </c>
      <c r="B1" s="50" t="s">
        <v>88</v>
      </c>
      <c r="C1" s="49" t="s">
        <v>87</v>
      </c>
      <c r="D1" s="49" t="s">
        <v>86</v>
      </c>
      <c r="E1" s="49" t="s">
        <v>85</v>
      </c>
    </row>
    <row r="3" spans="1:5" ht="43.2" x14ac:dyDescent="0.3">
      <c r="A3" s="163" t="s">
        <v>84</v>
      </c>
      <c r="B3" s="161" t="s">
        <v>83</v>
      </c>
      <c r="C3" s="170" t="s">
        <v>504</v>
      </c>
      <c r="D3" s="171" t="s">
        <v>480</v>
      </c>
      <c r="E3" s="4"/>
    </row>
    <row r="5" spans="1:5" x14ac:dyDescent="0.3">
      <c r="A5" s="191" t="s">
        <v>404</v>
      </c>
      <c r="B5" s="186" t="s">
        <v>406</v>
      </c>
      <c r="C5" s="187">
        <v>9000</v>
      </c>
      <c r="D5" s="46" t="s">
        <v>81</v>
      </c>
      <c r="E5" s="25"/>
    </row>
    <row r="6" spans="1:5" x14ac:dyDescent="0.3">
      <c r="A6" s="192"/>
      <c r="B6" s="186"/>
      <c r="C6" s="187"/>
      <c r="D6" s="24" t="s">
        <v>80</v>
      </c>
      <c r="E6" s="22"/>
    </row>
    <row r="7" spans="1:5" x14ac:dyDescent="0.3">
      <c r="A7" s="192"/>
      <c r="B7" s="186"/>
      <c r="C7" s="187"/>
      <c r="D7" s="24" t="s">
        <v>79</v>
      </c>
      <c r="E7" s="22"/>
    </row>
    <row r="8" spans="1:5" x14ac:dyDescent="0.3">
      <c r="A8" s="192"/>
      <c r="B8" s="186"/>
      <c r="C8" s="187"/>
      <c r="D8" s="24" t="s">
        <v>78</v>
      </c>
      <c r="E8" s="22"/>
    </row>
    <row r="9" spans="1:5" ht="28.8" x14ac:dyDescent="0.3">
      <c r="A9" s="192"/>
      <c r="B9" s="186"/>
      <c r="C9" s="187"/>
      <c r="D9" s="30" t="s">
        <v>472</v>
      </c>
      <c r="E9" s="22"/>
    </row>
    <row r="10" spans="1:5" x14ac:dyDescent="0.3">
      <c r="A10" s="192"/>
      <c r="B10" s="186"/>
      <c r="C10" s="187"/>
      <c r="D10" s="30" t="s">
        <v>471</v>
      </c>
      <c r="E10" s="45" t="s">
        <v>77</v>
      </c>
    </row>
    <row r="11" spans="1:5" x14ac:dyDescent="0.3">
      <c r="A11" s="192"/>
      <c r="B11" s="186"/>
      <c r="C11" s="187"/>
      <c r="D11" s="24" t="s">
        <v>76</v>
      </c>
      <c r="E11" s="45" t="s">
        <v>75</v>
      </c>
    </row>
    <row r="12" spans="1:5" x14ac:dyDescent="0.3">
      <c r="A12" s="192"/>
      <c r="B12" s="186"/>
      <c r="C12" s="187"/>
      <c r="D12" s="24" t="s">
        <v>74</v>
      </c>
      <c r="E12" s="45" t="s">
        <v>73</v>
      </c>
    </row>
    <row r="13" spans="1:5" ht="28.8" x14ac:dyDescent="0.3">
      <c r="A13" s="192"/>
      <c r="B13" s="186"/>
      <c r="C13" s="187"/>
      <c r="D13" s="24" t="s">
        <v>72</v>
      </c>
      <c r="E13" s="44" t="s">
        <v>71</v>
      </c>
    </row>
    <row r="14" spans="1:5" ht="28.8" x14ac:dyDescent="0.3">
      <c r="A14" s="192"/>
      <c r="B14" s="186"/>
      <c r="C14" s="187"/>
      <c r="D14" s="24" t="s">
        <v>70</v>
      </c>
      <c r="E14" s="43" t="s">
        <v>489</v>
      </c>
    </row>
    <row r="15" spans="1:5" x14ac:dyDescent="0.3">
      <c r="A15" s="192"/>
      <c r="B15" s="186"/>
      <c r="C15" s="187"/>
      <c r="D15" s="24"/>
      <c r="E15" s="22"/>
    </row>
    <row r="16" spans="1:5" x14ac:dyDescent="0.3">
      <c r="A16" s="192"/>
      <c r="B16" s="186"/>
      <c r="C16" s="187"/>
      <c r="D16" s="24" t="s">
        <v>69</v>
      </c>
      <c r="E16" s="22"/>
    </row>
    <row r="17" spans="1:5" ht="43.2" x14ac:dyDescent="0.3">
      <c r="A17" s="192"/>
      <c r="B17" s="186"/>
      <c r="C17" s="187"/>
      <c r="D17" s="29" t="s">
        <v>470</v>
      </c>
      <c r="E17" s="20"/>
    </row>
    <row r="18" spans="1:5" x14ac:dyDescent="0.3">
      <c r="A18" s="192"/>
      <c r="B18" s="7" t="s">
        <v>490</v>
      </c>
      <c r="C18" s="42">
        <f>IF(NOT(ISNUMBER(C5)),0,C5*12)</f>
        <v>108000</v>
      </c>
      <c r="D18" s="30" t="s">
        <v>68</v>
      </c>
      <c r="E18" s="22"/>
    </row>
    <row r="19" spans="1:5" x14ac:dyDescent="0.3">
      <c r="A19" s="191" t="s">
        <v>405</v>
      </c>
      <c r="B19" s="186" t="s">
        <v>67</v>
      </c>
      <c r="C19" s="188">
        <v>1000</v>
      </c>
      <c r="D19" s="41" t="s">
        <v>66</v>
      </c>
      <c r="E19" s="25"/>
    </row>
    <row r="20" spans="1:5" ht="72" x14ac:dyDescent="0.3">
      <c r="A20" s="192"/>
      <c r="B20" s="186"/>
      <c r="C20" s="189"/>
      <c r="D20" s="30" t="s">
        <v>65</v>
      </c>
      <c r="E20" s="22"/>
    </row>
    <row r="21" spans="1:5" ht="14.4" customHeight="1" x14ac:dyDescent="0.3">
      <c r="A21" s="192"/>
      <c r="B21" s="186"/>
      <c r="C21" s="189"/>
      <c r="D21" s="24"/>
      <c r="E21" s="22"/>
    </row>
    <row r="22" spans="1:5" ht="14.4" customHeight="1" x14ac:dyDescent="0.3">
      <c r="A22" s="192"/>
      <c r="B22" s="186"/>
      <c r="C22" s="189"/>
      <c r="D22" s="40" t="s">
        <v>64</v>
      </c>
      <c r="E22" s="22"/>
    </row>
    <row r="23" spans="1:5" ht="43.2" x14ac:dyDescent="0.3">
      <c r="A23" s="193"/>
      <c r="B23" s="186"/>
      <c r="C23" s="190"/>
      <c r="D23" s="29" t="s">
        <v>63</v>
      </c>
      <c r="E23" s="20"/>
    </row>
    <row r="24" spans="1:5" ht="28.8" x14ac:dyDescent="0.3">
      <c r="A24" s="8" t="s">
        <v>62</v>
      </c>
      <c r="B24" s="7" t="s">
        <v>61</v>
      </c>
      <c r="C24" s="152">
        <v>2000</v>
      </c>
      <c r="D24" s="34" t="s">
        <v>60</v>
      </c>
      <c r="E24" s="39"/>
    </row>
    <row r="25" spans="1:5" ht="28.8" x14ac:dyDescent="0.3">
      <c r="A25" s="191" t="s">
        <v>59</v>
      </c>
      <c r="B25" s="196" t="s">
        <v>58</v>
      </c>
      <c r="C25" s="188">
        <v>1000</v>
      </c>
      <c r="D25" s="38" t="s">
        <v>57</v>
      </c>
      <c r="E25" s="25"/>
    </row>
    <row r="26" spans="1:5" ht="28.8" x14ac:dyDescent="0.3">
      <c r="A26" s="192"/>
      <c r="B26" s="197"/>
      <c r="C26" s="189"/>
      <c r="D26" s="36" t="s">
        <v>56</v>
      </c>
      <c r="E26" s="22"/>
    </row>
    <row r="27" spans="1:5" x14ac:dyDescent="0.3">
      <c r="A27" s="192"/>
      <c r="B27" s="197"/>
      <c r="C27" s="189"/>
      <c r="D27" s="37" t="s">
        <v>55</v>
      </c>
      <c r="E27" s="22"/>
    </row>
    <row r="28" spans="1:5" ht="28.8" x14ac:dyDescent="0.3">
      <c r="A28" s="192"/>
      <c r="B28" s="197"/>
      <c r="C28" s="189"/>
      <c r="D28" s="36" t="s">
        <v>54</v>
      </c>
      <c r="E28" s="22"/>
    </row>
    <row r="29" spans="1:5" x14ac:dyDescent="0.3">
      <c r="A29" s="192"/>
      <c r="B29" s="197"/>
      <c r="C29" s="189"/>
      <c r="D29" s="37" t="s">
        <v>53</v>
      </c>
      <c r="E29" s="22"/>
    </row>
    <row r="30" spans="1:5" x14ac:dyDescent="0.3">
      <c r="A30" s="192"/>
      <c r="B30" s="197"/>
      <c r="C30" s="189"/>
      <c r="D30" s="36" t="s">
        <v>52</v>
      </c>
      <c r="E30" s="22"/>
    </row>
    <row r="31" spans="1:5" x14ac:dyDescent="0.3">
      <c r="A31" s="192"/>
      <c r="B31" s="198"/>
      <c r="C31" s="189"/>
      <c r="D31" s="35" t="s">
        <v>51</v>
      </c>
      <c r="E31" s="20"/>
    </row>
    <row r="32" spans="1:5" ht="28.8" x14ac:dyDescent="0.3">
      <c r="A32" s="192"/>
      <c r="B32" s="28" t="s">
        <v>50</v>
      </c>
      <c r="C32" s="189"/>
      <c r="D32" s="34" t="s">
        <v>49</v>
      </c>
      <c r="E32" s="4"/>
    </row>
    <row r="33" spans="1:5" ht="28.8" x14ac:dyDescent="0.3">
      <c r="A33" s="192"/>
      <c r="B33" s="196" t="s">
        <v>48</v>
      </c>
      <c r="C33" s="189"/>
      <c r="D33" s="33" t="s">
        <v>47</v>
      </c>
      <c r="E33" s="25"/>
    </row>
    <row r="34" spans="1:5" x14ac:dyDescent="0.3">
      <c r="A34" s="192"/>
      <c r="B34" s="197"/>
      <c r="C34" s="189"/>
      <c r="D34" s="24" t="s">
        <v>46</v>
      </c>
      <c r="E34" s="22"/>
    </row>
    <row r="35" spans="1:5" x14ac:dyDescent="0.3">
      <c r="A35" s="192"/>
      <c r="B35" s="197"/>
      <c r="C35" s="189"/>
      <c r="D35" s="24" t="s">
        <v>45</v>
      </c>
      <c r="E35" s="22"/>
    </row>
    <row r="36" spans="1:5" x14ac:dyDescent="0.3">
      <c r="A36" s="192"/>
      <c r="B36" s="198"/>
      <c r="C36" s="189"/>
      <c r="D36" s="32" t="s">
        <v>44</v>
      </c>
      <c r="E36" s="20"/>
    </row>
    <row r="37" spans="1:5" ht="57.6" x14ac:dyDescent="0.3">
      <c r="A37" s="192"/>
      <c r="B37" s="199" t="s">
        <v>43</v>
      </c>
      <c r="C37" s="189"/>
      <c r="D37" s="26" t="s">
        <v>42</v>
      </c>
      <c r="E37" s="25"/>
    </row>
    <row r="38" spans="1:5" x14ac:dyDescent="0.3">
      <c r="A38" s="192"/>
      <c r="B38" s="199"/>
      <c r="C38" s="194"/>
      <c r="D38" s="30" t="s">
        <v>41</v>
      </c>
      <c r="E38" s="31"/>
    </row>
    <row r="39" spans="1:5" x14ac:dyDescent="0.3">
      <c r="A39" s="192"/>
      <c r="B39" s="199"/>
      <c r="C39" s="189"/>
      <c r="D39" s="30" t="s">
        <v>40</v>
      </c>
      <c r="E39" s="20"/>
    </row>
    <row r="40" spans="1:5" ht="43.2" x14ac:dyDescent="0.3">
      <c r="A40" s="192"/>
      <c r="B40" s="28" t="s">
        <v>39</v>
      </c>
      <c r="C40" s="189"/>
      <c r="D40" s="26" t="s">
        <v>38</v>
      </c>
      <c r="E40" s="4"/>
    </row>
    <row r="41" spans="1:5" x14ac:dyDescent="0.3">
      <c r="A41" s="192"/>
      <c r="B41" s="28" t="s">
        <v>37</v>
      </c>
      <c r="C41" s="189"/>
      <c r="D41" s="26" t="s">
        <v>36</v>
      </c>
      <c r="E41" s="4"/>
    </row>
    <row r="42" spans="1:5" ht="28.8" x14ac:dyDescent="0.3">
      <c r="A42" s="192"/>
      <c r="B42" s="28" t="s">
        <v>35</v>
      </c>
      <c r="C42" s="189"/>
      <c r="D42" s="26" t="s">
        <v>34</v>
      </c>
      <c r="E42" s="4"/>
    </row>
    <row r="43" spans="1:5" ht="43.2" x14ac:dyDescent="0.3">
      <c r="A43" s="192"/>
      <c r="B43" s="200" t="s">
        <v>33</v>
      </c>
      <c r="C43" s="189"/>
      <c r="D43" s="26" t="s">
        <v>32</v>
      </c>
      <c r="E43" s="25"/>
    </row>
    <row r="44" spans="1:5" ht="28.8" x14ac:dyDescent="0.3">
      <c r="A44" s="192"/>
      <c r="B44" s="201"/>
      <c r="C44" s="189"/>
      <c r="D44" s="30" t="s">
        <v>31</v>
      </c>
      <c r="E44" s="22"/>
    </row>
    <row r="45" spans="1:5" ht="28.8" x14ac:dyDescent="0.3">
      <c r="A45" s="192"/>
      <c r="B45" s="201"/>
      <c r="C45" s="189"/>
      <c r="D45" s="30" t="s">
        <v>30</v>
      </c>
      <c r="E45" s="22"/>
    </row>
    <row r="46" spans="1:5" ht="28.8" x14ac:dyDescent="0.3">
      <c r="A46" s="192"/>
      <c r="B46" s="201"/>
      <c r="C46" s="189"/>
      <c r="D46" s="30" t="s">
        <v>469</v>
      </c>
      <c r="E46" s="22"/>
    </row>
    <row r="47" spans="1:5" x14ac:dyDescent="0.3">
      <c r="A47" s="193"/>
      <c r="B47" s="202"/>
      <c r="C47" s="190"/>
      <c r="D47" s="29" t="s">
        <v>29</v>
      </c>
      <c r="E47" s="20"/>
    </row>
    <row r="48" spans="1:5" x14ac:dyDescent="0.3">
      <c r="A48"/>
      <c r="B48"/>
    </row>
    <row r="49" spans="1:5" x14ac:dyDescent="0.3">
      <c r="A49" s="8" t="s">
        <v>28</v>
      </c>
      <c r="B49" s="172" t="s">
        <v>491</v>
      </c>
      <c r="C49" s="27">
        <f>IF(COUNTA(C5:C47)=1,0,IF(SUM(C18,C24:C47)-C19&lt;0,0,SUM(C18,C24:C47)-C19))</f>
        <v>110000</v>
      </c>
      <c r="D49" s="5"/>
      <c r="E49" s="4"/>
    </row>
    <row r="51" spans="1:5" ht="72" x14ac:dyDescent="0.3">
      <c r="A51" s="195" t="s">
        <v>27</v>
      </c>
      <c r="B51" s="186" t="s">
        <v>26</v>
      </c>
      <c r="C51" s="188">
        <v>5000</v>
      </c>
      <c r="D51" s="26" t="s">
        <v>25</v>
      </c>
      <c r="E51" s="25"/>
    </row>
    <row r="52" spans="1:5" ht="28.8" x14ac:dyDescent="0.3">
      <c r="A52" s="195"/>
      <c r="B52" s="186"/>
      <c r="C52" s="189"/>
      <c r="D52" s="23" t="s">
        <v>24</v>
      </c>
      <c r="E52" s="22"/>
    </row>
    <row r="53" spans="1:5" ht="28.8" x14ac:dyDescent="0.3">
      <c r="A53" s="195"/>
      <c r="B53" s="186"/>
      <c r="C53" s="189"/>
      <c r="D53" s="23" t="s">
        <v>23</v>
      </c>
      <c r="E53" s="22"/>
    </row>
    <row r="54" spans="1:5" x14ac:dyDescent="0.3">
      <c r="A54" s="195"/>
      <c r="B54" s="186"/>
      <c r="C54" s="189"/>
      <c r="D54" s="24"/>
      <c r="E54" s="22"/>
    </row>
    <row r="55" spans="1:5" ht="28.8" x14ac:dyDescent="0.3">
      <c r="A55" s="195"/>
      <c r="B55" s="186"/>
      <c r="C55" s="189"/>
      <c r="D55" s="23" t="s">
        <v>22</v>
      </c>
      <c r="E55" s="22"/>
    </row>
    <row r="56" spans="1:5" ht="43.2" x14ac:dyDescent="0.3">
      <c r="A56" s="195"/>
      <c r="B56" s="186"/>
      <c r="C56" s="189"/>
      <c r="D56" s="23" t="s">
        <v>468</v>
      </c>
      <c r="E56" s="22"/>
    </row>
    <row r="57" spans="1:5" x14ac:dyDescent="0.3">
      <c r="A57" s="195"/>
      <c r="B57" s="186"/>
      <c r="C57" s="190"/>
      <c r="D57" s="21"/>
      <c r="E57" s="20"/>
    </row>
    <row r="58" spans="1:5" ht="28.8" x14ac:dyDescent="0.3">
      <c r="A58" s="195"/>
      <c r="B58" s="7" t="s">
        <v>21</v>
      </c>
      <c r="C58" s="13">
        <f>IF(COUNTA(C51)=0,0,IF(C51&gt;C49,C49,C51))</f>
        <v>5000</v>
      </c>
      <c r="D58" s="19" t="s">
        <v>20</v>
      </c>
      <c r="E58" s="18"/>
    </row>
    <row r="60" spans="1:5" x14ac:dyDescent="0.3">
      <c r="A60" s="8" t="s">
        <v>19</v>
      </c>
      <c r="B60" s="7" t="s">
        <v>18</v>
      </c>
      <c r="C60" s="13">
        <f>IF(NOT(AND(ISNUMBER(C49),ISNUMBER(C58))),0,IF(C49-C58&lt;0,0,C49-C58))</f>
        <v>105000</v>
      </c>
      <c r="D60" s="17" t="s">
        <v>14</v>
      </c>
      <c r="E60" s="4"/>
    </row>
    <row r="62" spans="1:5" ht="86.4" x14ac:dyDescent="0.3">
      <c r="A62" s="8" t="s">
        <v>17</v>
      </c>
      <c r="B62" s="7" t="s">
        <v>467</v>
      </c>
      <c r="C62" s="13">
        <f>'Donations, Gifts, Cont (Part E)'!D30</f>
        <v>10200</v>
      </c>
      <c r="D62" s="159" t="s">
        <v>481</v>
      </c>
      <c r="E62" s="4"/>
    </row>
    <row r="64" spans="1:5" x14ac:dyDescent="0.3">
      <c r="A64" s="8" t="s">
        <v>16</v>
      </c>
      <c r="B64" s="7" t="s">
        <v>15</v>
      </c>
      <c r="C64" s="13">
        <f>IF(NOT(AND(ISNUMBER(C62),ISNUMBER(C60))),0,IF(C60-C62&lt;0,0,C60-C62))</f>
        <v>94800</v>
      </c>
      <c r="D64" s="17" t="s">
        <v>14</v>
      </c>
      <c r="E64" s="4"/>
    </row>
    <row r="66" spans="1:5" ht="43.2" x14ac:dyDescent="0.3">
      <c r="A66" s="8" t="s">
        <v>13</v>
      </c>
      <c r="B66" s="16" t="s">
        <v>12</v>
      </c>
      <c r="C66" s="15"/>
      <c r="D66" s="14" t="s">
        <v>512</v>
      </c>
      <c r="E66" s="4"/>
    </row>
    <row r="68" spans="1:5" x14ac:dyDescent="0.3">
      <c r="A68" s="8" t="s">
        <v>11</v>
      </c>
      <c r="B68" s="7" t="s">
        <v>10</v>
      </c>
      <c r="C68" s="15"/>
      <c r="D68" s="14" t="s">
        <v>513</v>
      </c>
      <c r="E68" s="4"/>
    </row>
    <row r="70" spans="1:5" ht="72" x14ac:dyDescent="0.3">
      <c r="A70" s="8" t="s">
        <v>9</v>
      </c>
      <c r="B70" s="7" t="s">
        <v>482</v>
      </c>
      <c r="C70" s="6">
        <f>'Individual Relief Type (Part F)'!D211</f>
        <v>64450</v>
      </c>
      <c r="D70" s="185" t="s">
        <v>514</v>
      </c>
      <c r="E70" s="4"/>
    </row>
    <row r="72" spans="1:5" ht="43.2" x14ac:dyDescent="0.3">
      <c r="A72" s="8" t="s">
        <v>8</v>
      </c>
      <c r="B72" s="7" t="s">
        <v>7</v>
      </c>
      <c r="C72" s="11">
        <f>IF(NOT(AND(ISNUMBER(C64),ISNUMBER(C70))),0,IF(C64-C70&lt;0,0,C64-C70))</f>
        <v>30350</v>
      </c>
      <c r="D72" s="10" t="s">
        <v>492</v>
      </c>
      <c r="E72" s="4"/>
    </row>
    <row r="74" spans="1:5" x14ac:dyDescent="0.3">
      <c r="A74" s="8" t="s">
        <v>6</v>
      </c>
      <c r="B74" s="7" t="s">
        <v>5</v>
      </c>
      <c r="C74" s="7"/>
      <c r="D74" s="7"/>
      <c r="E74" s="121"/>
    </row>
    <row r="75" spans="1:5" x14ac:dyDescent="0.3">
      <c r="A75" s="8"/>
      <c r="B75" s="7" t="s">
        <v>4</v>
      </c>
      <c r="C75" s="9">
        <f>IF(NOT(ISNUMBER(C72)),0,LOOKUP(C72,'Income Tax Rate'!A2:A25,'Income Tax Rate'!D2:D25))</f>
        <v>0.03</v>
      </c>
      <c r="D75" s="5"/>
      <c r="E75" s="4"/>
    </row>
    <row r="76" spans="1:5" x14ac:dyDescent="0.3">
      <c r="A76" s="8" t="s">
        <v>3</v>
      </c>
      <c r="B76" s="169" t="str">
        <f>IFERROR(LOOKUP(C72,'Income Tax Rate'!A2:A25,'Income Tax Rate'!C2:C25),"")</f>
        <v>Tax on the First 20,000</v>
      </c>
      <c r="C76" s="174">
        <f>IF(NOT(ISNUMBER(C72)),0,IFERROR(LOOKUP(C72,'Income Tax Rate'!A2:A25,'Income Tax Rate'!E2:E25),0))</f>
        <v>150</v>
      </c>
      <c r="D76" s="5" t="s">
        <v>487</v>
      </c>
      <c r="E76" s="4"/>
    </row>
    <row r="77" spans="1:5" x14ac:dyDescent="0.3">
      <c r="A77" s="8" t="s">
        <v>2</v>
      </c>
      <c r="B77" s="169" t="str">
        <f>_xlfn.CONCAT("Tax on the ", "Balance ", IF(C75 = 0, TEXT(C72-IFERROR(LOOKUP(C72,'Income Tax Rate'!A2:A25,'Income Tax Rate'!A2:A25),0),"#,##0_ ;-#,##0 "),TEXT(C72-IFERROR(LOOKUP(C72,'Income Tax Rate'!A2:A25,'Income Tax Rate'!A2:A25)-1,0),"#,##0_ ;-#,##0 ")))</f>
        <v xml:space="preserve">Tax on the Balance 10,350 </v>
      </c>
      <c r="C77" s="174">
        <f>IF(NOT(ISNUMBER(C72)),0,IF(C75=0,(C72-IFERROR(LOOKUP(C72,'Income Tax Rate'!A2:A25,'Income Tax Rate'!A2:A25),0))*C75,C72-IFERROR(LOOKUP(C72,'Income Tax Rate'!A2:A25,'Income Tax Rate'!A2:A25)-1,0))*C75)</f>
        <v>310.5</v>
      </c>
      <c r="D77" s="5" t="s">
        <v>488</v>
      </c>
      <c r="E77" s="4"/>
    </row>
    <row r="78" spans="1:5" x14ac:dyDescent="0.3">
      <c r="A78"/>
      <c r="B78"/>
      <c r="C78"/>
      <c r="D78"/>
    </row>
    <row r="79" spans="1:5" x14ac:dyDescent="0.3">
      <c r="A79" s="8" t="s">
        <v>1</v>
      </c>
      <c r="B79" s="7" t="s">
        <v>0</v>
      </c>
      <c r="C79" s="175">
        <f>IF(NOT(OR(ISNUMBER(C76),ISNUMBER(C77))),0,SUM(C76:C77))</f>
        <v>460.5</v>
      </c>
      <c r="D79" s="5"/>
      <c r="E79" s="4"/>
    </row>
  </sheetData>
  <sheetProtection sheet="1" objects="1" scenarios="1"/>
  <protectedRanges>
    <protectedRange sqref="C5 C19:C47 C51" name="Part B"/>
  </protectedRanges>
  <mergeCells count="15">
    <mergeCell ref="C25:C47"/>
    <mergeCell ref="B51:B57"/>
    <mergeCell ref="C51:C57"/>
    <mergeCell ref="A51:A58"/>
    <mergeCell ref="B25:B31"/>
    <mergeCell ref="B33:B36"/>
    <mergeCell ref="B37:B39"/>
    <mergeCell ref="B43:B47"/>
    <mergeCell ref="A25:A47"/>
    <mergeCell ref="B5:B17"/>
    <mergeCell ref="C5:C17"/>
    <mergeCell ref="B19:B23"/>
    <mergeCell ref="C19:C23"/>
    <mergeCell ref="A5:A18"/>
    <mergeCell ref="A19:A23"/>
  </mergeCells>
  <conditionalFormatting sqref="C18">
    <cfRule type="expression" dxfId="49" priority="25">
      <formula>NOT(ISNUMBER($C$5))</formula>
    </cfRule>
    <cfRule type="cellIs" dxfId="48" priority="26" operator="greaterThanOrEqual">
      <formula>0</formula>
    </cfRule>
  </conditionalFormatting>
  <conditionalFormatting sqref="C49">
    <cfRule type="expression" dxfId="47" priority="23">
      <formula>COUNTA(C5:C47)=1</formula>
    </cfRule>
    <cfRule type="cellIs" dxfId="46" priority="24" operator="greaterThanOrEqual">
      <formula>0</formula>
    </cfRule>
  </conditionalFormatting>
  <conditionalFormatting sqref="C58">
    <cfRule type="expression" dxfId="45" priority="21">
      <formula>COUNTA(C51)=0</formula>
    </cfRule>
    <cfRule type="cellIs" dxfId="44" priority="22" operator="greaterThanOrEqual">
      <formula>0</formula>
    </cfRule>
  </conditionalFormatting>
  <conditionalFormatting sqref="C60">
    <cfRule type="cellIs" dxfId="43" priority="20" operator="greaterThanOrEqual">
      <formula>0</formula>
    </cfRule>
  </conditionalFormatting>
  <conditionalFormatting sqref="C64">
    <cfRule type="cellIs" dxfId="42" priority="18" operator="greaterThanOrEqual">
      <formula>0</formula>
    </cfRule>
  </conditionalFormatting>
  <conditionalFormatting sqref="C70">
    <cfRule type="cellIs" dxfId="41" priority="14" operator="greaterThanOrEqual">
      <formula>0</formula>
    </cfRule>
  </conditionalFormatting>
  <conditionalFormatting sqref="C72">
    <cfRule type="cellIs" dxfId="40" priority="12" operator="greaterThanOrEqual">
      <formula>0</formula>
    </cfRule>
  </conditionalFormatting>
  <conditionalFormatting sqref="C75">
    <cfRule type="cellIs" dxfId="39" priority="10" operator="greaterThanOrEqual">
      <formula>0</formula>
    </cfRule>
  </conditionalFormatting>
  <conditionalFormatting sqref="C76">
    <cfRule type="cellIs" dxfId="38" priority="8" operator="greaterThanOrEqual">
      <formula>0</formula>
    </cfRule>
  </conditionalFormatting>
  <conditionalFormatting sqref="C77">
    <cfRule type="cellIs" dxfId="37" priority="6" operator="greaterThanOrEqual">
      <formula>0</formula>
    </cfRule>
  </conditionalFormatting>
  <conditionalFormatting sqref="C79">
    <cfRule type="cellIs" dxfId="36" priority="4" operator="greaterThanOrEqual">
      <formula>0</formula>
    </cfRule>
  </conditionalFormatting>
  <conditionalFormatting sqref="C62">
    <cfRule type="cellIs" dxfId="35" priority="2" operator="greaterThanOrEqual">
      <formula>0</formula>
    </cfRule>
  </conditionalFormatting>
  <dataValidations count="20">
    <dataValidation type="custom" allowBlank="1" showInputMessage="1" showErrorMessage="1" sqref="B76" xr:uid="{2F40F65F-BCFB-4AD6-926D-66C10D53DB9F}">
      <formula1>_xlfn.FORMULATEXT(B76)="=IFERROR(LOOKUP(C72,'Income Tax Rate'!A2:A24,'Income Tax Rate'!C2:C24),"")"</formula1>
    </dataValidation>
    <dataValidation type="custom" allowBlank="1" showInputMessage="1" showErrorMessage="1" sqref="C50" xr:uid="{8350F012-3C52-4B58-9F4B-74BFC209E46F}">
      <formula1>_xlfn.FORMULATEXT(C49)="=IF(COUNTA(C5:C47)=1,"",IF(SUM(C18,C24:C47)-C19&lt;0,0,SUM(C18,C24:C47)-C19))"</formula1>
    </dataValidation>
    <dataValidation type="custom" allowBlank="1" showInputMessage="1" showErrorMessage="1" sqref="C70" xr:uid="{6E1A35B9-64F2-4CDB-BEFA-759668B4FD55}">
      <formula1>_xlfn.FORMULATEXT(C70)="='Individual Relief Type (Part F)'!D211"</formula1>
    </dataValidation>
    <dataValidation type="custom" operator="equal" allowBlank="1" showInputMessage="1" showErrorMessage="1" sqref="C74:D74 C66 C68" xr:uid="{A13D7873-98FD-4546-A6D8-1BD441BFCF4D}">
      <formula1>""""""</formula1>
    </dataValidation>
    <dataValidation type="whole" operator="greaterThanOrEqual" allowBlank="1" showInputMessage="1" showErrorMessage="1" errorTitle="Wrong Data or Amount" error="The input data or amount is invalid. _x000a__x000a_Please input an integer from 0 to the amount of your montly statutory income from employment." promptTitle="Item B1(i) Statutory Income" prompt="Input a positive integer from 0 of your monthly statutory income._x000a__x000a_Your annual income will be automatically calculated." sqref="C5:C17" xr:uid="{34901EAA-91F4-419E-8BF0-0724FB780DF4}">
      <formula1>0</formula1>
    </dataValidation>
    <dataValidation type="whole" operator="greaterThanOrEqual" allowBlank="1" showInputMessage="1" showErrorMessage="1" errorTitle="Wrong Data or Amount" error="The input data or amount is invalid. _x000a__x000a_Please input an integer from 0 to the amount of deductable expenses." promptTitle="Item B1(ii) Deductible Expenses" prompt="Input a positive integer value from 0 and above." sqref="C19:C23" xr:uid="{F3F83627-86E2-4D29-8AC3-9E244B196598}">
      <formula1>0</formula1>
    </dataValidation>
    <dataValidation type="whole" operator="greaterThanOrEqual" allowBlank="1" showInputMessage="1" showErrorMessage="1" errorTitle="Wrong Data or Amount" error="The input data or amount is invalid. _x000a__x000a_Please input an integer from 0 to the amount of rents collected." promptTitle="Item B2 Rents" prompt="Input a positive integer from 0 of the sum of all rents collected." sqref="C24" xr:uid="{CB1CE2EA-26FC-481F-8F96-BB6D13855971}">
      <formula1>0</formula1>
    </dataValidation>
    <dataValidation type="whole" operator="greaterThanOrEqual" allowBlank="1" showInputMessage="1" showErrorMessage="1" errorTitle="Wrong Data or Amount" error="The input data or amount is invalid. _x000a__x000a_Please input an integer from 0 to the sum of all items in B3." promptTitle="Item B3" prompt="Input a positive integer from 0 of the sum of Interest, Discounts, Royalties, Pensions, Annuities, Periodical Payments, Other gains or profits and/or Additions pursuant to paragraph 43(1)(c)." sqref="C25:C47" xr:uid="{7E495269-EF70-4B50-B16B-036BAC30A44B}">
      <formula1>0</formula1>
    </dataValidation>
    <dataValidation type="whole" operator="greaterThanOrEqual" allowBlank="1" showInputMessage="1" showErrorMessage="1" errorTitle="Wrong Data or Amount" error="The input data or amount is invalid. _x000a__x000a_Please input an integer from 0 to the amount of your approved investment under angel investor tax incentive." promptTitle="Item B5" prompt="Input a positive integer from 0 of the amount of Approved investment under angel investor tax incentive." sqref="C51:C57" xr:uid="{62A18115-AAA5-429B-AE6C-BE9A6629D1EF}">
      <formula1>0</formula1>
    </dataValidation>
    <dataValidation type="custom" allowBlank="1" showInputMessage="1" showErrorMessage="1" sqref="C62" xr:uid="{EBBC532C-DA3A-4FC7-AA80-A96F96ADAECD}">
      <formula1>_xlfn.FORMULATEXT(C62)="='Donations, Gifts, Cont (Part E)'!D30"</formula1>
    </dataValidation>
    <dataValidation type="custom" allowBlank="1" showInputMessage="1" showErrorMessage="1" sqref="C18" xr:uid="{12D7A147-602B-49D6-9C38-243D5EA9D0A0}">
      <formula1>_xlfn.FORMULATEXT(C18)="=IF(NOT(ISNUMBER(C5)),0,C5*12)"</formula1>
    </dataValidation>
    <dataValidation type="custom" allowBlank="1" showInputMessage="1" showErrorMessage="1" sqref="C49" xr:uid="{4206B364-449C-4FA4-94DD-A12AC5163035}">
      <formula1>_xlfn.FORMULATEXT(C49)="=IF(COUNTA(C5:C47)=1,0,IF(SUM(C18,C24:C47)-C19&lt;0,0,SUM(C18,C24:C47)-C19))"</formula1>
    </dataValidation>
    <dataValidation type="custom" allowBlank="1" showInputMessage="1" showErrorMessage="1" sqref="C58" xr:uid="{57BF7940-6933-403B-9E18-0173FC8D3970}">
      <formula1>_xlfn.FORMULATEXT(C58)="=IF(COUNTA(C51)=0,0,IF(C51&gt;C49,C49,C51))"</formula1>
    </dataValidation>
    <dataValidation type="custom" allowBlank="1" showInputMessage="1" showErrorMessage="1" sqref="C64" xr:uid="{FBA37528-C1B4-43A3-A514-1909389D8278}">
      <formula1>_xlfn.FORMULATEXT(C64)="=IF(NOT(AND(ISNUMBER(C62),ISNUMBER(C60))),0,IF(C60-C62&lt;0,0,C60-C62))"</formula1>
    </dataValidation>
    <dataValidation type="custom" allowBlank="1" showInputMessage="1" showErrorMessage="1" sqref="C72" xr:uid="{A4C12E04-9CCF-48D2-B6B6-7182DFC39EA5}">
      <formula1>_xlfn.FORMULATEXT(C72)="=IF(NOT(AND(ISNUMBER(C64),ISNUMBER(C70))),0,IF(C64-C70&lt;0,0,C64-C70))"</formula1>
    </dataValidation>
    <dataValidation type="custom" allowBlank="1" showInputMessage="1" showErrorMessage="1" sqref="C75" xr:uid="{88EA8252-AECA-49E6-9F55-647853B130D0}">
      <formula1>_xlfn.FORMULATEXT(C75)="=IF(NOT(ISNUMBER(C72)),0,LOOKUP(C72,'Income Tax Rate'!A2:A25,'Income Tax Rate'!D2:D25))"</formula1>
    </dataValidation>
    <dataValidation type="custom" allowBlank="1" showInputMessage="1" showErrorMessage="1" sqref="C77" xr:uid="{D9CE1F83-733B-4C68-BFBE-444FC57788A6}">
      <formula1>_xlfn.FORMULATEXT(C77)="=IF(NOT(ISNUMBER(C72)),0,IF(C75=0,(C72-IFERROR(LOOKUP(C72,'Income Tax Rate'!A2:A25,'Income Tax Rate'!A2:A25),0))*C75,C72-IFERROR(LOOKUP(C72,'Income Tax Rate'!A2:A25,'Income Tax Rate'!A2:A25)-1,0))*C75)"</formula1>
    </dataValidation>
    <dataValidation type="custom" allowBlank="1" showInputMessage="1" showErrorMessage="1" sqref="C79" xr:uid="{4252B258-17DC-4120-80A0-B64B723B83FF}">
      <formula1>_xlfn.FORMULATEXT(C79)="=IF(NOT(OR(ISNUMBER(C76),ISNUMBER(C77))),0,SUM(C76:C77))"</formula1>
    </dataValidation>
    <dataValidation type="custom" allowBlank="1" showInputMessage="1" showErrorMessage="1" sqref="C60" xr:uid="{AD1D7B86-2CF1-4FAB-8176-B4131D5BD5F9}">
      <formula1>_xlfn.FORMULATEXT(C60)="=IF(NOT(AND(ISNUMBER(C49),ISNUMBER(C58))),0,IF(C49-C58&lt;0,0,C49-C58))"</formula1>
    </dataValidation>
    <dataValidation type="custom" allowBlank="1" showInputMessage="1" showErrorMessage="1" sqref="C76" xr:uid="{BB080112-035F-4C28-BEA5-98CC41C1639A}">
      <formula1>_xlfn.FORMULATEXT(C76)="=IF(NOT(ISNUMBER(C72)),0,IFERROR(LOOKUP(C72,'Income Tax Rate'!A2:A25,'Income Tax Rate'!E2:E25),0))"</formula1>
    </dataValidation>
  </dataValidations>
  <hyperlinks>
    <hyperlink ref="E10" location="'Additional Info (Part B,E,F)'!C5:C27" display="For more information about (vi) Gratuity, click here" xr:uid="{1C532E08-B86C-466E-93BE-9157F47184A8}"/>
    <hyperlink ref="E11" location="'Additional Info (Part B,E,F)'!C28:C29" display="For more information about (vii) BIK, click here" xr:uid="{6ECB3E0B-BED6-4953-A168-F01EF6B003EF}"/>
    <hyperlink ref="E12" location="'Additional Info (Part B,E,F)'!C30:C31" display="For more information about (viii) Value of Living Accomodation, click here" xr:uid="{39DC5CE4-1F8B-4248-A9B1-264DA3093627}"/>
    <hyperlink ref="E13" location="'Additional Info (Part B,E,F)'!C32:C33" display="'Additional Info (Part B,E,F)'!C32:C33" xr:uid="{82D7AC92-7F8F-460C-BCF0-7337B3404F2B}"/>
    <hyperlink ref="E14" location="'Additional Info (Part B,E,F)'!C34:C37" display="For more information about (x) Compensation For Loss Of Employment, click here" xr:uid="{B7A4469F-1138-4634-ACF9-FEDC3FFB061D}"/>
    <hyperlink ref="D70" location="'Individual Relief Type (Part F)'!D5" display="Click Here To Input Individual Relief Type If Applicable" xr:uid="{7B6FC9E1-766E-4542-8582-36C6E0058725}"/>
    <hyperlink ref="D62" location="'Donations, Gifts, Cont (Part E)'!D5" display="'Donations, Gifts, Cont (Part E)'!D5" xr:uid="{AB2B5385-9FAF-4FCA-866F-5C15F9C12457}"/>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3" id="{00000000-000E-0000-0000-00000D000000}">
            <xm:f>COUNTA('Individual Relief Type (Part F)'!D5:D19,'Individual Relief Type (Part F)'!D32:D64,'Individual Relief Type (Part F)'!D66:D134,'Individual Relief Type (Part F)'!D158:D209)=0</xm:f>
            <x14:dxf>
              <fill>
                <patternFill>
                  <bgColor theme="2" tint="-9.9948118533890809E-2"/>
                </patternFill>
              </fill>
            </x14:dxf>
          </x14:cfRule>
          <xm:sqref>C70</xm:sqref>
        </x14:conditionalFormatting>
        <x14:conditionalFormatting xmlns:xm="http://schemas.microsoft.com/office/excel/2006/main">
          <x14:cfRule type="expression" priority="1" id="{00000000-000E-0000-0000-000001000000}">
            <xm:f>(COUNTA('Donations, Gifts, Cont (Part E)'!D5:D14,'Donations, Gifts, Cont (Part E)'!D16:D28)=0)</xm:f>
            <x14:dxf>
              <fill>
                <patternFill>
                  <bgColor theme="2" tint="-9.9948118533890809E-2"/>
                </patternFill>
              </fill>
            </x14:dxf>
          </x14:cfRule>
          <xm:sqref>C62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28EB-478B-409B-9726-20681B33B233}">
  <dimension ref="A1:E30"/>
  <sheetViews>
    <sheetView showGridLines="0" workbookViewId="0">
      <pane ySplit="1" topLeftCell="A2" activePane="bottomLeft" state="frozen"/>
      <selection pane="bottomLeft"/>
    </sheetView>
  </sheetViews>
  <sheetFormatPr defaultRowHeight="14.4" x14ac:dyDescent="0.3"/>
  <cols>
    <col min="2" max="2" width="59.33203125" bestFit="1" customWidth="1"/>
    <col min="3" max="4" width="19.109375" customWidth="1"/>
    <col min="5" max="5" width="100.21875" customWidth="1"/>
  </cols>
  <sheetData>
    <row r="1" spans="1:5" ht="31.2" x14ac:dyDescent="0.3">
      <c r="A1" s="49" t="s">
        <v>89</v>
      </c>
      <c r="B1" s="50" t="s">
        <v>449</v>
      </c>
      <c r="C1" s="74" t="s">
        <v>450</v>
      </c>
      <c r="D1" s="74" t="s">
        <v>87</v>
      </c>
      <c r="E1" s="73" t="s">
        <v>86</v>
      </c>
    </row>
    <row r="2" spans="1:5" ht="15.6" x14ac:dyDescent="0.3">
      <c r="A2" s="70"/>
      <c r="B2" s="71"/>
      <c r="C2" s="70"/>
      <c r="D2" s="70"/>
      <c r="E2" s="72"/>
    </row>
    <row r="3" spans="1:5" ht="43.2" x14ac:dyDescent="0.3">
      <c r="A3" s="163" t="s">
        <v>407</v>
      </c>
      <c r="B3" s="167" t="s">
        <v>408</v>
      </c>
      <c r="C3" s="165"/>
      <c r="D3" s="170" t="s">
        <v>504</v>
      </c>
      <c r="E3" s="166"/>
    </row>
    <row r="4" spans="1:5" ht="15.6" x14ac:dyDescent="0.3">
      <c r="A4" s="70"/>
      <c r="B4" s="47"/>
      <c r="C4" s="70"/>
      <c r="D4" s="70"/>
      <c r="E4" s="69"/>
    </row>
    <row r="5" spans="1:5" x14ac:dyDescent="0.3">
      <c r="A5" s="122" t="s">
        <v>409</v>
      </c>
      <c r="B5" s="125" t="s">
        <v>410</v>
      </c>
      <c r="C5" s="64" t="s">
        <v>159</v>
      </c>
      <c r="D5" s="153">
        <v>100</v>
      </c>
      <c r="E5" s="140" t="s">
        <v>463</v>
      </c>
    </row>
    <row r="6" spans="1:5" ht="14.4" customHeight="1" x14ac:dyDescent="0.3">
      <c r="A6" s="191" t="s">
        <v>412</v>
      </c>
      <c r="B6" s="196" t="s">
        <v>411</v>
      </c>
      <c r="C6" s="191" t="str">
        <f>IF(NOT(ISNUMBER('Compute Income Tax (Part B)'!C49)), "SUM OF E2 IS MAXIMUM OF 10% Of B4 
(Aggregate Income) Which is RM X", "10% Of B4 
(Aggregate Income) Which is RM " &amp; TRUNC('Compute Income Tax (Part B)'!C49*0.1))</f>
        <v>10% Of B4 
(Aggregate Income) Which is RM 11000</v>
      </c>
      <c r="D6" s="205">
        <v>100</v>
      </c>
      <c r="E6" s="141" t="s">
        <v>413</v>
      </c>
    </row>
    <row r="7" spans="1:5" x14ac:dyDescent="0.3">
      <c r="A7" s="193"/>
      <c r="B7" s="198"/>
      <c r="C7" s="192"/>
      <c r="D7" s="206"/>
      <c r="E7" s="130" t="s">
        <v>463</v>
      </c>
    </row>
    <row r="8" spans="1:5" ht="28.8" x14ac:dyDescent="0.3">
      <c r="A8" s="124" t="s">
        <v>414</v>
      </c>
      <c r="B8" s="125" t="s">
        <v>415</v>
      </c>
      <c r="C8" s="192"/>
      <c r="D8" s="154">
        <v>2000</v>
      </c>
      <c r="E8" s="142" t="s">
        <v>464</v>
      </c>
    </row>
    <row r="9" spans="1:5" ht="28.8" x14ac:dyDescent="0.3">
      <c r="A9" s="124" t="s">
        <v>416</v>
      </c>
      <c r="B9" s="121" t="s">
        <v>417</v>
      </c>
      <c r="C9" s="192"/>
      <c r="D9" s="152">
        <v>100</v>
      </c>
      <c r="E9" s="143" t="s">
        <v>465</v>
      </c>
    </row>
    <row r="10" spans="1:5" x14ac:dyDescent="0.3">
      <c r="A10" s="191" t="s">
        <v>419</v>
      </c>
      <c r="B10" s="200" t="s">
        <v>418</v>
      </c>
      <c r="C10" s="192"/>
      <c r="D10" s="205">
        <v>100</v>
      </c>
      <c r="E10" s="141" t="s">
        <v>420</v>
      </c>
    </row>
    <row r="11" spans="1:5" ht="28.8" x14ac:dyDescent="0.3">
      <c r="A11" s="192"/>
      <c r="B11" s="201"/>
      <c r="C11" s="192"/>
      <c r="D11" s="207"/>
      <c r="E11" s="144" t="s">
        <v>441</v>
      </c>
    </row>
    <row r="12" spans="1:5" x14ac:dyDescent="0.3">
      <c r="A12" s="192"/>
      <c r="B12" s="201"/>
      <c r="C12" s="192"/>
      <c r="D12" s="207"/>
      <c r="E12" s="145" t="s">
        <v>421</v>
      </c>
    </row>
    <row r="13" spans="1:5" ht="28.8" x14ac:dyDescent="0.3">
      <c r="A13" s="192"/>
      <c r="B13" s="201"/>
      <c r="C13" s="192"/>
      <c r="D13" s="207"/>
      <c r="E13" s="144" t="s">
        <v>442</v>
      </c>
    </row>
    <row r="14" spans="1:5" x14ac:dyDescent="0.3">
      <c r="A14" s="193"/>
      <c r="B14" s="202"/>
      <c r="C14" s="193"/>
      <c r="D14" s="206"/>
      <c r="E14" s="130" t="s">
        <v>422</v>
      </c>
    </row>
    <row r="15" spans="1:5" x14ac:dyDescent="0.3">
      <c r="A15" s="123" t="s">
        <v>451</v>
      </c>
      <c r="B15" s="126" t="s">
        <v>507</v>
      </c>
      <c r="C15" s="176">
        <f>IF(NOT(ISNUMBER('Compute Income Tax (Part B)'!C49)), 0,'Compute Income Tax (Part B)'!C49*0.1)</f>
        <v>11000</v>
      </c>
      <c r="D15" s="173">
        <f>IF(NOT(OR(ISNUMBER(D6),ISNUMBER(D8),ISNUMBER(D9),ISNUMBER(D10))),0,IF(SUM(D6:D14)&gt;C15, C15, SUM(D6:D14)))</f>
        <v>2300</v>
      </c>
      <c r="E15" s="146" t="s">
        <v>457</v>
      </c>
    </row>
    <row r="16" spans="1:5" ht="28.8" customHeight="1" x14ac:dyDescent="0.3">
      <c r="A16" s="195" t="s">
        <v>423</v>
      </c>
      <c r="B16" s="186" t="s">
        <v>424</v>
      </c>
      <c r="C16" s="191" t="s">
        <v>159</v>
      </c>
      <c r="D16" s="187">
        <v>1000</v>
      </c>
      <c r="E16" s="147" t="s">
        <v>443</v>
      </c>
    </row>
    <row r="17" spans="1:5" x14ac:dyDescent="0.3">
      <c r="A17" s="195"/>
      <c r="B17" s="186"/>
      <c r="C17" s="193"/>
      <c r="D17" s="187"/>
      <c r="E17" s="130" t="s">
        <v>425</v>
      </c>
    </row>
    <row r="18" spans="1:5" ht="43.2" x14ac:dyDescent="0.3">
      <c r="A18" s="195" t="s">
        <v>430</v>
      </c>
      <c r="B18" s="186" t="s">
        <v>426</v>
      </c>
      <c r="C18" s="203">
        <v>20000</v>
      </c>
      <c r="D18" s="187">
        <v>300</v>
      </c>
      <c r="E18" s="147" t="s">
        <v>444</v>
      </c>
    </row>
    <row r="19" spans="1:5" x14ac:dyDescent="0.3">
      <c r="A19" s="195"/>
      <c r="B19" s="186"/>
      <c r="C19" s="193"/>
      <c r="D19" s="187"/>
      <c r="E19" s="130" t="s">
        <v>428</v>
      </c>
    </row>
    <row r="20" spans="1:5" ht="28.8" customHeight="1" x14ac:dyDescent="0.3">
      <c r="A20" s="195" t="s">
        <v>427</v>
      </c>
      <c r="B20" s="186" t="s">
        <v>431</v>
      </c>
      <c r="C20" s="191" t="s">
        <v>159</v>
      </c>
      <c r="D20" s="187">
        <v>500</v>
      </c>
      <c r="E20" s="147" t="s">
        <v>445</v>
      </c>
    </row>
    <row r="21" spans="1:5" x14ac:dyDescent="0.3">
      <c r="A21" s="195"/>
      <c r="B21" s="186"/>
      <c r="C21" s="193"/>
      <c r="D21" s="187"/>
      <c r="E21" s="130" t="s">
        <v>432</v>
      </c>
    </row>
    <row r="22" spans="1:5" ht="28.8" customHeight="1" x14ac:dyDescent="0.3">
      <c r="A22" s="195" t="s">
        <v>429</v>
      </c>
      <c r="B22" s="186" t="s">
        <v>433</v>
      </c>
      <c r="C22" s="203">
        <v>20000</v>
      </c>
      <c r="D22" s="187">
        <v>2000</v>
      </c>
      <c r="E22" s="147" t="s">
        <v>446</v>
      </c>
    </row>
    <row r="23" spans="1:5" x14ac:dyDescent="0.3">
      <c r="A23" s="195"/>
      <c r="B23" s="186"/>
      <c r="C23" s="193"/>
      <c r="D23" s="187"/>
      <c r="E23" s="130" t="s">
        <v>434</v>
      </c>
    </row>
    <row r="24" spans="1:5" x14ac:dyDescent="0.3">
      <c r="A24" s="195" t="s">
        <v>435</v>
      </c>
      <c r="B24" s="186" t="s">
        <v>436</v>
      </c>
      <c r="C24" s="191" t="s">
        <v>159</v>
      </c>
      <c r="D24" s="187">
        <v>1000</v>
      </c>
      <c r="E24" s="141" t="s">
        <v>437</v>
      </c>
    </row>
    <row r="25" spans="1:5" x14ac:dyDescent="0.3">
      <c r="A25" s="195"/>
      <c r="B25" s="186"/>
      <c r="C25" s="193"/>
      <c r="D25" s="187"/>
      <c r="E25" s="130" t="s">
        <v>438</v>
      </c>
    </row>
    <row r="26" spans="1:5" ht="43.2" x14ac:dyDescent="0.3">
      <c r="A26" s="195" t="s">
        <v>439</v>
      </c>
      <c r="B26" s="186" t="s">
        <v>440</v>
      </c>
      <c r="C26" s="191" t="s">
        <v>159</v>
      </c>
      <c r="D26" s="204">
        <v>3000</v>
      </c>
      <c r="E26" s="147" t="s">
        <v>447</v>
      </c>
    </row>
    <row r="27" spans="1:5" x14ac:dyDescent="0.3">
      <c r="A27" s="195"/>
      <c r="B27" s="186"/>
      <c r="C27" s="192"/>
      <c r="D27" s="204"/>
      <c r="E27" s="148" t="s">
        <v>448</v>
      </c>
    </row>
    <row r="28" spans="1:5" ht="28.8" x14ac:dyDescent="0.3">
      <c r="A28" s="195"/>
      <c r="B28" s="186"/>
      <c r="C28" s="193"/>
      <c r="D28" s="204"/>
      <c r="E28" s="149" t="s">
        <v>466</v>
      </c>
    </row>
    <row r="29" spans="1:5" x14ac:dyDescent="0.3">
      <c r="D29" s="2"/>
    </row>
    <row r="30" spans="1:5" ht="28.8" x14ac:dyDescent="0.3">
      <c r="A30" s="124" t="s">
        <v>452</v>
      </c>
      <c r="B30" s="121" t="s">
        <v>454</v>
      </c>
      <c r="C30" s="76"/>
      <c r="D30" s="128">
        <f>IF(COUNTA(D5:D14,D16:D28)=0,0, SUM(D5,D15:D28))</f>
        <v>10200</v>
      </c>
      <c r="E30" s="177" t="s">
        <v>455</v>
      </c>
    </row>
  </sheetData>
  <sheetProtection sheet="1" objects="1" scenarios="1"/>
  <mergeCells count="31">
    <mergeCell ref="A6:A7"/>
    <mergeCell ref="B6:B7"/>
    <mergeCell ref="D6:D7"/>
    <mergeCell ref="D10:D14"/>
    <mergeCell ref="A10:A14"/>
    <mergeCell ref="B10:B14"/>
    <mergeCell ref="C6:C14"/>
    <mergeCell ref="B16:B17"/>
    <mergeCell ref="A16:A17"/>
    <mergeCell ref="A18:A19"/>
    <mergeCell ref="B18:B19"/>
    <mergeCell ref="A20:A21"/>
    <mergeCell ref="B20:B21"/>
    <mergeCell ref="A22:A23"/>
    <mergeCell ref="B22:B23"/>
    <mergeCell ref="A24:A25"/>
    <mergeCell ref="B24:B25"/>
    <mergeCell ref="A26:A28"/>
    <mergeCell ref="B26:B28"/>
    <mergeCell ref="D16:D17"/>
    <mergeCell ref="D18:D19"/>
    <mergeCell ref="C16:C17"/>
    <mergeCell ref="C18:C19"/>
    <mergeCell ref="C20:C21"/>
    <mergeCell ref="D20:D21"/>
    <mergeCell ref="D22:D23"/>
    <mergeCell ref="C22:C23"/>
    <mergeCell ref="C24:C25"/>
    <mergeCell ref="D24:D25"/>
    <mergeCell ref="D26:D28"/>
    <mergeCell ref="C26:C28"/>
  </mergeCells>
  <conditionalFormatting sqref="D15">
    <cfRule type="cellIs" dxfId="32" priority="2" operator="equal">
      <formula>$C$15</formula>
    </cfRule>
    <cfRule type="expression" dxfId="31" priority="5">
      <formula>NOT(OR(ISNUMBER(D6),ISNUMBER(D8),ISNUMBER(D9),ISNUMBER(D10)))</formula>
    </cfRule>
    <cfRule type="cellIs" dxfId="30" priority="6" operator="greaterThanOrEqual">
      <formula>0</formula>
    </cfRule>
  </conditionalFormatting>
  <conditionalFormatting sqref="D30">
    <cfRule type="expression" dxfId="29" priority="3">
      <formula>COUNTA(D5:D14,D16:D28)=0</formula>
    </cfRule>
    <cfRule type="cellIs" dxfId="28" priority="4" operator="greaterThanOrEqual">
      <formula>0</formula>
    </cfRule>
  </conditionalFormatting>
  <dataValidations count="9">
    <dataValidation type="whole" operator="greaterThanOrEqual" allowBlank="1" showInputMessage="1" showErrorMessage="1" errorTitle="Wrong Data or Amount" error="The input data or amount is invalid. _x000a__x000a_Please input an integer from 0 to the amount of the gift." promptTitle="Item E8" prompt="Input a positve integer from 0 to the amount of the gift." sqref="D26:D28" xr:uid="{0D3C5B2C-F75A-44E3-9721-AF876B7A8BFD}">
      <formula1>0</formula1>
    </dataValidation>
    <dataValidation type="whole" allowBlank="1" showInputMessage="1" showErrorMessage="1" errorTitle="Wrong Data or Amount" error="The input data or amount is invalid. _x000a__x000a_Please input an integer from 0 to 20000." promptTitle="Item E6" prompt="Input a positve integer from 0 to 20000." sqref="D22:D23" xr:uid="{D17F9CE4-9CC9-4CBA-AE8A-F4B3C3D869B4}">
      <formula1>0</formula1>
      <formula2>20000</formula2>
    </dataValidation>
    <dataValidation type="custom" allowBlank="1" showInputMessage="1" showErrorMessage="1" sqref="D15" xr:uid="{FD4FCB83-342D-4C46-AAEC-842076B3B1DF}">
      <formula1>_xlfn.FORMULATEXT(D15)="=IF(NOT(OR(ISNUMBER(D6),ISNUMBER(D8),ISNUMBER(D9),ISNUMBER(D10))),0,IF(SUM(D6:D14)&gt;C15, C15, SUM(D6:D14)))"</formula1>
    </dataValidation>
    <dataValidation type="custom" allowBlank="1" showInputMessage="1" showErrorMessage="1" sqref="D30" xr:uid="{70FD82A6-620B-4B05-8746-45042FFA5BE3}">
      <formula1>_xlfn.FORMULATEXT(D30)="=IF(COUNTA(D5:D14,D16:D28)=0,0, SUM(D5,D15:D28))"</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1" prompt="Input a positve integer from 0 to the amount of the gift." sqref="D5" xr:uid="{24782A3B-0BCB-49E0-8DFE-D8EAD2EE57A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3" prompt="Input a positve integer from 0 to the amount of the gift." sqref="D16:D17" xr:uid="{08C4C9E8-8CE0-44C1-B48D-CDFFCF856A58}">
      <formula1>0</formula1>
    </dataValidation>
    <dataValidation type="whole" allowBlank="1" showInputMessage="1" showErrorMessage="1" errorTitle="Wrong Data or Amount" error="The input data or amount is invalid. _x000a__x000a_Please input an integer from 0 to 20000." promptTitle="Item E4" prompt="Input a positve integer from 0 to 20000." sqref="D18:D19" xr:uid="{ADA31BD6-0ED2-49CA-ADFF-36C0286FE933}">
      <formula1>0</formula1>
      <formula2>20000</formula2>
    </dataValidation>
    <dataValidation type="whole" operator="greaterThanOrEqual" allowBlank="1" showInputMessage="1" showErrorMessage="1" errorTitle="Wrong Data or Amount" error="The input data or amount is invalid. _x000a__x000a_Please input an integer from 0 to the amount of the gift." promptTitle="Item E5" prompt="Input a positve integer from 0 to the amount of the gift." sqref="D20:D21" xr:uid="{D154E4CC-036E-41ED-9EAA-9734B610D2BF}">
      <formula1>0</formula1>
    </dataValidation>
    <dataValidation type="whole" operator="greaterThanOrEqual" allowBlank="1" showInputMessage="1" showErrorMessage="1" errorTitle="Wrong Data or Amount" error="The input data or amount is invalid. _x000a__x000a_Please input an integer from 0 to the amount of the gift." promptTitle="Item E7" prompt="Input a positve integer from 0 to the amount of the gift." sqref="D24:D25" xr:uid="{2635A3D7-B3F2-421E-B802-F6F864F291E3}">
      <formula1>0</formula1>
    </dataValidation>
  </dataValidations>
  <hyperlinks>
    <hyperlink ref="E27" r:id="rId1" display="http://phl.hasil.gov.my/pdf/pdfam/FAQ_2_Contribution_Donation.pdf" xr:uid="{13E9DD21-3D30-4F74-BC67-436C4CB166CC}"/>
    <hyperlink ref="E28" r:id="rId2" display="http://lampiran1.hasil.gov.my/pdf/pdfam/Media_LHDNM_26032020_INSENTIF_POTONGAN_CUKAI_BAGI_SUMBANGAN_KEPADA_TABUNG_COVID19.pdf" xr:uid="{2DB0B43D-2703-4795-8BE7-94D69CFD6DDF}"/>
    <hyperlink ref="E30" location="'Compute Income Tax (Part B)'!C62" display="CLICK HERE TO SEE THE TRANSFERED AMOUNT IN B7" xr:uid="{2C21E9DB-CF1C-4482-8797-5C084761A6AE}"/>
  </hyperlinks>
  <pageMargins left="0.7" right="0.7" top="0.75" bottom="0.75" header="0.3" footer="0.3"/>
  <ignoredErrors>
    <ignoredError sqref="D15" formulaRange="1"/>
  </ignoredErrors>
  <extLst>
    <ext xmlns:x14="http://schemas.microsoft.com/office/spreadsheetml/2009/9/main" uri="{78C0D931-6437-407d-A8EE-F0AAD7539E65}">
      <x14:conditionalFormattings>
        <x14:conditionalFormatting xmlns:xm="http://schemas.microsoft.com/office/excel/2006/main">
          <x14:cfRule type="expression" priority="1" id="{BD0D6546-D159-4642-9480-FFD5865B012A}">
            <xm:f>'Compute Income Tax (Part B)'!$C$49=0</xm:f>
            <x14:dxf>
              <fill>
                <patternFill>
                  <bgColor theme="1"/>
                </patternFill>
              </fill>
            </x14:dxf>
          </x14:cfRule>
          <xm:sqref>D6:D14</xm:sqref>
        </x14:conditionalFormatting>
      </x14:conditionalFormattings>
    </ext>
    <ext xmlns:x14="http://schemas.microsoft.com/office/spreadsheetml/2009/9/main" uri="{CCE6A557-97BC-4b89-ADB6-D9C93CAAB3DF}">
      <x14:dataValidations xmlns:xm="http://schemas.microsoft.com/office/excel/2006/main" count="4">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a" prompt="Input a positve integer from 0 to the amount of the gift._x000a__x000a_Note that the sum of gifts of Item E2a, E2b, E2c and E2d are limited to 10% of B4 (Aggregate Income) only." xr:uid="{6D71186C-B052-4EFF-8122-B94DC302341F}">
          <x14:formula1>
            <xm:f>AND('Compute Income Tax (Part B)'!C49&gt;0, INT(D6)=D6, D6 &gt;= 0)</xm:f>
          </x14:formula1>
          <xm:sqref>D6:D7</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b" prompt="Input a positve integer from 0 to the amount of the gift._x000a__x000a_Note that the sum of gifts of Item E2a, E2b, E2c and E2d are limited to 10% of B4 (Aggregate Income) only." xr:uid="{E8C75316-DAF8-45C8-A2D0-300294A15661}">
          <x14:formula1>
            <xm:f>AND('Compute Income Tax (Part B)'!C49&gt;0, INT(D8)=D8, D8 &gt;= 0)</xm:f>
          </x14:formula1>
          <xm:sqref>D8</xm:sqref>
        </x14:dataValidation>
        <x14:dataValidation type="custom"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c" prompt="Input a positve integer from 0 to the amount of the gift._x000a__x000a_Note that the sum of gifts of Item E2a, E2b, E2c and E2d are limited to 10% of B4 (Aggregate Income) only." xr:uid="{B23F46DD-E175-4E1C-A424-27C6A745E880}">
          <x14:formula1>
            <xm:f>AND('Compute Income Tax (Part B)'!C49&gt;0, INT(D9)=D9, D9 &gt;= 0)</xm:f>
          </x14:formula1>
          <xm:sqref>D9</xm:sqref>
        </x14:dataValidation>
        <x14:dataValidation type="whole" operator="greaterThanOrEqual" allowBlank="1" showInputMessage="1" showErrorMessage="1" errorTitle="Wrong Data or Amount" error="The input data or amount is invalid. _x000a__x000a_Please input an integer from 0 to the amount of the gift or key in a value in Part B1, B2 or B3 to obtain the value of B4 if you have not done so." promptTitle="Item E2d" prompt="Input a positve integer from 0 to the amount of the gift._x000a__x000a_Note that the sum of gifts of Item E2a, E2b, E2c and E2d are limited to 10% of B4 (Aggregate Income) only." xr:uid="{AF770DDE-056C-4422-96C0-B7B61C124A2C}">
          <x14:formula1>
            <xm:f>AND('Compute Income Tax (Part B)'!C49&gt;0, INT(D10)=D10, D10 &gt;= 0)</xm:f>
          </x14:formula1>
          <xm:sqref>D10:D14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910E-E3D2-49F1-81BA-FE103226873B}">
  <sheetPr codeName="Sheet2">
    <pageSetUpPr autoPageBreaks="0"/>
  </sheetPr>
  <dimension ref="A1:E212"/>
  <sheetViews>
    <sheetView showGridLines="0" zoomScaleNormal="100" zoomScaleSheetLayoutView="100" workbookViewId="0">
      <pane ySplit="1" topLeftCell="A2" activePane="bottomLeft" state="frozen"/>
      <selection activeCell="B2" sqref="B2:B44"/>
      <selection pane="bottomLeft"/>
    </sheetView>
  </sheetViews>
  <sheetFormatPr defaultRowHeight="14.4" x14ac:dyDescent="0.3"/>
  <cols>
    <col min="1" max="1" width="8.88671875" style="51"/>
    <col min="2" max="2" width="58.5546875" customWidth="1"/>
    <col min="3" max="3" width="18.6640625" customWidth="1"/>
    <col min="4" max="4" width="19.109375" customWidth="1"/>
    <col min="5" max="5" width="100.33203125" customWidth="1"/>
  </cols>
  <sheetData>
    <row r="1" spans="1:5" ht="31.2" customHeight="1" x14ac:dyDescent="0.3">
      <c r="A1" s="49" t="s">
        <v>89</v>
      </c>
      <c r="B1" s="50" t="s">
        <v>341</v>
      </c>
      <c r="C1" s="75" t="s">
        <v>340</v>
      </c>
      <c r="D1" s="74" t="s">
        <v>339</v>
      </c>
      <c r="E1" s="73" t="s">
        <v>86</v>
      </c>
    </row>
    <row r="2" spans="1:5" ht="15.6" x14ac:dyDescent="0.3">
      <c r="A2" s="70"/>
      <c r="B2" s="71"/>
      <c r="C2" s="70"/>
      <c r="D2" s="48"/>
      <c r="E2" s="72"/>
    </row>
    <row r="3" spans="1:5" ht="43.2" x14ac:dyDescent="0.3">
      <c r="A3" s="163" t="s">
        <v>338</v>
      </c>
      <c r="B3" s="164" t="s">
        <v>337</v>
      </c>
      <c r="C3" s="165"/>
      <c r="D3" s="170" t="s">
        <v>504</v>
      </c>
      <c r="E3" s="166"/>
    </row>
    <row r="4" spans="1:5" ht="15.6" x14ac:dyDescent="0.3">
      <c r="A4" s="70"/>
      <c r="B4" s="71"/>
      <c r="C4" s="70"/>
      <c r="D4" s="48"/>
      <c r="E4" s="69"/>
    </row>
    <row r="5" spans="1:5" x14ac:dyDescent="0.3">
      <c r="A5" s="195" t="s">
        <v>336</v>
      </c>
      <c r="B5" s="186" t="s">
        <v>335</v>
      </c>
      <c r="C5" s="210">
        <v>9000</v>
      </c>
      <c r="D5" s="221">
        <v>9000</v>
      </c>
      <c r="E5" s="26" t="s">
        <v>334</v>
      </c>
    </row>
    <row r="6" spans="1:5" x14ac:dyDescent="0.3">
      <c r="A6" s="195"/>
      <c r="B6" s="186"/>
      <c r="C6" s="210"/>
      <c r="D6" s="221"/>
      <c r="E6" s="131" t="s">
        <v>333</v>
      </c>
    </row>
    <row r="7" spans="1:5" x14ac:dyDescent="0.3">
      <c r="A7" s="216" t="s">
        <v>332</v>
      </c>
      <c r="B7" s="217" t="s">
        <v>331</v>
      </c>
      <c r="C7" s="216" t="s">
        <v>330</v>
      </c>
      <c r="D7" s="220"/>
      <c r="E7" s="24" t="s">
        <v>329</v>
      </c>
    </row>
    <row r="8" spans="1:5" x14ac:dyDescent="0.3">
      <c r="A8" s="216"/>
      <c r="B8" s="218"/>
      <c r="C8" s="216"/>
      <c r="D8" s="220"/>
      <c r="E8" s="24" t="s">
        <v>328</v>
      </c>
    </row>
    <row r="9" spans="1:5" x14ac:dyDescent="0.3">
      <c r="A9" s="216"/>
      <c r="B9" s="218"/>
      <c r="C9" s="216"/>
      <c r="D9" s="220"/>
      <c r="E9" s="24" t="s">
        <v>327</v>
      </c>
    </row>
    <row r="10" spans="1:5" x14ac:dyDescent="0.3">
      <c r="A10" s="216"/>
      <c r="B10" s="218"/>
      <c r="C10" s="216"/>
      <c r="D10" s="220"/>
      <c r="E10" s="24" t="s">
        <v>326</v>
      </c>
    </row>
    <row r="11" spans="1:5" ht="28.8" x14ac:dyDescent="0.3">
      <c r="A11" s="216"/>
      <c r="B11" s="218"/>
      <c r="C11" s="216"/>
      <c r="D11" s="220"/>
      <c r="E11" s="30" t="s">
        <v>325</v>
      </c>
    </row>
    <row r="12" spans="1:5" x14ac:dyDescent="0.3">
      <c r="A12" s="216"/>
      <c r="B12" s="218"/>
      <c r="C12" s="216"/>
      <c r="D12" s="220"/>
      <c r="E12" s="30"/>
    </row>
    <row r="13" spans="1:5" ht="28.8" x14ac:dyDescent="0.3">
      <c r="A13" s="216"/>
      <c r="B13" s="218"/>
      <c r="C13" s="216"/>
      <c r="D13" s="220"/>
      <c r="E13" s="30" t="s">
        <v>324</v>
      </c>
    </row>
    <row r="14" spans="1:5" x14ac:dyDescent="0.3">
      <c r="A14" s="216"/>
      <c r="B14" s="218"/>
      <c r="C14" s="216"/>
      <c r="D14" s="220"/>
      <c r="E14" s="24" t="s">
        <v>323</v>
      </c>
    </row>
    <row r="15" spans="1:5" x14ac:dyDescent="0.3">
      <c r="A15" s="216"/>
      <c r="B15" s="218"/>
      <c r="C15" s="216"/>
      <c r="D15" s="220"/>
      <c r="E15" s="24" t="s">
        <v>322</v>
      </c>
    </row>
    <row r="16" spans="1:5" x14ac:dyDescent="0.3">
      <c r="A16" s="216"/>
      <c r="B16" s="218"/>
      <c r="C16" s="216"/>
      <c r="D16" s="220"/>
      <c r="E16" s="24"/>
    </row>
    <row r="17" spans="1:5" x14ac:dyDescent="0.3">
      <c r="A17" s="216"/>
      <c r="B17" s="218"/>
      <c r="C17" s="216"/>
      <c r="D17" s="220"/>
      <c r="E17" s="24" t="s">
        <v>321</v>
      </c>
    </row>
    <row r="18" spans="1:5" x14ac:dyDescent="0.3">
      <c r="A18" s="216"/>
      <c r="B18" s="218"/>
      <c r="C18" s="216"/>
      <c r="D18" s="220"/>
      <c r="E18" s="24" t="s">
        <v>320</v>
      </c>
    </row>
    <row r="19" spans="1:5" x14ac:dyDescent="0.3">
      <c r="A19" s="216"/>
      <c r="B19" s="219"/>
      <c r="C19" s="216"/>
      <c r="D19" s="220"/>
      <c r="E19" s="132" t="s">
        <v>319</v>
      </c>
    </row>
    <row r="20" spans="1:5" x14ac:dyDescent="0.3">
      <c r="A20" s="179" t="s">
        <v>170</v>
      </c>
      <c r="B20" s="129" t="s">
        <v>170</v>
      </c>
      <c r="C20" s="68"/>
      <c r="D20" s="62"/>
      <c r="E20" s="133" t="s">
        <v>170</v>
      </c>
    </row>
    <row r="21" spans="1:5" ht="14.4" customHeight="1" x14ac:dyDescent="0.3">
      <c r="A21" s="222" t="s">
        <v>318</v>
      </c>
      <c r="B21" s="223" t="s">
        <v>395</v>
      </c>
      <c r="C21" s="224" t="s">
        <v>397</v>
      </c>
      <c r="D21" s="225">
        <v>1500</v>
      </c>
      <c r="E21" s="134" t="s">
        <v>316</v>
      </c>
    </row>
    <row r="22" spans="1:5" x14ac:dyDescent="0.3">
      <c r="A22" s="195"/>
      <c r="B22" s="186"/>
      <c r="C22" s="192"/>
      <c r="D22" s="215"/>
      <c r="E22" s="24"/>
    </row>
    <row r="23" spans="1:5" x14ac:dyDescent="0.3">
      <c r="A23" s="195"/>
      <c r="B23" s="186"/>
      <c r="C23" s="192"/>
      <c r="D23" s="215"/>
      <c r="E23" s="24" t="s">
        <v>315</v>
      </c>
    </row>
    <row r="24" spans="1:5" ht="28.8" x14ac:dyDescent="0.3">
      <c r="A24" s="195"/>
      <c r="B24" s="186"/>
      <c r="C24" s="192"/>
      <c r="D24" s="215"/>
      <c r="E24" s="30" t="s">
        <v>314</v>
      </c>
    </row>
    <row r="25" spans="1:5" ht="28.8" x14ac:dyDescent="0.3">
      <c r="A25" s="195"/>
      <c r="B25" s="186"/>
      <c r="C25" s="193"/>
      <c r="D25" s="212"/>
      <c r="E25" s="30" t="s">
        <v>313</v>
      </c>
    </row>
    <row r="26" spans="1:5" ht="43.2" x14ac:dyDescent="0.3">
      <c r="A26" s="195"/>
      <c r="B26" s="201" t="s">
        <v>396</v>
      </c>
      <c r="C26" s="191" t="s">
        <v>397</v>
      </c>
      <c r="D26" s="211">
        <v>1500</v>
      </c>
      <c r="E26" s="30" t="s">
        <v>312</v>
      </c>
    </row>
    <row r="27" spans="1:5" ht="28.8" x14ac:dyDescent="0.3">
      <c r="A27" s="195"/>
      <c r="B27" s="201"/>
      <c r="C27" s="192"/>
      <c r="D27" s="215"/>
      <c r="E27" s="30" t="s">
        <v>311</v>
      </c>
    </row>
    <row r="28" spans="1:5" ht="28.8" x14ac:dyDescent="0.3">
      <c r="A28" s="195"/>
      <c r="B28" s="201"/>
      <c r="C28" s="192"/>
      <c r="D28" s="215"/>
      <c r="E28" s="30" t="s">
        <v>310</v>
      </c>
    </row>
    <row r="29" spans="1:5" ht="28.8" x14ac:dyDescent="0.3">
      <c r="A29" s="195"/>
      <c r="B29" s="201"/>
      <c r="C29" s="192"/>
      <c r="D29" s="215"/>
      <c r="E29" s="30" t="s">
        <v>309</v>
      </c>
    </row>
    <row r="30" spans="1:5" x14ac:dyDescent="0.3">
      <c r="A30" s="195"/>
      <c r="B30" s="201"/>
      <c r="C30" s="193"/>
      <c r="D30" s="212"/>
      <c r="E30" s="131" t="s">
        <v>308</v>
      </c>
    </row>
    <row r="31" spans="1:5" x14ac:dyDescent="0.3">
      <c r="A31" s="195"/>
      <c r="B31" s="76" t="s">
        <v>398</v>
      </c>
      <c r="C31" s="124" t="s">
        <v>317</v>
      </c>
      <c r="D31" s="127">
        <f>IF(NOT(OR(ISNUMBER(D21),ISNUMBER(D26))),0,SUM(D21:D30))</f>
        <v>3000</v>
      </c>
      <c r="E31" s="136" t="s">
        <v>505</v>
      </c>
    </row>
    <row r="32" spans="1:5" ht="28.8" x14ac:dyDescent="0.3">
      <c r="A32" s="195" t="s">
        <v>307</v>
      </c>
      <c r="B32" s="186" t="s">
        <v>306</v>
      </c>
      <c r="C32" s="195" t="s">
        <v>262</v>
      </c>
      <c r="D32" s="213">
        <v>3000</v>
      </c>
      <c r="E32" s="26" t="s">
        <v>305</v>
      </c>
    </row>
    <row r="33" spans="1:5" x14ac:dyDescent="0.3">
      <c r="A33" s="195"/>
      <c r="B33" s="186"/>
      <c r="C33" s="195"/>
      <c r="D33" s="213"/>
      <c r="E33" s="24" t="s">
        <v>304</v>
      </c>
    </row>
    <row r="34" spans="1:5" x14ac:dyDescent="0.3">
      <c r="A34" s="195"/>
      <c r="B34" s="186"/>
      <c r="C34" s="195"/>
      <c r="D34" s="213"/>
      <c r="E34" s="30" t="s">
        <v>303</v>
      </c>
    </row>
    <row r="35" spans="1:5" x14ac:dyDescent="0.3">
      <c r="A35" s="195"/>
      <c r="B35" s="186"/>
      <c r="C35" s="195"/>
      <c r="D35" s="213"/>
      <c r="E35" s="24" t="s">
        <v>302</v>
      </c>
    </row>
    <row r="36" spans="1:5" x14ac:dyDescent="0.3">
      <c r="A36" s="195"/>
      <c r="B36" s="186"/>
      <c r="C36" s="195"/>
      <c r="D36" s="213"/>
      <c r="E36" s="24" t="s">
        <v>301</v>
      </c>
    </row>
    <row r="37" spans="1:5" x14ac:dyDescent="0.3">
      <c r="A37" s="195"/>
      <c r="B37" s="186"/>
      <c r="C37" s="195"/>
      <c r="D37" s="213"/>
      <c r="E37" s="24"/>
    </row>
    <row r="38" spans="1:5" ht="28.8" x14ac:dyDescent="0.3">
      <c r="A38" s="195"/>
      <c r="B38" s="186"/>
      <c r="C38" s="195"/>
      <c r="D38" s="213"/>
      <c r="E38" s="30" t="s">
        <v>300</v>
      </c>
    </row>
    <row r="39" spans="1:5" ht="28.8" x14ac:dyDescent="0.3">
      <c r="A39" s="195"/>
      <c r="B39" s="186"/>
      <c r="C39" s="195"/>
      <c r="D39" s="213"/>
      <c r="E39" s="30" t="s">
        <v>299</v>
      </c>
    </row>
    <row r="40" spans="1:5" x14ac:dyDescent="0.3">
      <c r="A40" s="195"/>
      <c r="B40" s="186"/>
      <c r="C40" s="195"/>
      <c r="D40" s="213"/>
      <c r="E40" s="131" t="s">
        <v>298</v>
      </c>
    </row>
    <row r="41" spans="1:5" x14ac:dyDescent="0.3">
      <c r="A41" s="195" t="s">
        <v>297</v>
      </c>
      <c r="B41" s="186" t="s">
        <v>296</v>
      </c>
      <c r="C41" s="210">
        <v>6000</v>
      </c>
      <c r="D41" s="213">
        <v>6000</v>
      </c>
      <c r="E41" s="46" t="s">
        <v>295</v>
      </c>
    </row>
    <row r="42" spans="1:5" ht="28.8" x14ac:dyDescent="0.3">
      <c r="A42" s="195"/>
      <c r="B42" s="186"/>
      <c r="C42" s="210"/>
      <c r="D42" s="213"/>
      <c r="E42" s="30" t="s">
        <v>294</v>
      </c>
    </row>
    <row r="43" spans="1:5" x14ac:dyDescent="0.3">
      <c r="A43" s="195"/>
      <c r="B43" s="186"/>
      <c r="C43" s="210"/>
      <c r="D43" s="213"/>
      <c r="E43" s="131" t="s">
        <v>293</v>
      </c>
    </row>
    <row r="44" spans="1:5" ht="43.2" x14ac:dyDescent="0.3">
      <c r="A44" s="195" t="s">
        <v>292</v>
      </c>
      <c r="B44" s="186" t="s">
        <v>291</v>
      </c>
      <c r="C44" s="195" t="s">
        <v>149</v>
      </c>
      <c r="D44" s="213">
        <v>7000</v>
      </c>
      <c r="E44" s="26" t="s">
        <v>290</v>
      </c>
    </row>
    <row r="45" spans="1:5" x14ac:dyDescent="0.3">
      <c r="A45" s="195"/>
      <c r="B45" s="186"/>
      <c r="C45" s="195"/>
      <c r="D45" s="213"/>
      <c r="E45" s="24" t="s">
        <v>289</v>
      </c>
    </row>
    <row r="46" spans="1:5" ht="43.2" x14ac:dyDescent="0.3">
      <c r="A46" s="195"/>
      <c r="B46" s="186"/>
      <c r="C46" s="195"/>
      <c r="D46" s="213"/>
      <c r="E46" s="30" t="s">
        <v>288</v>
      </c>
    </row>
    <row r="47" spans="1:5" x14ac:dyDescent="0.3">
      <c r="A47" s="195"/>
      <c r="B47" s="186"/>
      <c r="C47" s="195"/>
      <c r="D47" s="213"/>
      <c r="E47" s="24" t="s">
        <v>287</v>
      </c>
    </row>
    <row r="48" spans="1:5" x14ac:dyDescent="0.3">
      <c r="A48" s="195"/>
      <c r="B48" s="186"/>
      <c r="C48" s="195"/>
      <c r="D48" s="213"/>
      <c r="E48" s="24"/>
    </row>
    <row r="49" spans="1:5" x14ac:dyDescent="0.3">
      <c r="A49" s="195"/>
      <c r="B49" s="186"/>
      <c r="C49" s="195"/>
      <c r="D49" s="213"/>
      <c r="E49" s="24" t="s">
        <v>286</v>
      </c>
    </row>
    <row r="50" spans="1:5" ht="28.8" x14ac:dyDescent="0.3">
      <c r="A50" s="195"/>
      <c r="B50" s="186"/>
      <c r="C50" s="195"/>
      <c r="D50" s="213"/>
      <c r="E50" s="135" t="s">
        <v>285</v>
      </c>
    </row>
    <row r="51" spans="1:5" ht="72" x14ac:dyDescent="0.3">
      <c r="A51" s="195" t="s">
        <v>284</v>
      </c>
      <c r="B51" s="186" t="s">
        <v>283</v>
      </c>
      <c r="C51" s="195" t="s">
        <v>282</v>
      </c>
      <c r="D51" s="213">
        <v>2000</v>
      </c>
      <c r="E51" s="26" t="s">
        <v>281</v>
      </c>
    </row>
    <row r="52" spans="1:5" ht="28.8" x14ac:dyDescent="0.3">
      <c r="A52" s="195"/>
      <c r="B52" s="186"/>
      <c r="C52" s="195"/>
      <c r="D52" s="213"/>
      <c r="E52" s="30" t="s">
        <v>280</v>
      </c>
    </row>
    <row r="53" spans="1:5" ht="28.8" x14ac:dyDescent="0.3">
      <c r="A53" s="195"/>
      <c r="B53" s="186"/>
      <c r="C53" s="195"/>
      <c r="D53" s="213"/>
      <c r="E53" s="30" t="s">
        <v>279</v>
      </c>
    </row>
    <row r="54" spans="1:5" x14ac:dyDescent="0.3">
      <c r="A54" s="195"/>
      <c r="B54" s="186"/>
      <c r="C54" s="195"/>
      <c r="D54" s="213"/>
      <c r="E54" s="131" t="s">
        <v>270</v>
      </c>
    </row>
    <row r="55" spans="1:5" ht="28.8" x14ac:dyDescent="0.3">
      <c r="A55" s="195" t="s">
        <v>278</v>
      </c>
      <c r="B55" s="186" t="s">
        <v>277</v>
      </c>
      <c r="C55" s="195" t="s">
        <v>159</v>
      </c>
      <c r="D55" s="213">
        <v>2000</v>
      </c>
      <c r="E55" s="26" t="s">
        <v>276</v>
      </c>
    </row>
    <row r="56" spans="1:5" ht="43.2" x14ac:dyDescent="0.3">
      <c r="A56" s="195"/>
      <c r="B56" s="186"/>
      <c r="C56" s="195"/>
      <c r="D56" s="213"/>
      <c r="E56" s="30" t="s">
        <v>275</v>
      </c>
    </row>
    <row r="57" spans="1:5" x14ac:dyDescent="0.3">
      <c r="A57" s="195"/>
      <c r="B57" s="186"/>
      <c r="C57" s="195"/>
      <c r="D57" s="213"/>
      <c r="E57" s="24" t="s">
        <v>274</v>
      </c>
    </row>
    <row r="58" spans="1:5" x14ac:dyDescent="0.3">
      <c r="A58" s="195"/>
      <c r="B58" s="186"/>
      <c r="C58" s="195"/>
      <c r="D58" s="213"/>
      <c r="E58" s="24"/>
    </row>
    <row r="59" spans="1:5" ht="28.8" x14ac:dyDescent="0.3">
      <c r="A59" s="195"/>
      <c r="B59" s="186"/>
      <c r="C59" s="195"/>
      <c r="D59" s="213"/>
      <c r="E59" s="30" t="s">
        <v>273</v>
      </c>
    </row>
    <row r="60" spans="1:5" ht="28.8" x14ac:dyDescent="0.3">
      <c r="A60" s="195"/>
      <c r="B60" s="186"/>
      <c r="C60" s="195"/>
      <c r="D60" s="213"/>
      <c r="E60" s="30" t="s">
        <v>272</v>
      </c>
    </row>
    <row r="61" spans="1:5" ht="28.8" x14ac:dyDescent="0.3">
      <c r="A61" s="195"/>
      <c r="B61" s="186"/>
      <c r="C61" s="195"/>
      <c r="D61" s="213"/>
      <c r="E61" s="30" t="s">
        <v>271</v>
      </c>
    </row>
    <row r="62" spans="1:5" x14ac:dyDescent="0.3">
      <c r="A62" s="195"/>
      <c r="B62" s="186"/>
      <c r="C62" s="195"/>
      <c r="D62" s="213"/>
      <c r="E62" s="131" t="s">
        <v>270</v>
      </c>
    </row>
    <row r="63" spans="1:5" ht="43.2" x14ac:dyDescent="0.3">
      <c r="A63" s="195" t="s">
        <v>269</v>
      </c>
      <c r="B63" s="186" t="s">
        <v>268</v>
      </c>
      <c r="C63" s="195" t="s">
        <v>267</v>
      </c>
      <c r="D63" s="213">
        <v>200</v>
      </c>
      <c r="E63" s="26" t="s">
        <v>266</v>
      </c>
    </row>
    <row r="64" spans="1:5" x14ac:dyDescent="0.3">
      <c r="A64" s="195"/>
      <c r="B64" s="186"/>
      <c r="C64" s="195"/>
      <c r="D64" s="213"/>
      <c r="E64" s="131" t="s">
        <v>265</v>
      </c>
    </row>
    <row r="65" spans="1:5" x14ac:dyDescent="0.3">
      <c r="A65" s="8" t="s">
        <v>264</v>
      </c>
      <c r="B65" s="7" t="s">
        <v>263</v>
      </c>
      <c r="C65" s="8" t="s">
        <v>262</v>
      </c>
      <c r="D65" s="13">
        <f>IF(COUNTA(D51:D64)=0,0,IF(SUM(D51:D64) &gt; 6000, 6000, SUM(D51:D64)))</f>
        <v>4200</v>
      </c>
      <c r="E65" s="136" t="s">
        <v>399</v>
      </c>
    </row>
    <row r="66" spans="1:5" ht="28.8" x14ac:dyDescent="0.3">
      <c r="A66" s="67" t="s">
        <v>261</v>
      </c>
      <c r="B66" s="66" t="s">
        <v>260</v>
      </c>
      <c r="C66" s="191" t="s">
        <v>259</v>
      </c>
      <c r="D66" s="215">
        <v>1000</v>
      </c>
      <c r="E66" s="131" t="s">
        <v>460</v>
      </c>
    </row>
    <row r="67" spans="1:5" ht="57.6" x14ac:dyDescent="0.3">
      <c r="A67" s="195" t="s">
        <v>258</v>
      </c>
      <c r="B67" s="214" t="s">
        <v>257</v>
      </c>
      <c r="C67" s="192"/>
      <c r="D67" s="215"/>
      <c r="E67" s="26" t="s">
        <v>458</v>
      </c>
    </row>
    <row r="68" spans="1:5" x14ac:dyDescent="0.3">
      <c r="A68" s="195"/>
      <c r="B68" s="214"/>
      <c r="C68" s="192"/>
      <c r="D68" s="215"/>
      <c r="E68" s="131" t="s">
        <v>256</v>
      </c>
    </row>
    <row r="69" spans="1:5" ht="44.4" customHeight="1" x14ac:dyDescent="0.3">
      <c r="A69" s="195" t="s">
        <v>255</v>
      </c>
      <c r="B69" s="214" t="s">
        <v>254</v>
      </c>
      <c r="C69" s="192"/>
      <c r="D69" s="215"/>
      <c r="E69" s="26" t="s">
        <v>459</v>
      </c>
    </row>
    <row r="70" spans="1:5" x14ac:dyDescent="0.3">
      <c r="A70" s="195"/>
      <c r="B70" s="214"/>
      <c r="C70" s="192"/>
      <c r="D70" s="215"/>
      <c r="E70" s="131" t="s">
        <v>253</v>
      </c>
    </row>
    <row r="71" spans="1:5" ht="28.8" x14ac:dyDescent="0.3">
      <c r="A71" s="195" t="s">
        <v>252</v>
      </c>
      <c r="B71" s="214" t="s">
        <v>251</v>
      </c>
      <c r="C71" s="192"/>
      <c r="D71" s="215"/>
      <c r="E71" s="26" t="s">
        <v>461</v>
      </c>
    </row>
    <row r="72" spans="1:5" ht="43.2" x14ac:dyDescent="0.3">
      <c r="A72" s="195"/>
      <c r="B72" s="214"/>
      <c r="C72" s="192"/>
      <c r="D72" s="215"/>
      <c r="E72" s="30" t="s">
        <v>250</v>
      </c>
    </row>
    <row r="73" spans="1:5" x14ac:dyDescent="0.3">
      <c r="A73" s="195"/>
      <c r="B73" s="214"/>
      <c r="C73" s="192"/>
      <c r="D73" s="215"/>
      <c r="E73" s="24" t="s">
        <v>249</v>
      </c>
    </row>
    <row r="74" spans="1:5" x14ac:dyDescent="0.3">
      <c r="A74" s="195"/>
      <c r="B74" s="214"/>
      <c r="C74" s="192"/>
      <c r="D74" s="215"/>
      <c r="E74" s="131" t="s">
        <v>248</v>
      </c>
    </row>
    <row r="75" spans="1:5" ht="28.8" x14ac:dyDescent="0.3">
      <c r="A75" s="195" t="s">
        <v>247</v>
      </c>
      <c r="B75" s="186" t="s">
        <v>246</v>
      </c>
      <c r="C75" s="192"/>
      <c r="D75" s="215"/>
      <c r="E75" s="26" t="s">
        <v>462</v>
      </c>
    </row>
    <row r="76" spans="1:5" x14ac:dyDescent="0.3">
      <c r="A76" s="195"/>
      <c r="B76" s="186"/>
      <c r="C76" s="193"/>
      <c r="D76" s="215"/>
      <c r="E76" s="131" t="s">
        <v>245</v>
      </c>
    </row>
    <row r="77" spans="1:5" ht="43.2" x14ac:dyDescent="0.3">
      <c r="A77" s="195" t="s">
        <v>244</v>
      </c>
      <c r="B77" s="186" t="s">
        <v>243</v>
      </c>
      <c r="C77" s="195" t="s">
        <v>242</v>
      </c>
      <c r="D77" s="231">
        <v>2000</v>
      </c>
      <c r="E77" s="26" t="s">
        <v>241</v>
      </c>
    </row>
    <row r="78" spans="1:5" ht="28.8" x14ac:dyDescent="0.3">
      <c r="A78" s="195"/>
      <c r="B78" s="186"/>
      <c r="C78" s="195"/>
      <c r="D78" s="232"/>
      <c r="E78" s="30" t="s">
        <v>240</v>
      </c>
    </row>
    <row r="79" spans="1:5" x14ac:dyDescent="0.3">
      <c r="A79" s="195"/>
      <c r="B79" s="186"/>
      <c r="C79" s="195"/>
      <c r="D79" s="232"/>
      <c r="E79" s="24" t="s">
        <v>206</v>
      </c>
    </row>
    <row r="80" spans="1:5" ht="28.8" x14ac:dyDescent="0.3">
      <c r="A80" s="195"/>
      <c r="B80" s="186"/>
      <c r="C80" s="195"/>
      <c r="D80" s="232"/>
      <c r="E80" s="30" t="s">
        <v>239</v>
      </c>
    </row>
    <row r="81" spans="1:5" ht="43.2" x14ac:dyDescent="0.3">
      <c r="A81" s="195"/>
      <c r="B81" s="186"/>
      <c r="C81" s="195"/>
      <c r="D81" s="232"/>
      <c r="E81" s="30" t="s">
        <v>238</v>
      </c>
    </row>
    <row r="82" spans="1:5" x14ac:dyDescent="0.3">
      <c r="A82" s="191"/>
      <c r="B82" s="200"/>
      <c r="C82" s="191"/>
      <c r="D82" s="233"/>
      <c r="E82" s="131" t="s">
        <v>237</v>
      </c>
    </row>
    <row r="83" spans="1:5" ht="14.4" customHeight="1" x14ac:dyDescent="0.3">
      <c r="A83" s="195" t="s">
        <v>236</v>
      </c>
      <c r="B83" s="186" t="s">
        <v>235</v>
      </c>
      <c r="C83" s="195" t="s">
        <v>96</v>
      </c>
      <c r="D83" s="213">
        <v>500</v>
      </c>
      <c r="E83" s="46" t="s">
        <v>234</v>
      </c>
    </row>
    <row r="84" spans="1:5" x14ac:dyDescent="0.3">
      <c r="A84" s="195"/>
      <c r="B84" s="186"/>
      <c r="C84" s="195"/>
      <c r="D84" s="213"/>
      <c r="E84" s="24" t="s">
        <v>233</v>
      </c>
    </row>
    <row r="85" spans="1:5" ht="28.8" x14ac:dyDescent="0.3">
      <c r="A85" s="195"/>
      <c r="B85" s="186"/>
      <c r="C85" s="195"/>
      <c r="D85" s="213"/>
      <c r="E85" s="30" t="s">
        <v>232</v>
      </c>
    </row>
    <row r="86" spans="1:5" x14ac:dyDescent="0.3">
      <c r="A86" s="195"/>
      <c r="B86" s="186"/>
      <c r="C86" s="195"/>
      <c r="D86" s="213"/>
      <c r="E86" s="24" t="s">
        <v>231</v>
      </c>
    </row>
    <row r="87" spans="1:5" x14ac:dyDescent="0.3">
      <c r="A87" s="195"/>
      <c r="B87" s="186"/>
      <c r="C87" s="195"/>
      <c r="D87" s="213"/>
      <c r="E87" s="24"/>
    </row>
    <row r="88" spans="1:5" x14ac:dyDescent="0.3">
      <c r="A88" s="195"/>
      <c r="B88" s="186"/>
      <c r="C88" s="195"/>
      <c r="D88" s="213"/>
      <c r="E88" s="24" t="s">
        <v>230</v>
      </c>
    </row>
    <row r="89" spans="1:5" x14ac:dyDescent="0.3">
      <c r="A89" s="195"/>
      <c r="B89" s="186"/>
      <c r="C89" s="195"/>
      <c r="D89" s="213"/>
      <c r="E89" s="24" t="s">
        <v>229</v>
      </c>
    </row>
    <row r="90" spans="1:5" x14ac:dyDescent="0.3">
      <c r="A90" s="195"/>
      <c r="B90" s="186"/>
      <c r="C90" s="195"/>
      <c r="D90" s="213"/>
      <c r="E90" s="24" t="s">
        <v>228</v>
      </c>
    </row>
    <row r="91" spans="1:5" x14ac:dyDescent="0.3">
      <c r="A91" s="195"/>
      <c r="B91" s="186"/>
      <c r="C91" s="195"/>
      <c r="D91" s="213"/>
      <c r="E91" s="24" t="s">
        <v>227</v>
      </c>
    </row>
    <row r="92" spans="1:5" x14ac:dyDescent="0.3">
      <c r="A92" s="195"/>
      <c r="B92" s="186"/>
      <c r="C92" s="195"/>
      <c r="D92" s="213"/>
      <c r="E92" s="24"/>
    </row>
    <row r="93" spans="1:5" x14ac:dyDescent="0.3">
      <c r="A93" s="195"/>
      <c r="B93" s="186"/>
      <c r="C93" s="195"/>
      <c r="D93" s="213"/>
      <c r="E93" s="24" t="s">
        <v>226</v>
      </c>
    </row>
    <row r="94" spans="1:5" x14ac:dyDescent="0.3">
      <c r="A94" s="195"/>
      <c r="B94" s="186"/>
      <c r="C94" s="195"/>
      <c r="D94" s="213"/>
      <c r="E94" s="24" t="s">
        <v>225</v>
      </c>
    </row>
    <row r="95" spans="1:5" ht="28.8" x14ac:dyDescent="0.3">
      <c r="A95" s="195"/>
      <c r="B95" s="186"/>
      <c r="C95" s="195"/>
      <c r="D95" s="213"/>
      <c r="E95" s="30" t="s">
        <v>473</v>
      </c>
    </row>
    <row r="96" spans="1:5" x14ac:dyDescent="0.3">
      <c r="A96" s="195"/>
      <c r="B96" s="186"/>
      <c r="C96" s="195"/>
      <c r="D96" s="213"/>
      <c r="E96" s="131" t="s">
        <v>224</v>
      </c>
    </row>
    <row r="97" spans="1:5" x14ac:dyDescent="0.3">
      <c r="A97" s="195" t="s">
        <v>223</v>
      </c>
      <c r="B97" s="186" t="s">
        <v>222</v>
      </c>
      <c r="C97" s="195" t="s">
        <v>126</v>
      </c>
      <c r="D97" s="213">
        <v>1000</v>
      </c>
      <c r="E97" s="46" t="s">
        <v>221</v>
      </c>
    </row>
    <row r="98" spans="1:5" ht="28.8" x14ac:dyDescent="0.3">
      <c r="A98" s="195"/>
      <c r="B98" s="186"/>
      <c r="C98" s="195"/>
      <c r="D98" s="213"/>
      <c r="E98" s="30" t="s">
        <v>220</v>
      </c>
    </row>
    <row r="99" spans="1:5" x14ac:dyDescent="0.3">
      <c r="A99" s="195"/>
      <c r="B99" s="186"/>
      <c r="C99" s="195"/>
      <c r="D99" s="213"/>
      <c r="E99" s="24" t="s">
        <v>219</v>
      </c>
    </row>
    <row r="100" spans="1:5" x14ac:dyDescent="0.3">
      <c r="A100" s="195"/>
      <c r="B100" s="186"/>
      <c r="C100" s="195"/>
      <c r="D100" s="213"/>
      <c r="E100" s="24"/>
    </row>
    <row r="101" spans="1:5" ht="43.2" x14ac:dyDescent="0.3">
      <c r="A101" s="195"/>
      <c r="B101" s="186"/>
      <c r="C101" s="195"/>
      <c r="D101" s="213"/>
      <c r="E101" s="30" t="s">
        <v>218</v>
      </c>
    </row>
    <row r="102" spans="1:5" ht="28.8" x14ac:dyDescent="0.3">
      <c r="A102" s="195"/>
      <c r="B102" s="186"/>
      <c r="C102" s="195"/>
      <c r="D102" s="213"/>
      <c r="E102" s="30" t="s">
        <v>217</v>
      </c>
    </row>
    <row r="103" spans="1:5" ht="28.8" x14ac:dyDescent="0.3">
      <c r="A103" s="195"/>
      <c r="B103" s="186"/>
      <c r="C103" s="195"/>
      <c r="D103" s="213"/>
      <c r="E103" s="30" t="s">
        <v>216</v>
      </c>
    </row>
    <row r="104" spans="1:5" x14ac:dyDescent="0.3">
      <c r="A104" s="195"/>
      <c r="B104" s="186"/>
      <c r="C104" s="195"/>
      <c r="D104" s="213"/>
      <c r="E104" s="24"/>
    </row>
    <row r="105" spans="1:5" x14ac:dyDescent="0.3">
      <c r="A105" s="195"/>
      <c r="B105" s="186"/>
      <c r="C105" s="195"/>
      <c r="D105" s="213"/>
      <c r="E105" s="24" t="s">
        <v>215</v>
      </c>
    </row>
    <row r="106" spans="1:5" x14ac:dyDescent="0.3">
      <c r="A106" s="195"/>
      <c r="B106" s="186"/>
      <c r="C106" s="195"/>
      <c r="D106" s="213"/>
      <c r="E106" s="24" t="s">
        <v>214</v>
      </c>
    </row>
    <row r="107" spans="1:5" x14ac:dyDescent="0.3">
      <c r="A107" s="195"/>
      <c r="B107" s="186"/>
      <c r="C107" s="195"/>
      <c r="D107" s="213"/>
      <c r="E107" s="24" t="s">
        <v>213</v>
      </c>
    </row>
    <row r="108" spans="1:5" x14ac:dyDescent="0.3">
      <c r="A108" s="195"/>
      <c r="B108" s="186"/>
      <c r="C108" s="195"/>
      <c r="D108" s="213"/>
      <c r="E108" s="131" t="s">
        <v>212</v>
      </c>
    </row>
    <row r="109" spans="1:5" x14ac:dyDescent="0.3">
      <c r="A109" s="195" t="s">
        <v>211</v>
      </c>
      <c r="B109" s="186" t="s">
        <v>210</v>
      </c>
      <c r="C109" s="195" t="s">
        <v>209</v>
      </c>
      <c r="D109" s="213">
        <v>500</v>
      </c>
      <c r="E109" s="46" t="s">
        <v>208</v>
      </c>
    </row>
    <row r="110" spans="1:5" ht="28.8" x14ac:dyDescent="0.3">
      <c r="A110" s="195"/>
      <c r="B110" s="186"/>
      <c r="C110" s="195"/>
      <c r="D110" s="213"/>
      <c r="E110" s="30" t="s">
        <v>207</v>
      </c>
    </row>
    <row r="111" spans="1:5" x14ac:dyDescent="0.3">
      <c r="A111" s="195"/>
      <c r="B111" s="186"/>
      <c r="C111" s="195"/>
      <c r="D111" s="213"/>
      <c r="E111" s="184" t="s">
        <v>508</v>
      </c>
    </row>
    <row r="112" spans="1:5" x14ac:dyDescent="0.3">
      <c r="A112" s="195"/>
      <c r="B112" s="186"/>
      <c r="C112" s="195"/>
      <c r="D112" s="213"/>
      <c r="E112" s="24" t="s">
        <v>509</v>
      </c>
    </row>
    <row r="113" spans="1:5" x14ac:dyDescent="0.3">
      <c r="A113" s="195"/>
      <c r="B113" s="186"/>
      <c r="C113" s="195"/>
      <c r="D113" s="213"/>
      <c r="E113" s="24" t="s">
        <v>205</v>
      </c>
    </row>
    <row r="114" spans="1:5" x14ac:dyDescent="0.3">
      <c r="A114" s="195"/>
      <c r="B114" s="186"/>
      <c r="C114" s="195"/>
      <c r="D114" s="213"/>
      <c r="E114" s="24" t="s">
        <v>204</v>
      </c>
    </row>
    <row r="115" spans="1:5" x14ac:dyDescent="0.3">
      <c r="A115" s="195"/>
      <c r="B115" s="186"/>
      <c r="C115" s="195"/>
      <c r="D115" s="213"/>
      <c r="E115" s="24" t="s">
        <v>203</v>
      </c>
    </row>
    <row r="116" spans="1:5" x14ac:dyDescent="0.3">
      <c r="A116" s="195"/>
      <c r="B116" s="186"/>
      <c r="C116" s="195"/>
      <c r="D116" s="213"/>
      <c r="E116" s="24" t="s">
        <v>202</v>
      </c>
    </row>
    <row r="117" spans="1:5" x14ac:dyDescent="0.3">
      <c r="A117" s="195"/>
      <c r="B117" s="186"/>
      <c r="C117" s="195"/>
      <c r="D117" s="213"/>
      <c r="E117" s="24" t="s">
        <v>201</v>
      </c>
    </row>
    <row r="118" spans="1:5" x14ac:dyDescent="0.3">
      <c r="A118" s="195"/>
      <c r="B118" s="186"/>
      <c r="C118" s="195"/>
      <c r="D118" s="213"/>
      <c r="E118" s="24" t="s">
        <v>200</v>
      </c>
    </row>
    <row r="119" spans="1:5" x14ac:dyDescent="0.3">
      <c r="A119" s="195"/>
      <c r="B119" s="186"/>
      <c r="C119" s="195"/>
      <c r="D119" s="213"/>
      <c r="E119" s="131" t="s">
        <v>199</v>
      </c>
    </row>
    <row r="120" spans="1:5" ht="43.2" x14ac:dyDescent="0.3">
      <c r="A120" s="195" t="s">
        <v>198</v>
      </c>
      <c r="B120" s="186" t="s">
        <v>197</v>
      </c>
      <c r="C120" s="195" t="s">
        <v>196</v>
      </c>
      <c r="D120" s="208">
        <v>0</v>
      </c>
      <c r="E120" s="26" t="s">
        <v>195</v>
      </c>
    </row>
    <row r="121" spans="1:5" x14ac:dyDescent="0.3">
      <c r="A121" s="195"/>
      <c r="B121" s="186"/>
      <c r="C121" s="195"/>
      <c r="D121" s="209"/>
      <c r="E121" s="137" t="s">
        <v>194</v>
      </c>
    </row>
    <row r="122" spans="1:5" ht="28.8" x14ac:dyDescent="0.3">
      <c r="A122" s="195"/>
      <c r="B122" s="186"/>
      <c r="C122" s="195"/>
      <c r="D122" s="209"/>
      <c r="E122" s="30" t="s">
        <v>193</v>
      </c>
    </row>
    <row r="123" spans="1:5" x14ac:dyDescent="0.3">
      <c r="A123" s="195"/>
      <c r="B123" s="186"/>
      <c r="C123" s="195"/>
      <c r="D123" s="209"/>
      <c r="E123" s="137" t="s">
        <v>192</v>
      </c>
    </row>
    <row r="124" spans="1:5" x14ac:dyDescent="0.3">
      <c r="A124" s="195"/>
      <c r="B124" s="186"/>
      <c r="C124" s="195"/>
      <c r="D124" s="209"/>
      <c r="E124" s="24"/>
    </row>
    <row r="125" spans="1:5" ht="43.2" x14ac:dyDescent="0.3">
      <c r="A125" s="195"/>
      <c r="B125" s="186"/>
      <c r="C125" s="195"/>
      <c r="D125" s="209"/>
      <c r="E125" s="30" t="s">
        <v>191</v>
      </c>
    </row>
    <row r="126" spans="1:5" x14ac:dyDescent="0.3">
      <c r="A126" s="195"/>
      <c r="B126" s="186"/>
      <c r="C126" s="195"/>
      <c r="D126" s="209"/>
      <c r="E126" s="137" t="s">
        <v>190</v>
      </c>
    </row>
    <row r="127" spans="1:5" ht="28.8" x14ac:dyDescent="0.3">
      <c r="A127" s="195"/>
      <c r="B127" s="186"/>
      <c r="C127" s="195"/>
      <c r="D127" s="209"/>
      <c r="E127" s="30" t="s">
        <v>189</v>
      </c>
    </row>
    <row r="128" spans="1:5" x14ac:dyDescent="0.3">
      <c r="A128" s="195"/>
      <c r="B128" s="186"/>
      <c r="C128" s="195"/>
      <c r="D128" s="209"/>
      <c r="E128" s="137" t="s">
        <v>188</v>
      </c>
    </row>
    <row r="129" spans="1:5" x14ac:dyDescent="0.3">
      <c r="A129" s="195"/>
      <c r="B129" s="186"/>
      <c r="C129" s="195"/>
      <c r="D129" s="209"/>
      <c r="E129" s="24"/>
    </row>
    <row r="130" spans="1:5" ht="43.2" x14ac:dyDescent="0.3">
      <c r="A130" s="195"/>
      <c r="B130" s="186"/>
      <c r="C130" s="195"/>
      <c r="D130" s="209"/>
      <c r="E130" s="30" t="s">
        <v>187</v>
      </c>
    </row>
    <row r="131" spans="1:5" ht="28.8" x14ac:dyDescent="0.3">
      <c r="A131" s="195"/>
      <c r="B131" s="186"/>
      <c r="C131" s="195"/>
      <c r="D131" s="209"/>
      <c r="E131" s="30" t="s">
        <v>186</v>
      </c>
    </row>
    <row r="132" spans="1:5" x14ac:dyDescent="0.3">
      <c r="A132" s="191"/>
      <c r="B132" s="200"/>
      <c r="C132" s="191"/>
      <c r="D132" s="209"/>
      <c r="E132" s="131" t="s">
        <v>185</v>
      </c>
    </row>
    <row r="133" spans="1:5" x14ac:dyDescent="0.3">
      <c r="A133" s="195" t="s">
        <v>184</v>
      </c>
      <c r="B133" s="186" t="s">
        <v>183</v>
      </c>
      <c r="C133" s="210">
        <v>3500</v>
      </c>
      <c r="D133" s="211">
        <v>3500</v>
      </c>
      <c r="E133" s="46" t="s">
        <v>182</v>
      </c>
    </row>
    <row r="134" spans="1:5" x14ac:dyDescent="0.3">
      <c r="A134" s="195"/>
      <c r="B134" s="186"/>
      <c r="C134" s="210"/>
      <c r="D134" s="212"/>
      <c r="E134" s="131" t="s">
        <v>181</v>
      </c>
    </row>
    <row r="135" spans="1:5" ht="72" x14ac:dyDescent="0.3">
      <c r="A135" s="8" t="s">
        <v>180</v>
      </c>
      <c r="B135" s="7" t="s">
        <v>506</v>
      </c>
      <c r="C135" s="7" t="s">
        <v>179</v>
      </c>
      <c r="D135" s="65"/>
      <c r="E135" s="26"/>
    </row>
    <row r="136" spans="1:5" x14ac:dyDescent="0.3">
      <c r="A136" s="228" t="s">
        <v>178</v>
      </c>
      <c r="B136" s="7" t="s">
        <v>177</v>
      </c>
      <c r="C136" s="64" t="s">
        <v>159</v>
      </c>
      <c r="D136" s="155">
        <v>1</v>
      </c>
      <c r="E136" s="5"/>
    </row>
    <row r="137" spans="1:5" ht="28.8" x14ac:dyDescent="0.3">
      <c r="A137" s="229"/>
      <c r="B137" s="186" t="s">
        <v>176</v>
      </c>
      <c r="C137" s="180">
        <v>2000</v>
      </c>
      <c r="D137" s="226">
        <f>IF(NOT(ISNUMBER(D136)),0,D136*C137)</f>
        <v>2000</v>
      </c>
      <c r="E137" s="26" t="s">
        <v>175</v>
      </c>
    </row>
    <row r="138" spans="1:5" x14ac:dyDescent="0.3">
      <c r="A138" s="230"/>
      <c r="B138" s="214"/>
      <c r="C138" s="182" t="s">
        <v>510</v>
      </c>
      <c r="D138" s="227"/>
      <c r="E138" s="131" t="s">
        <v>174</v>
      </c>
    </row>
    <row r="139" spans="1:5" x14ac:dyDescent="0.3">
      <c r="A139" s="241" t="s">
        <v>400</v>
      </c>
      <c r="B139" s="7" t="s">
        <v>169</v>
      </c>
      <c r="C139" s="60" t="s">
        <v>159</v>
      </c>
      <c r="D139" s="156">
        <v>1</v>
      </c>
      <c r="E139" s="137"/>
    </row>
    <row r="140" spans="1:5" ht="28.8" x14ac:dyDescent="0.3">
      <c r="A140" s="242"/>
      <c r="B140" s="196" t="s">
        <v>173</v>
      </c>
      <c r="C140" s="180">
        <v>2000</v>
      </c>
      <c r="D140" s="226">
        <f>IF(NOT(ISNUMBER(D139)),0,D139*C140)</f>
        <v>2000</v>
      </c>
      <c r="E140" s="26" t="s">
        <v>172</v>
      </c>
    </row>
    <row r="141" spans="1:5" x14ac:dyDescent="0.3">
      <c r="A141" s="242"/>
      <c r="B141" s="239"/>
      <c r="C141" s="182" t="s">
        <v>510</v>
      </c>
      <c r="D141" s="240"/>
      <c r="E141" s="132" t="s">
        <v>171</v>
      </c>
    </row>
    <row r="142" spans="1:5" x14ac:dyDescent="0.3">
      <c r="A142" s="178" t="s">
        <v>170</v>
      </c>
      <c r="B142" s="63" t="s">
        <v>170</v>
      </c>
      <c r="C142" s="63"/>
      <c r="D142" s="62"/>
      <c r="E142" s="133" t="s">
        <v>170</v>
      </c>
    </row>
    <row r="143" spans="1:5" x14ac:dyDescent="0.3">
      <c r="A143" s="243" t="s">
        <v>401</v>
      </c>
      <c r="B143" s="61" t="s">
        <v>169</v>
      </c>
      <c r="C143" s="60" t="s">
        <v>159</v>
      </c>
      <c r="D143" s="157"/>
      <c r="E143" s="138"/>
    </row>
    <row r="144" spans="1:5" ht="28.8" x14ac:dyDescent="0.3">
      <c r="A144" s="242"/>
      <c r="B144" s="201" t="s">
        <v>168</v>
      </c>
      <c r="C144" s="183"/>
      <c r="D144" s="234">
        <f>IF(NOT(ISNUMBER(D143)),0,D143*C145)</f>
        <v>0</v>
      </c>
      <c r="E144" s="30" t="s">
        <v>167</v>
      </c>
    </row>
    <row r="145" spans="1:5" ht="28.8" x14ac:dyDescent="0.3">
      <c r="A145" s="242"/>
      <c r="B145" s="201"/>
      <c r="C145" s="183">
        <v>8000</v>
      </c>
      <c r="D145" s="234"/>
      <c r="E145" s="30" t="s">
        <v>166</v>
      </c>
    </row>
    <row r="146" spans="1:5" x14ac:dyDescent="0.3">
      <c r="A146" s="242"/>
      <c r="B146" s="201"/>
      <c r="C146" s="183" t="s">
        <v>510</v>
      </c>
      <c r="D146" s="234"/>
      <c r="E146" s="30" t="s">
        <v>155</v>
      </c>
    </row>
    <row r="147" spans="1:5" ht="28.8" x14ac:dyDescent="0.3">
      <c r="A147" s="242"/>
      <c r="B147" s="201"/>
      <c r="C147" s="246"/>
      <c r="D147" s="234"/>
      <c r="E147" s="30" t="s">
        <v>165</v>
      </c>
    </row>
    <row r="148" spans="1:5" x14ac:dyDescent="0.3">
      <c r="A148" s="244"/>
      <c r="B148" s="201"/>
      <c r="C148" s="247"/>
      <c r="D148" s="234"/>
      <c r="E148" s="131" t="s">
        <v>164</v>
      </c>
    </row>
    <row r="149" spans="1:5" x14ac:dyDescent="0.3">
      <c r="A149" s="241" t="s">
        <v>402</v>
      </c>
      <c r="B149" s="7" t="s">
        <v>163</v>
      </c>
      <c r="C149" s="8" t="s">
        <v>159</v>
      </c>
      <c r="D149" s="155">
        <v>1</v>
      </c>
      <c r="E149" s="137"/>
    </row>
    <row r="150" spans="1:5" x14ac:dyDescent="0.3">
      <c r="A150" s="245"/>
      <c r="B150" s="59" t="s">
        <v>162</v>
      </c>
      <c r="C150" s="58">
        <v>6000</v>
      </c>
      <c r="D150" s="57">
        <f>IF(NOT(ISNUMBER(D149)),0,D149*C150)</f>
        <v>6000</v>
      </c>
      <c r="E150" s="139" t="s">
        <v>161</v>
      </c>
    </row>
    <row r="151" spans="1:5" x14ac:dyDescent="0.3">
      <c r="A151" s="224" t="s">
        <v>403</v>
      </c>
      <c r="B151" s="56" t="s">
        <v>160</v>
      </c>
      <c r="C151" s="55" t="str">
        <f>IF(D149="", "Maximum of X", "Maximum of " &amp; D149)</f>
        <v>Maximum of 1</v>
      </c>
      <c r="D151" s="158">
        <v>1</v>
      </c>
      <c r="E151" s="32" t="s">
        <v>511</v>
      </c>
    </row>
    <row r="152" spans="1:5" ht="28.8" x14ac:dyDescent="0.3">
      <c r="A152" s="192"/>
      <c r="B152" s="235" t="s">
        <v>158</v>
      </c>
      <c r="C152" s="181"/>
      <c r="D152" s="236">
        <f>IF(OR(NOT(OR(ISNUMBER(D151),ISNUMBER(D149))),D149=0),0,D151*C153)</f>
        <v>8000</v>
      </c>
      <c r="E152" s="30" t="s">
        <v>157</v>
      </c>
    </row>
    <row r="153" spans="1:5" ht="28.8" x14ac:dyDescent="0.3">
      <c r="A153" s="192"/>
      <c r="B153" s="201"/>
      <c r="C153" s="181">
        <v>8000</v>
      </c>
      <c r="D153" s="236"/>
      <c r="E153" s="30" t="s">
        <v>156</v>
      </c>
    </row>
    <row r="154" spans="1:5" x14ac:dyDescent="0.3">
      <c r="A154" s="192"/>
      <c r="B154" s="201"/>
      <c r="C154" s="183" t="s">
        <v>510</v>
      </c>
      <c r="D154" s="236"/>
      <c r="E154" s="24" t="s">
        <v>155</v>
      </c>
    </row>
    <row r="155" spans="1:5" ht="28.8" x14ac:dyDescent="0.3">
      <c r="A155" s="192"/>
      <c r="B155" s="201"/>
      <c r="C155" s="246"/>
      <c r="D155" s="236"/>
      <c r="E155" s="30" t="s">
        <v>154</v>
      </c>
    </row>
    <row r="156" spans="1:5" x14ac:dyDescent="0.3">
      <c r="A156" s="192"/>
      <c r="B156" s="201"/>
      <c r="C156" s="246"/>
      <c r="D156" s="237"/>
      <c r="E156" s="24" t="s">
        <v>153</v>
      </c>
    </row>
    <row r="157" spans="1:5" x14ac:dyDescent="0.3">
      <c r="A157" s="193"/>
      <c r="B157" s="202"/>
      <c r="C157" s="247"/>
      <c r="D157" s="238"/>
      <c r="E157" s="131" t="s">
        <v>152</v>
      </c>
    </row>
    <row r="158" spans="1:5" ht="28.8" x14ac:dyDescent="0.3">
      <c r="A158" s="195" t="s">
        <v>151</v>
      </c>
      <c r="B158" s="186" t="s">
        <v>150</v>
      </c>
      <c r="C158" s="195" t="s">
        <v>149</v>
      </c>
      <c r="D158" s="187">
        <v>3000</v>
      </c>
      <c r="E158" s="26" t="s">
        <v>148</v>
      </c>
    </row>
    <row r="159" spans="1:5" x14ac:dyDescent="0.3">
      <c r="A159" s="195"/>
      <c r="B159" s="186"/>
      <c r="C159" s="195"/>
      <c r="D159" s="187"/>
      <c r="E159" s="24" t="s">
        <v>147</v>
      </c>
    </row>
    <row r="160" spans="1:5" x14ac:dyDescent="0.3">
      <c r="A160" s="195"/>
      <c r="B160" s="186"/>
      <c r="C160" s="195"/>
      <c r="D160" s="187"/>
      <c r="E160" s="24"/>
    </row>
    <row r="161" spans="1:5" ht="28.8" x14ac:dyDescent="0.3">
      <c r="A161" s="195"/>
      <c r="B161" s="186"/>
      <c r="C161" s="195"/>
      <c r="D161" s="187"/>
      <c r="E161" s="30" t="s">
        <v>146</v>
      </c>
    </row>
    <row r="162" spans="1:5" x14ac:dyDescent="0.3">
      <c r="A162" s="195"/>
      <c r="B162" s="186"/>
      <c r="C162" s="195"/>
      <c r="D162" s="187"/>
      <c r="E162" s="24"/>
    </row>
    <row r="163" spans="1:5" x14ac:dyDescent="0.3">
      <c r="A163" s="195"/>
      <c r="B163" s="186"/>
      <c r="C163" s="195"/>
      <c r="D163" s="187"/>
      <c r="E163" s="24" t="s">
        <v>145</v>
      </c>
    </row>
    <row r="164" spans="1:5" x14ac:dyDescent="0.3">
      <c r="A164" s="195"/>
      <c r="B164" s="186"/>
      <c r="C164" s="195"/>
      <c r="D164" s="187"/>
      <c r="E164" s="24" t="s">
        <v>144</v>
      </c>
    </row>
    <row r="165" spans="1:5" x14ac:dyDescent="0.3">
      <c r="A165" s="195"/>
      <c r="B165" s="186"/>
      <c r="C165" s="195"/>
      <c r="D165" s="187"/>
      <c r="E165" s="24" t="s">
        <v>143</v>
      </c>
    </row>
    <row r="166" spans="1:5" x14ac:dyDescent="0.3">
      <c r="A166" s="195"/>
      <c r="B166" s="186"/>
      <c r="C166" s="195"/>
      <c r="D166" s="187"/>
      <c r="E166" s="24" t="s">
        <v>142</v>
      </c>
    </row>
    <row r="167" spans="1:5" ht="28.8" x14ac:dyDescent="0.3">
      <c r="A167" s="195"/>
      <c r="B167" s="186"/>
      <c r="C167" s="195"/>
      <c r="D167" s="187"/>
      <c r="E167" s="30" t="s">
        <v>141</v>
      </c>
    </row>
    <row r="168" spans="1:5" ht="28.8" x14ac:dyDescent="0.3">
      <c r="A168" s="195"/>
      <c r="B168" s="186"/>
      <c r="C168" s="195"/>
      <c r="D168" s="187"/>
      <c r="E168" s="30" t="s">
        <v>140</v>
      </c>
    </row>
    <row r="169" spans="1:5" x14ac:dyDescent="0.3">
      <c r="A169" s="195"/>
      <c r="B169" s="186"/>
      <c r="C169" s="195"/>
      <c r="D169" s="187"/>
      <c r="E169" s="24"/>
    </row>
    <row r="170" spans="1:5" x14ac:dyDescent="0.3">
      <c r="A170" s="195"/>
      <c r="B170" s="186"/>
      <c r="C170" s="195"/>
      <c r="D170" s="187"/>
      <c r="E170" s="24" t="s">
        <v>139</v>
      </c>
    </row>
    <row r="171" spans="1:5" x14ac:dyDescent="0.3">
      <c r="A171" s="195"/>
      <c r="B171" s="186"/>
      <c r="C171" s="195"/>
      <c r="D171" s="187"/>
      <c r="E171" s="24" t="s">
        <v>138</v>
      </c>
    </row>
    <row r="172" spans="1:5" x14ac:dyDescent="0.3">
      <c r="A172" s="195"/>
      <c r="B172" s="186"/>
      <c r="C172" s="195"/>
      <c r="D172" s="187"/>
      <c r="E172" s="32" t="s">
        <v>137</v>
      </c>
    </row>
    <row r="173" spans="1:5" x14ac:dyDescent="0.3">
      <c r="A173" s="259" t="s">
        <v>136</v>
      </c>
      <c r="B173" s="217" t="s">
        <v>135</v>
      </c>
      <c r="C173" s="256" t="s">
        <v>126</v>
      </c>
      <c r="D173" s="188">
        <v>1000</v>
      </c>
      <c r="E173" s="46" t="s">
        <v>134</v>
      </c>
    </row>
    <row r="174" spans="1:5" ht="28.8" x14ac:dyDescent="0.3">
      <c r="A174" s="216"/>
      <c r="B174" s="218"/>
      <c r="C174" s="257"/>
      <c r="D174" s="189"/>
      <c r="E174" s="30" t="s">
        <v>133</v>
      </c>
    </row>
    <row r="175" spans="1:5" ht="57.6" x14ac:dyDescent="0.3">
      <c r="A175" s="216"/>
      <c r="B175" s="218"/>
      <c r="C175" s="257"/>
      <c r="D175" s="189"/>
      <c r="E175" s="30" t="s">
        <v>132</v>
      </c>
    </row>
    <row r="176" spans="1:5" x14ac:dyDescent="0.3">
      <c r="A176" s="216"/>
      <c r="B176" s="218"/>
      <c r="C176" s="257"/>
      <c r="D176" s="189"/>
      <c r="E176" s="137" t="s">
        <v>131</v>
      </c>
    </row>
    <row r="177" spans="1:5" x14ac:dyDescent="0.3">
      <c r="A177" s="216"/>
      <c r="B177" s="218"/>
      <c r="C177" s="257"/>
      <c r="D177" s="189"/>
      <c r="E177" s="137" t="s">
        <v>130</v>
      </c>
    </row>
    <row r="178" spans="1:5" x14ac:dyDescent="0.3">
      <c r="A178" s="260"/>
      <c r="B178" s="251"/>
      <c r="C178" s="258"/>
      <c r="D178" s="190"/>
      <c r="E178" s="131" t="s">
        <v>129</v>
      </c>
    </row>
    <row r="179" spans="1:5" ht="28.8" customHeight="1" x14ac:dyDescent="0.3">
      <c r="A179" s="252" t="s">
        <v>128</v>
      </c>
      <c r="B179" s="250" t="s">
        <v>127</v>
      </c>
      <c r="C179" s="252" t="s">
        <v>126</v>
      </c>
      <c r="D179" s="261">
        <v>1000</v>
      </c>
      <c r="E179" s="26" t="s">
        <v>125</v>
      </c>
    </row>
    <row r="180" spans="1:5" x14ac:dyDescent="0.3">
      <c r="A180" s="216"/>
      <c r="B180" s="218"/>
      <c r="C180" s="216"/>
      <c r="D180" s="220"/>
      <c r="E180" s="24"/>
    </row>
    <row r="181" spans="1:5" x14ac:dyDescent="0.3">
      <c r="A181" s="216"/>
      <c r="B181" s="218"/>
      <c r="C181" s="216"/>
      <c r="D181" s="220"/>
      <c r="E181" s="24" t="s">
        <v>124</v>
      </c>
    </row>
    <row r="182" spans="1:5" x14ac:dyDescent="0.3">
      <c r="A182" s="216"/>
      <c r="B182" s="218"/>
      <c r="C182" s="216"/>
      <c r="D182" s="220"/>
      <c r="E182" s="24" t="s">
        <v>123</v>
      </c>
    </row>
    <row r="183" spans="1:5" x14ac:dyDescent="0.3">
      <c r="A183" s="216"/>
      <c r="B183" s="218"/>
      <c r="C183" s="216"/>
      <c r="D183" s="220"/>
      <c r="E183" s="24" t="s">
        <v>122</v>
      </c>
    </row>
    <row r="184" spans="1:5" x14ac:dyDescent="0.3">
      <c r="A184" s="216"/>
      <c r="B184" s="218"/>
      <c r="C184" s="216"/>
      <c r="D184" s="220"/>
      <c r="E184" s="24" t="s">
        <v>121</v>
      </c>
    </row>
    <row r="185" spans="1:5" x14ac:dyDescent="0.3">
      <c r="A185" s="216"/>
      <c r="B185" s="218"/>
      <c r="C185" s="216"/>
      <c r="D185" s="220"/>
      <c r="E185" s="24" t="s">
        <v>120</v>
      </c>
    </row>
    <row r="186" spans="1:5" x14ac:dyDescent="0.3">
      <c r="A186" s="216"/>
      <c r="B186" s="218"/>
      <c r="C186" s="216"/>
      <c r="D186" s="220"/>
      <c r="E186" s="24" t="s">
        <v>119</v>
      </c>
    </row>
    <row r="187" spans="1:5" x14ac:dyDescent="0.3">
      <c r="A187" s="216"/>
      <c r="B187" s="218"/>
      <c r="C187" s="216"/>
      <c r="D187" s="220"/>
      <c r="E187" s="24" t="s">
        <v>118</v>
      </c>
    </row>
    <row r="188" spans="1:5" ht="28.8" x14ac:dyDescent="0.3">
      <c r="A188" s="216"/>
      <c r="B188" s="218"/>
      <c r="C188" s="216"/>
      <c r="D188" s="220"/>
      <c r="E188" s="30" t="s">
        <v>117</v>
      </c>
    </row>
    <row r="189" spans="1:5" ht="28.8" x14ac:dyDescent="0.3">
      <c r="A189" s="216"/>
      <c r="B189" s="218"/>
      <c r="C189" s="216"/>
      <c r="D189" s="220"/>
      <c r="E189" s="30" t="s">
        <v>116</v>
      </c>
    </row>
    <row r="190" spans="1:5" ht="28.8" x14ac:dyDescent="0.3">
      <c r="A190" s="216"/>
      <c r="B190" s="218"/>
      <c r="C190" s="216"/>
      <c r="D190" s="220"/>
      <c r="E190" s="30" t="s">
        <v>115</v>
      </c>
    </row>
    <row r="191" spans="1:5" ht="28.8" x14ac:dyDescent="0.3">
      <c r="A191" s="216"/>
      <c r="B191" s="218"/>
      <c r="C191" s="216"/>
      <c r="D191" s="220"/>
      <c r="E191" s="30" t="s">
        <v>114</v>
      </c>
    </row>
    <row r="192" spans="1:5" x14ac:dyDescent="0.3">
      <c r="A192" s="216"/>
      <c r="B192" s="218"/>
      <c r="C192" s="216"/>
      <c r="D192" s="220"/>
      <c r="E192" s="24"/>
    </row>
    <row r="193" spans="1:5" x14ac:dyDescent="0.3">
      <c r="A193" s="216"/>
      <c r="B193" s="218"/>
      <c r="C193" s="216"/>
      <c r="D193" s="220"/>
      <c r="E193" s="24" t="s">
        <v>113</v>
      </c>
    </row>
    <row r="194" spans="1:5" x14ac:dyDescent="0.3">
      <c r="A194" s="216"/>
      <c r="B194" s="218"/>
      <c r="C194" s="216"/>
      <c r="D194" s="220"/>
      <c r="E194" s="24" t="s">
        <v>112</v>
      </c>
    </row>
    <row r="195" spans="1:5" x14ac:dyDescent="0.3">
      <c r="A195" s="216"/>
      <c r="B195" s="218"/>
      <c r="C195" s="216"/>
      <c r="D195" s="220"/>
      <c r="E195" s="24" t="s">
        <v>111</v>
      </c>
    </row>
    <row r="196" spans="1:5" ht="28.8" x14ac:dyDescent="0.3">
      <c r="A196" s="216"/>
      <c r="B196" s="218"/>
      <c r="C196" s="216"/>
      <c r="D196" s="220"/>
      <c r="E196" s="30" t="s">
        <v>110</v>
      </c>
    </row>
    <row r="197" spans="1:5" ht="28.8" x14ac:dyDescent="0.3">
      <c r="A197" s="216"/>
      <c r="B197" s="218"/>
      <c r="C197" s="216"/>
      <c r="D197" s="220"/>
      <c r="E197" s="30" t="s">
        <v>109</v>
      </c>
    </row>
    <row r="198" spans="1:5" ht="28.8" x14ac:dyDescent="0.3">
      <c r="A198" s="216"/>
      <c r="B198" s="218"/>
      <c r="C198" s="216"/>
      <c r="D198" s="220"/>
      <c r="E198" s="30" t="s">
        <v>108</v>
      </c>
    </row>
    <row r="199" spans="1:5" ht="28.8" x14ac:dyDescent="0.3">
      <c r="A199" s="216"/>
      <c r="B199" s="218"/>
      <c r="C199" s="216"/>
      <c r="D199" s="220"/>
      <c r="E199" s="30" t="s">
        <v>107</v>
      </c>
    </row>
    <row r="200" spans="1:5" x14ac:dyDescent="0.3">
      <c r="A200" s="216"/>
      <c r="B200" s="218"/>
      <c r="C200" s="216"/>
      <c r="D200" s="220"/>
      <c r="E200" s="24" t="s">
        <v>106</v>
      </c>
    </row>
    <row r="201" spans="1:5" x14ac:dyDescent="0.3">
      <c r="A201" s="216"/>
      <c r="B201" s="218"/>
      <c r="C201" s="216"/>
      <c r="D201" s="220"/>
      <c r="E201" s="24"/>
    </row>
    <row r="202" spans="1:5" ht="57.6" x14ac:dyDescent="0.3">
      <c r="A202" s="216"/>
      <c r="B202" s="218"/>
      <c r="C202" s="216"/>
      <c r="D202" s="220"/>
      <c r="E202" s="30" t="s">
        <v>105</v>
      </c>
    </row>
    <row r="203" spans="1:5" x14ac:dyDescent="0.3">
      <c r="A203" s="260"/>
      <c r="B203" s="251"/>
      <c r="C203" s="260"/>
      <c r="D203" s="262"/>
      <c r="E203" s="131" t="s">
        <v>104</v>
      </c>
    </row>
    <row r="204" spans="1:5" ht="28.8" x14ac:dyDescent="0.3">
      <c r="A204" s="252" t="s">
        <v>103</v>
      </c>
      <c r="B204" s="250" t="s">
        <v>102</v>
      </c>
      <c r="C204" s="254" t="s">
        <v>101</v>
      </c>
      <c r="D204" s="187">
        <v>250</v>
      </c>
      <c r="E204" s="26" t="s">
        <v>100</v>
      </c>
    </row>
    <row r="205" spans="1:5" x14ac:dyDescent="0.3">
      <c r="A205" s="253"/>
      <c r="B205" s="251"/>
      <c r="C205" s="255"/>
      <c r="D205" s="187"/>
      <c r="E205" s="131" t="s">
        <v>99</v>
      </c>
    </row>
    <row r="206" spans="1:5" ht="28.8" x14ac:dyDescent="0.3">
      <c r="A206" s="195" t="s">
        <v>98</v>
      </c>
      <c r="B206" s="248" t="s">
        <v>97</v>
      </c>
      <c r="C206" s="195" t="s">
        <v>96</v>
      </c>
      <c r="D206" s="187">
        <v>500</v>
      </c>
      <c r="E206" s="26" t="s">
        <v>95</v>
      </c>
    </row>
    <row r="207" spans="1:5" ht="28.8" x14ac:dyDescent="0.3">
      <c r="A207" s="195"/>
      <c r="B207" s="249"/>
      <c r="C207" s="195"/>
      <c r="D207" s="187"/>
      <c r="E207" s="30" t="s">
        <v>94</v>
      </c>
    </row>
    <row r="208" spans="1:5" ht="28.8" x14ac:dyDescent="0.3">
      <c r="A208" s="195"/>
      <c r="B208" s="249"/>
      <c r="C208" s="195"/>
      <c r="D208" s="187"/>
      <c r="E208" s="30" t="s">
        <v>93</v>
      </c>
    </row>
    <row r="209" spans="1:5" ht="28.8" x14ac:dyDescent="0.3">
      <c r="A209" s="195"/>
      <c r="B209" s="54" t="s">
        <v>92</v>
      </c>
      <c r="C209" s="195"/>
      <c r="D209" s="187"/>
      <c r="E209" s="131" t="s">
        <v>91</v>
      </c>
    </row>
    <row r="210" spans="1:5" x14ac:dyDescent="0.3">
      <c r="E210" s="1"/>
    </row>
    <row r="211" spans="1:5" x14ac:dyDescent="0.3">
      <c r="A211" s="8" t="s">
        <v>90</v>
      </c>
      <c r="B211" s="7" t="s">
        <v>453</v>
      </c>
      <c r="C211" s="53"/>
      <c r="D211" s="52">
        <f>IF(COUNTA(D5:D19,D21:D30,D32:D64,D66:D134,D136,D139,D143,D149,D151,D158:D209)=0,0,SUM(D5:D19,D31:D50,D65:D134,D137,D140,D144,D150,D152:D209))</f>
        <v>64450</v>
      </c>
      <c r="E211" s="12" t="s">
        <v>456</v>
      </c>
    </row>
    <row r="212" spans="1:5" x14ac:dyDescent="0.3">
      <c r="A212"/>
    </row>
  </sheetData>
  <sheetProtection sheet="1" objects="1" scenarios="1"/>
  <protectedRanges>
    <protectedRange sqref="D7 D21:D30 D32:D64 D66:D134 D136 D139 D143 D149 D151 D158:D209" name="Part F"/>
  </protectedRanges>
  <mergeCells count="108">
    <mergeCell ref="C206:C209"/>
    <mergeCell ref="B206:B208"/>
    <mergeCell ref="A206:A209"/>
    <mergeCell ref="D206:D209"/>
    <mergeCell ref="B204:B205"/>
    <mergeCell ref="D204:D205"/>
    <mergeCell ref="A204:A205"/>
    <mergeCell ref="C204:C205"/>
    <mergeCell ref="D173:D178"/>
    <mergeCell ref="C173:C178"/>
    <mergeCell ref="B173:B178"/>
    <mergeCell ref="A173:A178"/>
    <mergeCell ref="C179:C203"/>
    <mergeCell ref="B179:B203"/>
    <mergeCell ref="A179:A203"/>
    <mergeCell ref="D179:D203"/>
    <mergeCell ref="A158:A172"/>
    <mergeCell ref="D158:D172"/>
    <mergeCell ref="D144:D148"/>
    <mergeCell ref="B152:B157"/>
    <mergeCell ref="D152:D157"/>
    <mergeCell ref="B140:B141"/>
    <mergeCell ref="B144:B148"/>
    <mergeCell ref="D140:D141"/>
    <mergeCell ref="C158:C172"/>
    <mergeCell ref="B158:B172"/>
    <mergeCell ref="A139:A141"/>
    <mergeCell ref="A143:A148"/>
    <mergeCell ref="A149:A150"/>
    <mergeCell ref="A151:A157"/>
    <mergeCell ref="C147:C148"/>
    <mergeCell ref="C155:C157"/>
    <mergeCell ref="D63:D64"/>
    <mergeCell ref="A63:A64"/>
    <mergeCell ref="B63:B64"/>
    <mergeCell ref="C63:C64"/>
    <mergeCell ref="B137:B138"/>
    <mergeCell ref="D137:D138"/>
    <mergeCell ref="A136:A138"/>
    <mergeCell ref="A41:A43"/>
    <mergeCell ref="B41:B43"/>
    <mergeCell ref="C41:C43"/>
    <mergeCell ref="D41:D43"/>
    <mergeCell ref="D55:D62"/>
    <mergeCell ref="C55:C62"/>
    <mergeCell ref="A77:A82"/>
    <mergeCell ref="B77:B82"/>
    <mergeCell ref="C77:C82"/>
    <mergeCell ref="D77:D82"/>
    <mergeCell ref="D83:D96"/>
    <mergeCell ref="A83:A96"/>
    <mergeCell ref="B83:B96"/>
    <mergeCell ref="C83:C96"/>
    <mergeCell ref="B97:B108"/>
    <mergeCell ref="C120:C132"/>
    <mergeCell ref="B120:B132"/>
    <mergeCell ref="A7:A19"/>
    <mergeCell ref="B7:B19"/>
    <mergeCell ref="C7:C19"/>
    <mergeCell ref="D7:D19"/>
    <mergeCell ref="D5:D6"/>
    <mergeCell ref="A5:A6"/>
    <mergeCell ref="B5:B6"/>
    <mergeCell ref="C5:C6"/>
    <mergeCell ref="A21:A31"/>
    <mergeCell ref="B21:B25"/>
    <mergeCell ref="B26:B30"/>
    <mergeCell ref="C21:C25"/>
    <mergeCell ref="C26:C30"/>
    <mergeCell ref="D21:D25"/>
    <mergeCell ref="D26:D30"/>
    <mergeCell ref="D32:D40"/>
    <mergeCell ref="A32:A40"/>
    <mergeCell ref="B32:B40"/>
    <mergeCell ref="C32:C40"/>
    <mergeCell ref="B71:B74"/>
    <mergeCell ref="A71:A74"/>
    <mergeCell ref="D51:D54"/>
    <mergeCell ref="C51:C54"/>
    <mergeCell ref="B51:B54"/>
    <mergeCell ref="A51:A54"/>
    <mergeCell ref="D44:D50"/>
    <mergeCell ref="C44:C50"/>
    <mergeCell ref="B44:B50"/>
    <mergeCell ref="A44:A50"/>
    <mergeCell ref="C66:C76"/>
    <mergeCell ref="D66:D76"/>
    <mergeCell ref="A67:A68"/>
    <mergeCell ref="B67:B68"/>
    <mergeCell ref="A75:A76"/>
    <mergeCell ref="B75:B76"/>
    <mergeCell ref="A69:A70"/>
    <mergeCell ref="B69:B70"/>
    <mergeCell ref="B55:B62"/>
    <mergeCell ref="A55:A62"/>
    <mergeCell ref="A120:A132"/>
    <mergeCell ref="D120:D132"/>
    <mergeCell ref="A97:A108"/>
    <mergeCell ref="C97:C108"/>
    <mergeCell ref="A133:A134"/>
    <mergeCell ref="B133:B134"/>
    <mergeCell ref="C133:C134"/>
    <mergeCell ref="D133:D134"/>
    <mergeCell ref="C109:C119"/>
    <mergeCell ref="B109:B119"/>
    <mergeCell ref="A109:A119"/>
    <mergeCell ref="D109:D119"/>
    <mergeCell ref="D97:D108"/>
  </mergeCells>
  <conditionalFormatting sqref="D21">
    <cfRule type="expression" dxfId="26" priority="27">
      <formula>AND($D$7&gt;0,AND($D$21="",OR($D$26="",$D$26=0)))</formula>
    </cfRule>
  </conditionalFormatting>
  <conditionalFormatting sqref="D7">
    <cfRule type="expression" dxfId="25" priority="26">
      <formula>AND(OR($D$21&gt;0,$D$26&gt;0), $D$7="")</formula>
    </cfRule>
  </conditionalFormatting>
  <conditionalFormatting sqref="D65">
    <cfRule type="expression" dxfId="24" priority="23">
      <formula>COUNTA(D51:D64)=0</formula>
    </cfRule>
    <cfRule type="cellIs" dxfId="23" priority="24" operator="between">
      <formula>0</formula>
      <formula>5999</formula>
    </cfRule>
    <cfRule type="cellIs" dxfId="22" priority="25" operator="equal">
      <formula>6000</formula>
    </cfRule>
  </conditionalFormatting>
  <conditionalFormatting sqref="D137:D138">
    <cfRule type="expression" dxfId="21" priority="21" stopIfTrue="1">
      <formula>NOT(ISNUMBER(D136))</formula>
    </cfRule>
    <cfRule type="expression" dxfId="20" priority="22">
      <formula>ISNUMBER($D$137)</formula>
    </cfRule>
  </conditionalFormatting>
  <conditionalFormatting sqref="D139">
    <cfRule type="expression" dxfId="19" priority="20">
      <formula>AND($D$143&gt;0,$D$139="")</formula>
    </cfRule>
  </conditionalFormatting>
  <conditionalFormatting sqref="D140:D141">
    <cfRule type="expression" dxfId="18" priority="15">
      <formula>AND($D$143&gt;0,$D$139="")</formula>
    </cfRule>
    <cfRule type="expression" dxfId="17" priority="16">
      <formula>NOT(ISNUMBER(D139))</formula>
    </cfRule>
    <cfRule type="cellIs" dxfId="16" priority="19" operator="greaterThanOrEqual">
      <formula>0</formula>
    </cfRule>
  </conditionalFormatting>
  <conditionalFormatting sqref="D143">
    <cfRule type="expression" dxfId="15" priority="18">
      <formula>AND($D$139&gt;0,$D$143="")</formula>
    </cfRule>
  </conditionalFormatting>
  <conditionalFormatting sqref="D144:D148">
    <cfRule type="expression" dxfId="14" priority="13">
      <formula>AND($D$139&gt;0,$D$143="")</formula>
    </cfRule>
    <cfRule type="expression" dxfId="13" priority="14">
      <formula>NOT(ISNUMBER(D143))</formula>
    </cfRule>
    <cfRule type="cellIs" dxfId="12" priority="17" operator="greaterThanOrEqual">
      <formula>0</formula>
    </cfRule>
  </conditionalFormatting>
  <conditionalFormatting sqref="D150">
    <cfRule type="expression" dxfId="11" priority="11">
      <formula>NOT(ISNUMBER(D149))</formula>
    </cfRule>
    <cfRule type="cellIs" dxfId="10" priority="12" operator="greaterThanOrEqual">
      <formula>0</formula>
    </cfRule>
  </conditionalFormatting>
  <conditionalFormatting sqref="D152:D157">
    <cfRule type="expression" dxfId="9" priority="5">
      <formula>AND($D$149&lt;1,$D$152=0)</formula>
    </cfRule>
    <cfRule type="expression" dxfId="8" priority="9">
      <formula>NOT(ISNUMBER(D151))</formula>
    </cfRule>
    <cfRule type="cellIs" dxfId="7" priority="10" operator="greaterThanOrEqual">
      <formula>0</formula>
    </cfRule>
  </conditionalFormatting>
  <conditionalFormatting sqref="D211">
    <cfRule type="expression" dxfId="6" priority="7">
      <formula>COUNTA(D5:D19,D21:D30,D32:D64,D66:D134,D136,D139,D143,D149,D151,D158:D209)=0</formula>
    </cfRule>
    <cfRule type="cellIs" dxfId="5" priority="8" operator="greaterThanOrEqual">
      <formula>0</formula>
    </cfRule>
  </conditionalFormatting>
  <conditionalFormatting sqref="D151">
    <cfRule type="expression" dxfId="4" priority="6">
      <formula>AND($D$149&lt;1,$D$151="")</formula>
    </cfRule>
  </conditionalFormatting>
  <conditionalFormatting sqref="D26:D30">
    <cfRule type="expression" dxfId="3" priority="4">
      <formula>AND($D$7&gt;0,AND(OR($D$21="",$D$21=0),$D$26=""))</formula>
    </cfRule>
  </conditionalFormatting>
  <conditionalFormatting sqref="D31">
    <cfRule type="expression" dxfId="2" priority="1">
      <formula>$D$7&gt;0</formula>
    </cfRule>
    <cfRule type="expression" dxfId="1" priority="2">
      <formula>NOT(OR(ISNUMBER(D21),ISNUMBER(D26)))</formula>
    </cfRule>
    <cfRule type="cellIs" dxfId="0" priority="3" operator="greaterThanOrEqual">
      <formula>0</formula>
    </cfRule>
  </conditionalFormatting>
  <dataValidations xWindow="901" yWindow="454" count="35">
    <dataValidation type="custom" allowBlank="1" showInputMessage="1" showErrorMessage="1" sqref="J13" xr:uid="{FBBD83D9-2B7F-4586-89D7-39F738251D16}">
      <formula1>_xlfn.FORMULATEXT(J13)</formula1>
    </dataValidation>
    <dataValidation type="custom" operator="greaterThanOrEqual" showInputMessage="1" showErrorMessage="1" errorTitle="Wrong Data, Number or Ineligible" error="The input data or number is invalid, or you may be ineligible to claim this relief. _x000a__x000a_Please ensure that F14c(i) has a number first. Then input an integer from 0 until the maximum allowed number of children of Item F14c(i)." promptTitle="Item F14c(ii)" prompt="Input the number of child._x000a__x000a_Note that you will only be allowed to input when you have at least 1 or more child stated in F14c(i) and is limited to F14c(i). _x000a__x000a_Please delete this number using the DEL key if you delete the number in F14c(i) using DEL key." sqref="D151" xr:uid="{3DFA551A-8B40-4302-953A-F70FF1143966}">
      <formula1>AND(D151&lt;=D149, INT(D151)=D151, D149 &lt;&gt; "", D151 &gt;=0)</formula1>
    </dataValidation>
    <dataValidation type="whole" allowBlank="1" showInputMessage="1" showErrorMessage="1" errorTitle="Wrong Data or Amount" error="The input data or amount is invalid. _x000a__x000a_Please input an integer from 0 to 2500 only." promptTitle="Item F8b" prompt="Input a postive integer from 0 to 2500." sqref="D77:D82" xr:uid="{CEFFC45F-A4A7-4F38-956D-1C25C9B18D9F}">
      <formula1>0</formula1>
      <formula2>2500</formula2>
    </dataValidation>
    <dataValidation type="list" allowBlank="1" showInputMessage="1" showErrorMessage="1" errorTitle="Wrong Data or Amount" error="The input data or amount is invalid. _x000a__x000a_Select 9000 from the dropdown list or input an amount of 9000 only._x000a_" promptTitle="Item F1" prompt="9000 is automatically granted for this relief." sqref="D5:D6" xr:uid="{544B957D-93C5-4971-812B-855CCEB2E7AA}">
      <formula1>"9000"</formula1>
    </dataValidation>
    <dataValidation type="custom" showInputMessage="1" showErrorMessage="1" errorTitle="Wrong Data, Number or Ineligible" error="The input data or number is invalid, or you may be ineligible to claim this relief. _x000a__x000a_Note that if you claimed the relief of Item F14b(i), you are not ineligible to claim this relief, else input a integer starting from 0." promptTitle="Item 14b(ii)" prompt="Input the number of child._x000a__x000a_By selecting this relief, you will not be eligible to claim relief of Item F14b(i)._x000a__x000a_If you have already claimed relief of Item F14b(i), you will not be eligible to claim this relief." sqref="D143" xr:uid="{7194678A-8374-4671-8CBD-7E2DCCC9F68E}">
      <formula1>AND(OR(D139="",D139=0), D143&gt;=0, INT(D143)=D143)</formula1>
    </dataValidation>
    <dataValidation type="custom" showInputMessage="1" showErrorMessage="1" errorTitle="Wrong Data, Number or Ineligible" error="The input data or number is invalid, or you may be ineligible to claim this relief. _x000a__x000a_Note that if you claimed the relief of Item F14b(ii), you are not ineligible to claim this relief, else input a integer from 0." promptTitle="Item 14b(i)" prompt="Input the number of child._x000a__x000a_By selecting this relief, you will not be eligible to claim relief of Item F14b(ii)._x000a__x000a_If you have already claimed relief of Item F14b(ii), you will not be eligible to claim this relief." sqref="D139" xr:uid="{E0A11A97-DA74-416C-A02E-2FE35BB98F1A}">
      <formula1>AND(OR(D143="",D143=0), D139&gt;=0, INT(D139)=D139)</formula1>
    </dataValidation>
    <dataValidation type="custom" showInputMessage="1" showErrorMessage="1" errorTitle="Wrong Data, Amount or Ineligible" error="The input data or amount is invalid, or you may be ineligible to claim this relief. _x000a__x000a_Note that if you claimed the relief of Item F2b, you are not ineligible to claim this relief, else input an integer from 0 to 5000 only." promptTitle="Item F2a" prompt="Input a positve integer from 0 to 5000. _x000a__x000a_By selecting this relief, you will not be eligible to claim relief of Item F2b._x000a__x000a_If you have already claimed relief of Item F2b, you will not be eligible to claim this relief." sqref="D7:D19" xr:uid="{4FD1EE38-E35C-47CF-84EF-83080CA155FC}">
      <formula1>AND(OR(D21="",D21=0), OR(D26="",D26=0), AND(D7&gt;=0, D7 &lt;= 5000), INT(D7)=D7)</formula1>
    </dataValidation>
    <dataValidation type="whole" allowBlank="1" showInputMessage="1" showErrorMessage="1" errorTitle="Wrong Data or Amount" error="The input data or amount is invalid. _x000a__x000a_Please input an integer from 0 to 250 only." promptTitle="Item F18" prompt="Input a postive integer from 0 to 250." sqref="D204:D205" xr:uid="{F493B895-EE54-4C18-BF15-C689A7FAFC5D}">
      <formula1>0</formula1>
      <formula2>250</formula2>
    </dataValidation>
    <dataValidation type="list" allowBlank="1" showInputMessage="1" showErrorMessage="1" errorTitle="Wrong Data or Amount" error="The input data or amount is invalid. _x000a__x000a_Select 0 or 3500 from the dropdown list or input an amount of 0 or 3500 only." promptTitle="Item F13" prompt="Select 0 or 3500 from the dropdown list or input an amount of 0 or 3500 only." sqref="D133:D134" xr:uid="{ED8F1F12-A0A7-4473-9302-1CFD771A0763}">
      <formula1>"0,3500"</formula1>
    </dataValidation>
    <dataValidation type="whole" allowBlank="1" showInputMessage="1" showErrorMessage="1" errorTitle="Wrong Data or Amount" error="The input data or amount is invalid. _x000a__x000a_Please input an integer from 0 to 4000 only." promptTitle="Item F12" prompt="Input a postive integer from 0 to 4000." sqref="D120:D132" xr:uid="{E3C14485-E376-4332-A09C-81A33BEB5B93}">
      <formula1>0</formula1>
      <formula2>4000</formula2>
    </dataValidation>
    <dataValidation type="whole" allowBlank="1" showInputMessage="1" showErrorMessage="1" errorTitle="Wrong Data or Amount" error="The input data or amount is invalid. _x000a__x000a_Please input an integer from 0 to 8000 only." promptTitle="Item F11" prompt="Input a postive integer from 0 to 8000." sqref="D109:D119" xr:uid="{AC8FD631-2F8C-460A-B69B-1535366CF3BB}">
      <formula1>0</formula1>
      <formula2>8000</formula2>
    </dataValidation>
    <dataValidation type="whole" allowBlank="1" showInputMessage="1" showErrorMessage="1" errorTitle="Wrong Data or Amount" error="The input data or amount is invalid. _x000a__x000a_Please input an integer from 0 to 3000 only." promptTitle="Item F17" prompt="Input a postive integer from 0 to 3000." sqref="D179:D203" xr:uid="{1CAB1B5B-5A58-4BDF-9725-0AD4F3FF6C20}">
      <formula1>0</formula1>
      <formula2>3000</formula2>
    </dataValidation>
    <dataValidation type="whole" allowBlank="1" showInputMessage="1" showErrorMessage="1" errorTitle="Wrong Data or Amount" error="The input data or amount is invalid. _x000a__x000a_Please input an integer from 0 to 1000 only." promptTitle="Item F19" prompt="Input a postive integer from 0 to 1000." sqref="D206:D209" xr:uid="{54993419-B068-4CC0-A152-B808B93072A5}">
      <formula1>0</formula1>
      <formula2>1000</formula2>
    </dataValidation>
    <dataValidation type="whole" allowBlank="1" showInputMessage="1" showErrorMessage="1" errorTitle="Wrong Data or Amount" error="The input data or amount is invalid. _x000a__x000a_Please input an integer from 0 to 500 only." promptTitle="Item F7" prompt="Input a positve integer from 0 to 500._x000a__x000a_Note that the sum of relief of Item F6a, F6b and F6c are limited to 6000 only." sqref="D63:D64" xr:uid="{22C5BD70-3806-415B-A446-3A7E96081C51}">
      <formula1>0</formula1>
      <formula2>500</formula2>
    </dataValidation>
    <dataValidation type="whole" operator="greaterThanOrEqual" allowBlank="1" showInputMessage="1" showErrorMessage="1" errorTitle="Wrong Data or Number" error="The input data or number of children is invalid. _x000a__x000a_Please input an integer from 0 to the number of child you have." promptTitle="Item F14a" prompt="Input the number of child." sqref="D136" xr:uid="{F9BE8964-55A8-463C-B04C-87D5FC7370B3}">
      <formula1>0</formula1>
    </dataValidation>
    <dataValidation type="whole" allowBlank="1" showInputMessage="1" showErrorMessage="1" errorTitle="Wrong Data or Amount" error="The input data or amount is invalid. _x000a__x000a_Please input an integer from 0 to 7000 only." promptTitle="Item F15" prompt="Input a postive integer from 0 to 7000." sqref="D158:D172" xr:uid="{E39D4BA1-0729-4493-89FB-901DF37164CE}">
      <formula1>0</formula1>
      <formula2>7000</formula2>
    </dataValidation>
    <dataValidation type="list" operator="equal" allowBlank="1" showInputMessage="1" showErrorMessage="1" errorTitle="Wrong Data or Amount" error="The input data or amount is invalid. _x000a__x000a_Select 0 or 6000 from the dropdown list or input an amount of 0 or 6000 only." promptTitle="Item F4" prompt="Select 0 or 6000 from the dropdown list or input an amount of 0 or 6000 only." sqref="D41:D43" xr:uid="{9F87DCC6-0F38-43E4-A579-90EF0FC2B2CF}">
      <formula1>"0,6000"</formula1>
    </dataValidation>
    <dataValidation type="whole" allowBlank="1" showInputMessage="1" showErrorMessage="1" errorTitle="Wrong Data or Amount " error="The input data or amount is invalid. _x000a__x000a_Please input an integer from 0 to 6000 only." promptTitle="Item F3" prompt="Input a positve integer from 0 to 6000." sqref="D32:D40" xr:uid="{17D641CA-ED3D-4984-8799-544352F49E89}">
      <formula1>0</formula1>
      <formula2>6000</formula2>
    </dataValidation>
    <dataValidation type="whole" operator="greaterThanOrEqual" allowBlank="1" showInputMessage="1" showErrorMessage="1" errorTitle="Wrong Data or Number" error="The input data or number is invalid, or you have not deleted the value in Item F14c(ii)._x000a__x000a_Delete the value in F14c(ii) and input an integer starting from 0, or input an integer equal/larger than F14c(ii) if value not deleted." promptTitle="Item F14c(i)" prompt="Input the number of child._x000a__x000a_By selecting this relief, you may be eligible for additional relief of Item F14c(ii) if your child(ren) satisfy the conditons._x000a__x000a_If you have deleted this number using DEL key, please delete the number in F14c(ii) using DEL key." sqref="D149" xr:uid="{AAC9E0F0-C985-4A82-8075-C381AAC3E92B}">
      <formula1>D151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Mother" prompt="Input a positve integer from 0 to 1500. _x000a__x000a_By selecting this relief, you will not be eligible to claim relief of Item F2a._x000a__x000a_If you have already claimed relief of Item F2a, you will not be eligible to claim this relief." sqref="D21:D25" xr:uid="{E6DF6132-55D5-4610-A524-6C5BE09D7D62}">
      <formula1>AND(OR(D7="",D7=0), D21&gt;=0, D21 &lt;= 1500,INT(D21)=D21)</formula1>
    </dataValidation>
    <dataValidation type="custom" showInputMessage="1" showErrorMessage="1" errorTitle="Wrong Data, Amount or Ineligible" error="The input data or amount is invalid, or you may be ineligible to claim this relief. _x000a__x000a_Note that if you claimed the relief of Item F2a, you are not ineligible to claim this relief, else input an integer from 0 to 1500 only._x000a__x000a_" promptTitle="Item F2b for One Father" prompt="Input a positve integer from 0 to 1500. _x000a__x000a_By selecting this relief, you will not be eligible to claim relief of Item F2a._x000a__x000a_If you have already claimed relief of Item F2a, you will not be eligible to claim this relief." sqref="D26:D30" xr:uid="{8FB96D39-57B0-44F7-B40E-6FD12CD5DCA4}">
      <formula1>AND(OR(D7="",D7=0), D26&gt;=0, D26 &lt;= 1500,INT(D26)=D26)</formula1>
    </dataValidation>
    <dataValidation type="whole" allowBlank="1" showInputMessage="1" showErrorMessage="1" errorTitle="Wrong Data or Amount" error="The input data or amount is invalid. _x000a__x000a_Please input an integer from 0 to 7000 only." promptTitle="Item F5" prompt="Input a positve integer from 0 to 7000." sqref="D44:D50" xr:uid="{4140C124-093D-4B3D-8C89-D71E7AB1FCE9}">
      <formula1>0</formula1>
      <formula2>7000</formula2>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a" prompt="Input a positve integer from 0 to the amount of the medical expenses._x000a__x000a_Note that the sum of relief of Item F6a, F6b and F7 are limited to 6000 only." sqref="D51:D54" xr:uid="{D13F5BBA-9758-4705-B1AC-0613D640B032}">
      <formula1>0</formula1>
    </dataValidation>
    <dataValidation type="whole" operator="greaterThanOrEqual" allowBlank="1" showInputMessage="1" showErrorMessage="1" errorTitle="Wrong Data or Amount" error="The input data or amount is invalid. _x000a__x000a_Please input an integer from 0 to the amount of the medical expenses." promptTitle="Item F6b" prompt="Input a positve integer from 0 to the amount of the medical expenses._x000a__x000a_Note that the sum of relief of Item F6a, F6b and F7 are limited to 6000 only." sqref="D55:D62" xr:uid="{B210ADBC-AEBF-464B-AB9A-11ECC4ECD328}">
      <formula1>0</formula1>
    </dataValidation>
    <dataValidation type="whole" allowBlank="1" showInputMessage="1" showErrorMessage="1" errorTitle="Wrong Data or Amount" error="The input data or amount is invalid. _x000a__x000a_Please input an integer from 0 to 2500 only." promptTitle="Item F8a (i), (ii), (iii), (iv)" prompt="Input a postive integer from 0 to 2500." sqref="D66:D76" xr:uid="{4A121A5C-BFCC-4CCF-B843-5794914143CE}">
      <formula1>0</formula1>
      <formula2>2500</formula2>
    </dataValidation>
    <dataValidation type="whole" allowBlank="1" showInputMessage="1" showErrorMessage="1" errorTitle="Wrong Data or Amount" error="The input data or amount is invalid. _x000a__x000a_Please input an integer from 0 to 1000 only." promptTitle="Item F9" prompt="Input a postive integer from 0 to 1000." sqref="D83:D96" xr:uid="{BECD456F-90A9-4771-AFCA-CFEBC742E037}">
      <formula1>0</formula1>
      <formula2>1000</formula2>
    </dataValidation>
    <dataValidation type="whole" allowBlank="1" showInputMessage="1" showErrorMessage="1" errorTitle="Wrong Data or Amount" error="The input data or amount is invalid. _x000a__x000a_Please input an integer from 0 to 3000 only." promptTitle="Item F10" prompt="Input a postive integer from 0 to 3000." sqref="D97:D108" xr:uid="{37326073-41C1-4876-9811-5DCE4FB5E7F9}">
      <formula1>0</formula1>
      <formula2>3000</formula2>
    </dataValidation>
    <dataValidation type="whole" allowBlank="1" showInputMessage="1" showErrorMessage="1" errorTitle="Wrong Data or Amount" error="The input data or amount is invalid. _x000a__x000a_Please input an integer from 0 to 3000 only." promptTitle="Item F16" prompt="Input a postive integer from 0 to 3000." sqref="D173:D178" xr:uid="{A6C2931E-A301-45C7-B3B6-FB243882DE22}">
      <formula1>0</formula1>
      <formula2>3000</formula2>
    </dataValidation>
    <dataValidation type="custom" allowBlank="1" showInputMessage="1" showErrorMessage="1" sqref="D211" xr:uid="{BEB36F63-AEFD-4A25-A2F7-54B003A74EB8}">
      <formula1>_xlfn.FORMULATEXT(D211)="=IF(COUNTA(D5:D19,D21:D30,D32:D64,D66:D134,D136,D139,D143,D149,D151,D158:D209)=0,0,SUM(D5:D19,D31:D50,D65:D134,D137,D140,D144,D150,D152:D209))"</formula1>
    </dataValidation>
    <dataValidation type="custom" allowBlank="1" showInputMessage="1" showErrorMessage="1" sqref="D31" xr:uid="{DF3BA554-7260-4208-A582-58B5509C230B}">
      <formula1>_xlfn.FORMULATEXT(D31)="=IF(NOT(OR(ISNUMBER(D21),ISNUMBER(D26))),0,SUM(D21:D30))"</formula1>
    </dataValidation>
    <dataValidation type="custom" allowBlank="1" showInputMessage="1" showErrorMessage="1" sqref="D137:D138" xr:uid="{FF0BECD2-7D7B-4ACB-8434-B96B40E20225}">
      <formula1>_xlfn.FORMULATEXT(D137)="=IF(NOT(ISNUMBER(D136)),0,D136*C137)"</formula1>
    </dataValidation>
    <dataValidation type="custom" allowBlank="1" showInputMessage="1" showErrorMessage="1" sqref="D140:D141" xr:uid="{19DA3A68-02E2-4B04-976B-0E0EC8FF89AF}">
      <formula1>_xlfn.FORMULATEXT(D140)="=IF(NOT(ISNUMBER(D139)),0,D139*C140)"</formula1>
    </dataValidation>
    <dataValidation type="custom" allowBlank="1" showInputMessage="1" showErrorMessage="1" sqref="D144:D148" xr:uid="{CCEB1258-595E-4439-8E23-9E12884C84FA}">
      <formula1>_xlfn.FORMULATEXT(D144)="=IF(NOT(ISNUMBER(D143)),0,D143*C145)"</formula1>
    </dataValidation>
    <dataValidation type="custom" allowBlank="1" showInputMessage="1" showErrorMessage="1" sqref="D150" xr:uid="{3817525A-9431-4C1F-A7A4-BCA81BCF21A9}">
      <formula1>_xlfn.FORMULATEXT(D150)="=IF(NOT(ISNUMBER(D149)),0,D149*C150)"</formula1>
    </dataValidation>
    <dataValidation type="custom" allowBlank="1" showInputMessage="1" showErrorMessage="1" sqref="D152:D157" xr:uid="{F84F3998-FCBE-46D6-98EA-69E172ED41C1}">
      <formula1>_xlfn.FORMULATEXT(D152)="=IF(OR(NOT(OR(ISNUMBER(D151),ISNUMBER(D149))),D149=0),0,D151*C153)"</formula1>
    </dataValidation>
  </dataValidations>
  <hyperlinks>
    <hyperlink ref="E50" r:id="rId1" xr:uid="{0A00DF98-B175-4727-A964-9E786BBE279D}"/>
    <hyperlink ref="B209" r:id="rId2" display="http://www.motac.gov.my/en/check/registered-hotel" xr:uid="{D33F6716-C630-4AC2-88D7-F118DA635543}"/>
    <hyperlink ref="E211" location="'Compute Income Tax (Part B)'!C70" display="Click here to see the transfer amount in B11" xr:uid="{00D9F677-FAB4-4513-9081-A2FD22CDCF31}"/>
    <hyperlink ref="E111" r:id="rId3" display="https://online.sspn.my/" xr:uid="{6645DE73-F0B8-4109-92B5-D1ED242754E9}"/>
  </hyperlinks>
  <pageMargins left="0.7" right="0.7" top="0.75" bottom="0.75" header="0.3" footer="0.3"/>
  <pageSetup paperSize="9" orientation="portrait" r:id="rId4"/>
  <ignoredErrors>
    <ignoredError sqref="D6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20C5-CAC6-48D0-9A44-831FE51D6C43}">
  <sheetPr codeName="Sheet4"/>
  <dimension ref="A1:D53"/>
  <sheetViews>
    <sheetView showGridLines="0" zoomScaleNormal="100" workbookViewId="0">
      <pane ySplit="1" topLeftCell="A2" activePane="bottomLeft" state="frozen"/>
      <selection activeCell="C5" sqref="C5:C17"/>
      <selection pane="bottomLeft"/>
    </sheetView>
  </sheetViews>
  <sheetFormatPr defaultRowHeight="14.4" x14ac:dyDescent="0.3"/>
  <cols>
    <col min="1" max="1" width="10.44140625" bestFit="1" customWidth="1"/>
    <col min="2" max="2" width="35.44140625" bestFit="1" customWidth="1"/>
    <col min="3" max="3" width="127" customWidth="1"/>
    <col min="4" max="4" width="22.6640625" bestFit="1" customWidth="1"/>
  </cols>
  <sheetData>
    <row r="1" spans="1:4" ht="31.2" customHeight="1" x14ac:dyDescent="0.3">
      <c r="A1" s="49" t="s">
        <v>89</v>
      </c>
      <c r="B1" s="49" t="s">
        <v>88</v>
      </c>
      <c r="C1" s="79" t="s">
        <v>381</v>
      </c>
      <c r="D1" s="79" t="s">
        <v>380</v>
      </c>
    </row>
    <row r="3" spans="1:4" ht="43.2" customHeight="1" x14ac:dyDescent="0.3">
      <c r="A3" s="160" t="s">
        <v>483</v>
      </c>
      <c r="B3" s="168" t="s">
        <v>485</v>
      </c>
      <c r="C3" s="168"/>
      <c r="D3" s="168"/>
    </row>
    <row r="5" spans="1:4" ht="14.4" customHeight="1" x14ac:dyDescent="0.3">
      <c r="A5" s="266" t="s">
        <v>82</v>
      </c>
      <c r="B5" s="265" t="s">
        <v>379</v>
      </c>
      <c r="C5" s="77" t="s">
        <v>378</v>
      </c>
      <c r="D5" s="263" t="s">
        <v>359</v>
      </c>
    </row>
    <row r="6" spans="1:4" ht="28.8" x14ac:dyDescent="0.3">
      <c r="A6" s="242"/>
      <c r="B6" s="201"/>
      <c r="C6" s="23" t="s">
        <v>377</v>
      </c>
      <c r="D6" s="264"/>
    </row>
    <row r="7" spans="1:4" x14ac:dyDescent="0.3">
      <c r="A7" s="242"/>
      <c r="B7" s="201"/>
      <c r="C7" s="22" t="s">
        <v>376</v>
      </c>
      <c r="D7" s="264"/>
    </row>
    <row r="8" spans="1:4" x14ac:dyDescent="0.3">
      <c r="A8" s="242"/>
      <c r="B8" s="201"/>
      <c r="C8" s="22" t="s">
        <v>375</v>
      </c>
      <c r="D8" s="264"/>
    </row>
    <row r="9" spans="1:4" x14ac:dyDescent="0.3">
      <c r="A9" s="242"/>
      <c r="B9" s="201"/>
      <c r="C9" s="22" t="s">
        <v>374</v>
      </c>
      <c r="D9" s="264"/>
    </row>
    <row r="10" spans="1:4" ht="43.2" x14ac:dyDescent="0.3">
      <c r="A10" s="242"/>
      <c r="B10" s="201"/>
      <c r="C10" s="23" t="s">
        <v>373</v>
      </c>
      <c r="D10" s="264"/>
    </row>
    <row r="11" spans="1:4" ht="43.2" x14ac:dyDescent="0.3">
      <c r="A11" s="242"/>
      <c r="B11" s="201"/>
      <c r="C11" s="23" t="s">
        <v>372</v>
      </c>
      <c r="D11" s="264"/>
    </row>
    <row r="12" spans="1:4" x14ac:dyDescent="0.3">
      <c r="A12" s="242"/>
      <c r="B12" s="201"/>
      <c r="C12" s="22"/>
      <c r="D12" s="264"/>
    </row>
    <row r="13" spans="1:4" x14ac:dyDescent="0.3">
      <c r="A13" s="242"/>
      <c r="B13" s="201"/>
      <c r="C13" s="22" t="s">
        <v>371</v>
      </c>
      <c r="D13" s="264"/>
    </row>
    <row r="14" spans="1:4" x14ac:dyDescent="0.3">
      <c r="A14" s="242"/>
      <c r="B14" s="201"/>
      <c r="C14" s="22" t="s">
        <v>370</v>
      </c>
      <c r="D14" s="264"/>
    </row>
    <row r="15" spans="1:4" x14ac:dyDescent="0.3">
      <c r="A15" s="242"/>
      <c r="B15" s="201"/>
      <c r="C15" s="22"/>
      <c r="D15" s="264"/>
    </row>
    <row r="16" spans="1:4" x14ac:dyDescent="0.3">
      <c r="A16" s="242"/>
      <c r="B16" s="201"/>
      <c r="C16" s="22" t="s">
        <v>369</v>
      </c>
      <c r="D16" s="264"/>
    </row>
    <row r="17" spans="1:4" x14ac:dyDescent="0.3">
      <c r="A17" s="242"/>
      <c r="B17" s="201"/>
      <c r="C17" s="22" t="s">
        <v>368</v>
      </c>
      <c r="D17" s="264"/>
    </row>
    <row r="18" spans="1:4" x14ac:dyDescent="0.3">
      <c r="A18" s="242"/>
      <c r="B18" s="201"/>
      <c r="C18" s="22"/>
      <c r="D18" s="264"/>
    </row>
    <row r="19" spans="1:4" x14ac:dyDescent="0.3">
      <c r="A19" s="242"/>
      <c r="B19" s="201"/>
      <c r="C19" s="22" t="s">
        <v>367</v>
      </c>
      <c r="D19" s="264"/>
    </row>
    <row r="20" spans="1:4" x14ac:dyDescent="0.3">
      <c r="A20" s="242"/>
      <c r="B20" s="201"/>
      <c r="C20" s="22" t="s">
        <v>366</v>
      </c>
      <c r="D20" s="264"/>
    </row>
    <row r="21" spans="1:4" x14ac:dyDescent="0.3">
      <c r="A21" s="242"/>
      <c r="B21" s="201"/>
      <c r="C21" s="22"/>
      <c r="D21" s="264"/>
    </row>
    <row r="22" spans="1:4" x14ac:dyDescent="0.3">
      <c r="A22" s="242"/>
      <c r="B22" s="201"/>
      <c r="C22" s="22" t="s">
        <v>365</v>
      </c>
      <c r="D22" s="264"/>
    </row>
    <row r="23" spans="1:4" x14ac:dyDescent="0.3">
      <c r="A23" s="242"/>
      <c r="B23" s="201"/>
      <c r="C23" s="22" t="s">
        <v>364</v>
      </c>
      <c r="D23" s="264"/>
    </row>
    <row r="24" spans="1:4" x14ac:dyDescent="0.3">
      <c r="A24" s="242"/>
      <c r="B24" s="201"/>
      <c r="C24" s="22" t="s">
        <v>363</v>
      </c>
      <c r="D24" s="264"/>
    </row>
    <row r="25" spans="1:4" x14ac:dyDescent="0.3">
      <c r="A25" s="242"/>
      <c r="B25" s="201"/>
      <c r="C25" s="22" t="s">
        <v>362</v>
      </c>
      <c r="D25" s="264"/>
    </row>
    <row r="26" spans="1:4" x14ac:dyDescent="0.3">
      <c r="A26" s="242"/>
      <c r="B26" s="201"/>
      <c r="C26" s="22"/>
      <c r="D26" s="264"/>
    </row>
    <row r="27" spans="1:4" ht="57.6" x14ac:dyDescent="0.3">
      <c r="A27" s="242"/>
      <c r="B27" s="201"/>
      <c r="C27" s="78" t="s">
        <v>361</v>
      </c>
      <c r="D27" s="264"/>
    </row>
    <row r="28" spans="1:4" x14ac:dyDescent="0.3">
      <c r="A28" s="242"/>
      <c r="B28" s="201"/>
      <c r="C28" s="77" t="s">
        <v>360</v>
      </c>
      <c r="D28" s="263" t="s">
        <v>359</v>
      </c>
    </row>
    <row r="29" spans="1:4" ht="43.2" x14ac:dyDescent="0.3">
      <c r="A29" s="242"/>
      <c r="B29" s="201"/>
      <c r="C29" s="78" t="s">
        <v>358</v>
      </c>
      <c r="D29" s="264"/>
    </row>
    <row r="30" spans="1:4" x14ac:dyDescent="0.3">
      <c r="A30" s="242"/>
      <c r="B30" s="201"/>
      <c r="C30" s="77" t="s">
        <v>357</v>
      </c>
      <c r="D30" s="264"/>
    </row>
    <row r="31" spans="1:4" x14ac:dyDescent="0.3">
      <c r="A31" s="242"/>
      <c r="B31" s="201"/>
      <c r="C31" s="78" t="s">
        <v>356</v>
      </c>
      <c r="D31" s="264"/>
    </row>
    <row r="32" spans="1:4" x14ac:dyDescent="0.3">
      <c r="A32" s="242"/>
      <c r="B32" s="201"/>
      <c r="C32" s="77" t="s">
        <v>355</v>
      </c>
      <c r="D32" s="264"/>
    </row>
    <row r="33" spans="1:4" ht="28.8" x14ac:dyDescent="0.3">
      <c r="A33" s="242"/>
      <c r="B33" s="201"/>
      <c r="C33" s="78" t="s">
        <v>354</v>
      </c>
      <c r="D33" s="264"/>
    </row>
    <row r="34" spans="1:4" x14ac:dyDescent="0.3">
      <c r="A34" s="242"/>
      <c r="B34" s="201"/>
      <c r="C34" s="77" t="s">
        <v>353</v>
      </c>
      <c r="D34" s="264"/>
    </row>
    <row r="35" spans="1:4" x14ac:dyDescent="0.3">
      <c r="A35" s="242"/>
      <c r="B35" s="201"/>
      <c r="C35" s="22" t="s">
        <v>352</v>
      </c>
      <c r="D35" s="264"/>
    </row>
    <row r="36" spans="1:4" x14ac:dyDescent="0.3">
      <c r="A36" s="242"/>
      <c r="B36" s="201"/>
      <c r="C36" s="22"/>
      <c r="D36" s="264"/>
    </row>
    <row r="37" spans="1:4" x14ac:dyDescent="0.3">
      <c r="A37" s="242"/>
      <c r="B37" s="201"/>
      <c r="C37" s="22" t="s">
        <v>351</v>
      </c>
      <c r="D37" s="264"/>
    </row>
    <row r="38" spans="1:4" x14ac:dyDescent="0.3">
      <c r="A38" s="242"/>
      <c r="B38" s="201"/>
      <c r="C38" s="22" t="s">
        <v>350</v>
      </c>
      <c r="D38" s="264"/>
    </row>
    <row r="39" spans="1:4" x14ac:dyDescent="0.3">
      <c r="A39" s="242"/>
      <c r="B39" s="201"/>
      <c r="C39" s="22" t="s">
        <v>349</v>
      </c>
      <c r="D39" s="264"/>
    </row>
    <row r="40" spans="1:4" x14ac:dyDescent="0.3">
      <c r="A40" s="242"/>
      <c r="B40" s="201"/>
      <c r="C40" s="22" t="s">
        <v>348</v>
      </c>
      <c r="D40" s="264"/>
    </row>
    <row r="41" spans="1:4" x14ac:dyDescent="0.3">
      <c r="A41" s="242"/>
      <c r="B41" s="201"/>
      <c r="C41" s="22"/>
      <c r="D41" s="264"/>
    </row>
    <row r="42" spans="1:4" x14ac:dyDescent="0.3">
      <c r="A42" s="242"/>
      <c r="B42" s="201"/>
      <c r="C42" s="22" t="s">
        <v>347</v>
      </c>
      <c r="D42" s="264"/>
    </row>
    <row r="43" spans="1:4" x14ac:dyDescent="0.3">
      <c r="A43" s="242"/>
      <c r="B43" s="201"/>
      <c r="C43" s="22" t="s">
        <v>346</v>
      </c>
      <c r="D43" s="264"/>
    </row>
    <row r="44" spans="1:4" x14ac:dyDescent="0.3">
      <c r="A44" s="242"/>
      <c r="B44" s="201"/>
      <c r="C44" s="22" t="s">
        <v>345</v>
      </c>
      <c r="D44" s="264"/>
    </row>
    <row r="45" spans="1:4" x14ac:dyDescent="0.3">
      <c r="A45" s="242"/>
      <c r="B45" s="201"/>
      <c r="C45" s="22" t="s">
        <v>344</v>
      </c>
      <c r="D45" s="264"/>
    </row>
    <row r="46" spans="1:4" x14ac:dyDescent="0.3">
      <c r="A46" s="242"/>
      <c r="B46" s="201"/>
      <c r="C46" s="22" t="s">
        <v>343</v>
      </c>
      <c r="D46" s="264"/>
    </row>
    <row r="47" spans="1:4" x14ac:dyDescent="0.3">
      <c r="A47" s="244"/>
      <c r="B47" s="202"/>
      <c r="C47" s="20" t="s">
        <v>342</v>
      </c>
      <c r="D47" s="264"/>
    </row>
    <row r="49" spans="1:4" x14ac:dyDescent="0.3">
      <c r="A49" s="191" t="s">
        <v>474</v>
      </c>
      <c r="B49" s="241" t="s">
        <v>479</v>
      </c>
      <c r="C49" s="150" t="s">
        <v>478</v>
      </c>
      <c r="D49" s="267"/>
    </row>
    <row r="50" spans="1:4" x14ac:dyDescent="0.3">
      <c r="A50" s="192"/>
      <c r="B50" s="242"/>
      <c r="C50" s="45" t="s">
        <v>475</v>
      </c>
      <c r="D50" s="268"/>
    </row>
    <row r="51" spans="1:4" x14ac:dyDescent="0.3">
      <c r="A51" s="192"/>
      <c r="B51" s="242"/>
      <c r="C51" s="25" t="s">
        <v>476</v>
      </c>
      <c r="D51" s="268"/>
    </row>
    <row r="52" spans="1:4" x14ac:dyDescent="0.3">
      <c r="A52" s="192"/>
      <c r="B52" s="242"/>
      <c r="C52" s="162" t="s">
        <v>477</v>
      </c>
      <c r="D52" s="268"/>
    </row>
    <row r="53" spans="1:4" ht="28.8" x14ac:dyDescent="0.3">
      <c r="A53" s="193"/>
      <c r="B53" s="244"/>
      <c r="C53" s="151" t="s">
        <v>484</v>
      </c>
      <c r="D53" s="269"/>
    </row>
  </sheetData>
  <sheetProtection sheet="1" objects="1" scenarios="1"/>
  <mergeCells count="7">
    <mergeCell ref="D5:D27"/>
    <mergeCell ref="D28:D47"/>
    <mergeCell ref="B5:B47"/>
    <mergeCell ref="A5:A47"/>
    <mergeCell ref="A49:A53"/>
    <mergeCell ref="B49:B53"/>
    <mergeCell ref="D49:D53"/>
  </mergeCells>
  <hyperlinks>
    <hyperlink ref="D28:D47" location="'Compute Income Tax (Part B)'!C5" display="Click Here To Return to B1" xr:uid="{F418BD7A-EA51-4D54-B86D-174A47722759}"/>
    <hyperlink ref="D5:D27" location="'Compute Income Tax (Part B)'!C5" display="Click Here To Return to B1" xr:uid="{2AC7C594-3282-4A88-97B3-3B8980D12FDF}"/>
    <hyperlink ref="C52" r:id="rId1" display="http://phl.hasil.gov.my/pdf/pdfam/Act_53_20190101.pdf" xr:uid="{3840F058-F789-46E4-A2F2-855ACD07EE4D}"/>
    <hyperlink ref="C50" r:id="rId2" xr:uid="{E9CE5DC7-9E7C-49EB-9B21-E0F22C4849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B0E93-B56A-4B31-83E0-3E7B6DF007FD}">
  <sheetPr codeName="Sheet3"/>
  <dimension ref="A1:E25"/>
  <sheetViews>
    <sheetView showGridLines="0" workbookViewId="0">
      <pane ySplit="1" topLeftCell="A2" activePane="bottomLeft" state="frozen"/>
      <selection activeCell="B2" sqref="B2:B44"/>
      <selection pane="bottomLeft" sqref="A1:B1"/>
    </sheetView>
  </sheetViews>
  <sheetFormatPr defaultRowHeight="14.4" x14ac:dyDescent="0.3"/>
  <cols>
    <col min="1" max="2" width="24" customWidth="1"/>
    <col min="3" max="3" width="22.77734375" customWidth="1"/>
    <col min="4" max="4" width="20.5546875" customWidth="1"/>
    <col min="5" max="5" width="21.109375" customWidth="1"/>
  </cols>
  <sheetData>
    <row r="1" spans="1:5" ht="31.2" customHeight="1" x14ac:dyDescent="0.3">
      <c r="A1" s="275" t="s">
        <v>394</v>
      </c>
      <c r="B1" s="276"/>
      <c r="C1" s="120" t="s">
        <v>393</v>
      </c>
      <c r="D1" s="120" t="s">
        <v>392</v>
      </c>
      <c r="E1" s="119" t="s">
        <v>391</v>
      </c>
    </row>
    <row r="2" spans="1:5" x14ac:dyDescent="0.3">
      <c r="A2" s="118">
        <v>0</v>
      </c>
      <c r="B2" s="107"/>
      <c r="C2" s="110" t="s">
        <v>493</v>
      </c>
      <c r="D2" s="277">
        <v>0</v>
      </c>
      <c r="E2" s="274">
        <v>0</v>
      </c>
    </row>
    <row r="3" spans="1:5" x14ac:dyDescent="0.3">
      <c r="A3" s="95"/>
      <c r="B3" s="117">
        <v>5000</v>
      </c>
      <c r="C3" s="113" t="s">
        <v>486</v>
      </c>
      <c r="D3" s="278"/>
      <c r="E3" s="274"/>
    </row>
    <row r="4" spans="1:5" x14ac:dyDescent="0.3">
      <c r="A4" s="107">
        <v>5001</v>
      </c>
      <c r="B4" s="116"/>
      <c r="C4" s="115" t="s">
        <v>493</v>
      </c>
      <c r="D4" s="272">
        <v>0.01</v>
      </c>
      <c r="E4" s="114">
        <v>0</v>
      </c>
    </row>
    <row r="5" spans="1:5" x14ac:dyDescent="0.3">
      <c r="A5" s="81"/>
      <c r="B5" s="106">
        <v>20000</v>
      </c>
      <c r="C5" s="94" t="s">
        <v>390</v>
      </c>
      <c r="D5" s="273"/>
      <c r="E5" s="113">
        <v>150</v>
      </c>
    </row>
    <row r="6" spans="1:5" x14ac:dyDescent="0.3">
      <c r="A6" s="112">
        <v>20001</v>
      </c>
      <c r="B6" s="91"/>
      <c r="C6" s="85" t="s">
        <v>494</v>
      </c>
      <c r="D6" s="270">
        <v>0.03</v>
      </c>
      <c r="E6" s="111">
        <v>150</v>
      </c>
    </row>
    <row r="7" spans="1:5" x14ac:dyDescent="0.3">
      <c r="A7" s="89"/>
      <c r="B7" s="101">
        <v>35000</v>
      </c>
      <c r="C7" s="81" t="s">
        <v>390</v>
      </c>
      <c r="D7" s="271"/>
      <c r="E7" s="80">
        <v>450</v>
      </c>
    </row>
    <row r="8" spans="1:5" x14ac:dyDescent="0.3">
      <c r="A8" s="100">
        <v>35001</v>
      </c>
      <c r="B8" s="99"/>
      <c r="C8" s="98" t="s">
        <v>495</v>
      </c>
      <c r="D8" s="272">
        <v>0.08</v>
      </c>
      <c r="E8" s="110">
        <v>600</v>
      </c>
    </row>
    <row r="9" spans="1:5" x14ac:dyDescent="0.3">
      <c r="A9" s="96"/>
      <c r="B9" s="95">
        <v>50000</v>
      </c>
      <c r="C9" s="94" t="s">
        <v>390</v>
      </c>
      <c r="D9" s="273"/>
      <c r="E9" s="93">
        <v>1200</v>
      </c>
    </row>
    <row r="10" spans="1:5" x14ac:dyDescent="0.3">
      <c r="A10" s="92">
        <v>50001</v>
      </c>
      <c r="B10" s="91"/>
      <c r="C10" s="85" t="s">
        <v>496</v>
      </c>
      <c r="D10" s="270">
        <v>0.14000000000000001</v>
      </c>
      <c r="E10" s="84">
        <v>1800</v>
      </c>
    </row>
    <row r="11" spans="1:5" x14ac:dyDescent="0.3">
      <c r="A11" s="90"/>
      <c r="B11" s="89">
        <v>70000</v>
      </c>
      <c r="C11" s="81" t="s">
        <v>389</v>
      </c>
      <c r="D11" s="271"/>
      <c r="E11" s="88">
        <v>2800</v>
      </c>
    </row>
    <row r="12" spans="1:5" x14ac:dyDescent="0.3">
      <c r="A12" s="109">
        <v>70001</v>
      </c>
      <c r="B12" s="108"/>
      <c r="C12" s="98" t="s">
        <v>497</v>
      </c>
      <c r="D12" s="272">
        <v>0.21</v>
      </c>
      <c r="E12" s="97">
        <v>4600</v>
      </c>
    </row>
    <row r="13" spans="1:5" x14ac:dyDescent="0.3">
      <c r="A13" s="107"/>
      <c r="B13" s="106">
        <v>100000</v>
      </c>
      <c r="C13" s="94" t="s">
        <v>388</v>
      </c>
      <c r="D13" s="273"/>
      <c r="E13" s="93">
        <v>6300</v>
      </c>
    </row>
    <row r="14" spans="1:5" x14ac:dyDescent="0.3">
      <c r="A14" s="105">
        <v>100001</v>
      </c>
      <c r="B14" s="86"/>
      <c r="C14" s="85" t="s">
        <v>498</v>
      </c>
      <c r="D14" s="270">
        <v>0.24</v>
      </c>
      <c r="E14" s="84">
        <v>10900</v>
      </c>
    </row>
    <row r="15" spans="1:5" x14ac:dyDescent="0.3">
      <c r="A15" s="104"/>
      <c r="B15" s="103">
        <v>250000</v>
      </c>
      <c r="C15" s="81" t="s">
        <v>387</v>
      </c>
      <c r="D15" s="271"/>
      <c r="E15" s="88">
        <v>36000</v>
      </c>
    </row>
    <row r="16" spans="1:5" x14ac:dyDescent="0.3">
      <c r="A16" s="102">
        <v>250001</v>
      </c>
      <c r="B16" s="99"/>
      <c r="C16" s="98" t="s">
        <v>499</v>
      </c>
      <c r="D16" s="272">
        <v>0.245</v>
      </c>
      <c r="E16" s="97">
        <v>46900</v>
      </c>
    </row>
    <row r="17" spans="1:5" x14ac:dyDescent="0.3">
      <c r="A17" s="95"/>
      <c r="B17" s="96">
        <v>400000</v>
      </c>
      <c r="C17" s="94" t="s">
        <v>387</v>
      </c>
      <c r="D17" s="273"/>
      <c r="E17" s="93">
        <v>36750</v>
      </c>
    </row>
    <row r="18" spans="1:5" x14ac:dyDescent="0.3">
      <c r="A18" s="92">
        <v>400001</v>
      </c>
      <c r="B18" s="91"/>
      <c r="C18" s="85" t="s">
        <v>500</v>
      </c>
      <c r="D18" s="270">
        <v>0.25</v>
      </c>
      <c r="E18" s="84">
        <v>83650</v>
      </c>
    </row>
    <row r="19" spans="1:5" x14ac:dyDescent="0.3">
      <c r="A19" s="101"/>
      <c r="B19" s="89">
        <v>600000</v>
      </c>
      <c r="C19" s="81" t="s">
        <v>386</v>
      </c>
      <c r="D19" s="271"/>
      <c r="E19" s="88">
        <v>50000</v>
      </c>
    </row>
    <row r="20" spans="1:5" x14ac:dyDescent="0.3">
      <c r="A20" s="100">
        <v>600001</v>
      </c>
      <c r="B20" s="99"/>
      <c r="C20" s="98" t="s">
        <v>501</v>
      </c>
      <c r="D20" s="272">
        <v>0.26</v>
      </c>
      <c r="E20" s="97">
        <v>133650</v>
      </c>
    </row>
    <row r="21" spans="1:5" x14ac:dyDescent="0.3">
      <c r="A21" s="96"/>
      <c r="B21" s="95">
        <v>1000000</v>
      </c>
      <c r="C21" s="94" t="s">
        <v>385</v>
      </c>
      <c r="D21" s="273"/>
      <c r="E21" s="93">
        <v>104000</v>
      </c>
    </row>
    <row r="22" spans="1:5" x14ac:dyDescent="0.3">
      <c r="A22" s="92">
        <v>1000001</v>
      </c>
      <c r="B22" s="91"/>
      <c r="C22" s="85" t="s">
        <v>502</v>
      </c>
      <c r="D22" s="270">
        <v>0.28000000000000003</v>
      </c>
      <c r="E22" s="84">
        <v>237650</v>
      </c>
    </row>
    <row r="23" spans="1:5" x14ac:dyDescent="0.3">
      <c r="A23" s="90"/>
      <c r="B23" s="89">
        <v>2000000</v>
      </c>
      <c r="C23" s="81" t="s">
        <v>384</v>
      </c>
      <c r="D23" s="271"/>
      <c r="E23" s="88">
        <v>280000</v>
      </c>
    </row>
    <row r="24" spans="1:5" x14ac:dyDescent="0.3">
      <c r="A24" s="87">
        <v>2000001</v>
      </c>
      <c r="B24" s="86"/>
      <c r="C24" s="85" t="s">
        <v>503</v>
      </c>
      <c r="D24" s="270">
        <v>0.3</v>
      </c>
      <c r="E24" s="84">
        <v>517650</v>
      </c>
    </row>
    <row r="25" spans="1:5" x14ac:dyDescent="0.3">
      <c r="A25" s="83"/>
      <c r="B25" s="82"/>
      <c r="C25" s="81" t="s">
        <v>383</v>
      </c>
      <c r="D25" s="271"/>
      <c r="E25" s="80" t="s">
        <v>382</v>
      </c>
    </row>
  </sheetData>
  <sheetProtection sheet="1" objects="1" scenarios="1"/>
  <mergeCells count="14">
    <mergeCell ref="E2:E3"/>
    <mergeCell ref="A1:B1"/>
    <mergeCell ref="D16:D17"/>
    <mergeCell ref="D18:D19"/>
    <mergeCell ref="D20:D21"/>
    <mergeCell ref="D2:D3"/>
    <mergeCell ref="D4:D5"/>
    <mergeCell ref="D24:D25"/>
    <mergeCell ref="D6:D7"/>
    <mergeCell ref="D8:D9"/>
    <mergeCell ref="D10:D11"/>
    <mergeCell ref="D12:D13"/>
    <mergeCell ref="D14:D15"/>
    <mergeCell ref="D22:D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Compute Income Tax (Part B)</vt:lpstr>
      <vt:lpstr>Donations, Gifts, Cont (Part E)</vt:lpstr>
      <vt:lpstr>Individual Relief Type (Part F)</vt:lpstr>
      <vt:lpstr>Additional Info (Part B,E,F)</vt:lpstr>
      <vt:lpstr>Income Tax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Koay</dc:creator>
  <cp:lastModifiedBy>Kenneth Koay</cp:lastModifiedBy>
  <dcterms:created xsi:type="dcterms:W3CDTF">2021-08-16T07:23:37Z</dcterms:created>
  <dcterms:modified xsi:type="dcterms:W3CDTF">2021-09-14T13:22:44Z</dcterms:modified>
</cp:coreProperties>
</file>