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rein\Documents\GitHub\MY_TaxRelief\"/>
    </mc:Choice>
  </mc:AlternateContent>
  <xr:revisionPtr revIDLastSave="0" documentId="13_ncr:1_{6DD8B373-C1F5-4E9B-ACBC-325388CE7E44}" xr6:coauthVersionLast="47" xr6:coauthVersionMax="47" xr10:uidLastSave="{00000000-0000-0000-0000-000000000000}"/>
  <bookViews>
    <workbookView xWindow="-108" yWindow="-108" windowWidth="23256" windowHeight="12456" tabRatio="777" activeTab="2"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E20" i="4"/>
  <c r="E19" i="4"/>
  <c r="E17" i="4"/>
  <c r="E15" i="4"/>
  <c r="E13" i="4"/>
  <c r="E11" i="4"/>
  <c r="E9" i="4"/>
  <c r="E7" i="4"/>
  <c r="E5" i="4"/>
  <c r="E6" i="4" s="1"/>
  <c r="E8" i="4" s="1"/>
  <c r="E10" i="4" s="1"/>
  <c r="E12" i="4" s="1"/>
  <c r="E14" i="4" s="1"/>
  <c r="E16" i="4" s="1"/>
  <c r="E18" i="4" s="1"/>
  <c r="D144" i="2"/>
  <c r="D150" i="2"/>
  <c r="D152" i="2"/>
  <c r="D140" i="2" l="1"/>
  <c r="D137" i="2"/>
  <c r="D65" i="2"/>
  <c r="D31" i="2"/>
  <c r="C49" i="1"/>
  <c r="C6" i="5" s="1"/>
  <c r="C151" i="2"/>
  <c r="C58" i="1" l="1"/>
  <c r="C60" i="1" s="1"/>
  <c r="D211" i="2"/>
  <c r="C70" i="1" s="1"/>
  <c r="C15" i="5" l="1"/>
  <c r="D15" i="5" s="1"/>
  <c r="D30" i="5" s="1"/>
  <c r="C62" i="1" l="1"/>
  <c r="C64" i="1" s="1"/>
  <c r="C72" i="1" s="1"/>
  <c r="C76" i="1" l="1"/>
  <c r="B76" i="1"/>
  <c r="C75" i="1" l="1"/>
  <c r="B77" i="1" s="1"/>
  <c r="C77" i="1" l="1"/>
  <c r="C79" i="1" s="1"/>
</calcChain>
</file>

<file path=xl/sharedStrings.xml><?xml version="1.0" encoding="utf-8"?>
<sst xmlns="http://schemas.openxmlformats.org/spreadsheetml/2006/main" count="553" uniqueCount="512">
  <si>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</si>
  <si>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</si>
  <si>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</si>
  <si>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</si>
  <si>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</si>
  <si>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</si>
  <si>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</si>
  <si>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</si>
  <si>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</si>
  <si>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</si>
  <si>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</si>
  <si>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</si>
  <si>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</si>
  <si>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</si>
  <si>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</si>
  <si>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</si>
  <si>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</si>
  <si>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</si>
  <si>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</si>
  <si>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</si>
  <si>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</si>
  <si>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</si>
  <si>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</si>
  <si>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</si>
  <si>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</si>
  <si>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</si>
  <si>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</si>
  <si>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</si>
  <si>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</si>
  <si>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</si>
  <si>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</si>
  <si>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</si>
  <si>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</si>
  <si>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</si>
  <si>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</si>
  <si>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</si>
  <si>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</si>
  <si>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</si>
  <si>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</si>
  <si>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</si>
  <si>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</si>
  <si>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</si>
  <si>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</si>
  <si>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</si>
  <si>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</si>
  <si>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</si>
  <si>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</si>
  <si>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</si>
  <si>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</si>
  <si>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</si>
  <si>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</si>
  <si>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</si>
  <si>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</si>
  <si>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</si>
  <si>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</si>
  <si>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</si>
  <si>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</si>
  <si>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</si>
  <si>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</si>
  <si>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</si>
  <si>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</si>
  <si>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</si>
  <si>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</si>
  <si>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</si>
  <si>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</si>
  <si>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</si>
  <si>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</si>
  <si>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</si>
  <si>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</si>
  <si>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</si>
  <si>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For more information about (x) Compensation For Loss Of Employment, click here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</si>
  <si>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</si>
  <si>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</si>
  <si>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</si>
  <si>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</si>
  <si>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</si>
  <si>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</si>
  <si>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</si>
  <si>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</si>
  <si>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</si>
  <si>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</si>
  <si>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</si>
  <si>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</si>
  <si>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</si>
  <si>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</si>
  <si>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</si>
  <si>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</si>
  <si>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</si>
  <si>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</si>
  <si>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</si>
  <si>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</si>
  <si>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</si>
  <si>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</si>
  <si>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</si>
  <si>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</si>
  <si>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</si>
  <si>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</si>
  <si>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</si>
  <si>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</si>
  <si>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</si>
  <si>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</si>
  <si>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</si>
  <si>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250 (Restricted)</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</si>
  <si>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</si>
  <si>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</si>
  <si>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</si>
  <si>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</si>
  <si>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</si>
  <si>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</si>
  <si>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</si>
  <si>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</si>
  <si>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</si>
  <si>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</si>
  <si>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</si>
  <si>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</si>
  <si>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</si>
  <si>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</si>
  <si>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</si>
  <si>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</si>
  <si>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</si>
  <si>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</si>
  <si>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</si>
  <si>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</si>
  <si>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</si>
  <si>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</si>
  <si>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</si>
  <si>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</si>
  <si>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</si>
  <si>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</si>
  <si>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</si>
  <si>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</si>
  <si>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</si>
  <si>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</si>
  <si>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</si>
  <si>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</si>
  <si>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</si>
  <si>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</si>
  <si>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</si>
  <si>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</si>
  <si>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</si>
  <si>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</si>
  <si>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</si>
  <si>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</si>
  <si>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</si>
  <si>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</si>
  <si>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</si>
  <si>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</si>
  <si>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</si>
  <si>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</si>
  <si>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</si>
  <si>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</si>
  <si>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Life insurance and EPF INCLUDING not through salary deduction</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</si>
  <si>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</si>
  <si>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</si>
  <si>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</si>
  <si>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</si>
  <si>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</si>
  <si>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</si>
  <si>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</si>
  <si>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</si>
  <si>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</si>
  <si>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</si>
  <si>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</si>
  <si>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</si>
  <si>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</si>
  <si>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</si>
  <si>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</si>
  <si>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</si>
  <si>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</si>
  <si>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</si>
  <si>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</si>
  <si>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</si>
  <si>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</si>
  <si>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</si>
  <si>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</si>
  <si>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</si>
  <si>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</si>
  <si>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</si>
  <si>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</si>
  <si>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</si>
  <si>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</si>
  <si>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</si>
  <si>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</si>
  <si>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A further deduction of RM3,500 is given in respect of a disabled husband / wife.</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</si>
  <si>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</si>
  <si>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</si>
  <si>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</si>
  <si>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</si>
  <si>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</si>
  <si>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</si>
  <si>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</si>
  <si>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</si>
  <si>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</si>
  <si>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</si>
  <si>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</si>
  <si>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</si>
  <si>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</si>
  <si>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</si>
  <si>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</si>
  <si>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</si>
  <si>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</si>
  <si>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</si>
  <si>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</si>
  <si>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</si>
  <si>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</si>
  <si>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</si>
  <si>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</si>
  <si>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</si>
  <si>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</si>
  <si>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</si>
  <si>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</si>
  <si>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</si>
  <si>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</si>
  <si>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</si>
  <si>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</si>
  <si>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</si>
  <si>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</si>
  <si>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</si>
  <si>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</si>
  <si>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</si>
  <si>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</si>
  <si>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</si>
  <si>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</si>
  <si>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</si>
  <si>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</si>
  <si>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</si>
  <si>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</si>
  <si>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</si>
  <si>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</si>
  <si>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</si>
  <si>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</si>
  <si>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</si>
  <si>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</si>
  <si>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</si>
  <si>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</si>
  <si>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</si>
  <si>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</si>
  <si>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</si>
  <si>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</si>
  <si>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</si>
  <si>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</si>
  <si>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</si>
  <si>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</si>
  <si>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</si>
  <si>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</si>
  <si>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</si>
  <si>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</si>
  <si>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</si>
  <si>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</si>
  <si>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</si>
  <si>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</si>
  <si>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</si>
  <si>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</si>
  <si>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</si>
  <si>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</si>
  <si>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</si>
  <si>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</si>
  <si>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</si>
  <si>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</si>
  <si>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</si>
  <si>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</si>
  <si>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</si>
  <si>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</si>
  <si>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</si>
  <si>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F6a, F6b, F7</t>
  </si>
  <si>
    <t xml:space="preserve">Sub Total </t>
  </si>
  <si>
    <t>Paragraph 46(1)(h) of ITA 1967.</t>
  </si>
  <si>
    <r>
      <t xml:space="preserve">Complete medical examination refers to thorough examination as defined by the Malaysian Medical Council (MMC). 
Amount expended on own self, spouse or child is allowable as a deduction up to a maximum of RM500. </t>
    </r>
    <r>
      <rPr>
        <sz val="11"/>
        <color rgb="FFFF0000"/>
        <rFont val="Calibri"/>
        <family val="2"/>
        <scheme val="minor"/>
      </rPr>
      <t>Total deduction allowable for F6a, F6b and F7 is restricted to RM6,000.</t>
    </r>
  </si>
  <si>
    <t>500 (Restricted)</t>
  </si>
  <si>
    <r>
      <t>Complete medical examination for self, spouse, child (</t>
    </r>
    <r>
      <rPr>
        <b/>
        <sz val="11"/>
        <color rgb="FF000000"/>
        <rFont val="Calibri"/>
        <family val="2"/>
        <scheme val="minor"/>
      </rPr>
      <t>Restricted to 500</t>
    </r>
    <r>
      <rPr>
        <sz val="11"/>
        <color rgb="FF000000"/>
        <rFont val="Calibri"/>
        <family val="2"/>
        <scheme val="minor"/>
      </rPr>
      <t>)</t>
    </r>
  </si>
  <si>
    <t>F7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</si>
  <si>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</si>
  <si>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</si>
  <si>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</si>
  <si>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 is restricted to RM6,000.</t>
    </r>
  </si>
  <si>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</si>
  <si>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</si>
  <si>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</si>
  <si>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</si>
  <si>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</si>
  <si>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</si>
  <si>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r>
      <t xml:space="preserve">Amount expended on own self, husband / wife or child is deductible up to a maximum of RM6,000. 
</t>
    </r>
    <r>
      <rPr>
        <sz val="11"/>
        <color rgb="FFFF0000"/>
        <rFont val="Calibri"/>
        <family val="2"/>
        <scheme val="minor"/>
      </rPr>
      <t>Total deduction allowable for F6a, F6b and F7 is restricted to RM6,000.</t>
    </r>
  </si>
  <si>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</si>
  <si>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</si>
  <si>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</si>
  <si>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</si>
  <si>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</si>
  <si>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</si>
  <si>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</si>
  <si>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</si>
  <si>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</si>
  <si>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</si>
  <si>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Education fees (Self)
i. Other than a degree at masters or doctorate level - Course of study in law, accounting, islamic financing, technical, vocational, industrial, scientific or technology
ii. Degree at masters or doctorate level - Any course of study</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</si>
  <si>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</si>
  <si>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</si>
  <si>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</si>
  <si>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</si>
  <si>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</si>
  <si>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</si>
  <si>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</si>
  <si>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</si>
  <si>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</si>
  <si>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</si>
  <si>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</si>
  <si>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</si>
  <si>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</si>
  <si>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</si>
  <si>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</si>
  <si>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</si>
  <si>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46(1)(o) of ITA 1967.</t>
  </si>
  <si>
    <t>If more than one individual claims this deduction, Working Sheet HK-15 has to be completed and kept for future reference / inspection by LHDNM, when required.</t>
  </si>
  <si>
    <t>(v) Each parent’s annual income (from all sources whether taxable or not) does NOT exceed RM24,000 for that year of 
assessment.</t>
  </si>
  <si>
    <t>(iv) The parents are residents in accordance with the provisions of section 7 of ITA 1967, and aged 60 years and above at any time in the basis year,</t>
  </si>
  <si>
    <t>(iii) The allowable deduction is RM1,500 for only one mother and RM1,500 for only one father. If more than one individual claims this deduction, the amount of deduction has to be equally apportioned according to the number of individuals who claim in respect of the same parent.</t>
  </si>
  <si>
    <t>(ii) The individual did NOT make a claim in item F2a for deduction on medical treatment, special needs and carer expenses expended for his parents for the same basis year.</t>
  </si>
  <si>
    <t>(i) An individual who is QUALIFIED to claim this deduction is a legitimate child or legally adopted child. Claim for this 
deduction is NOT allowed in respect of step-parents.</t>
  </si>
  <si>
    <t>Conditions for claim:</t>
  </si>
  <si>
    <t>This deduction is effective for the Years of Assessment 2016 to 2020.</t>
  </si>
  <si>
    <t>3000 (Restricted)</t>
  </si>
  <si>
    <t>F2b</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</si>
  <si>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</si>
  <si>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</si>
  <si>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</si>
  <si>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</si>
  <si>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</si>
  <si>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</si>
  <si>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</si>
  <si>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</si>
  <si>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</si>
  <si>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</si>
  <si>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</si>
  <si>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5,000 (Restricted)</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</si>
  <si>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</si>
  <si>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</si>
  <si>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</si>
  <si>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</si>
  <si>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Individual and dependent relatives</t>
  </si>
  <si>
    <t>F1</t>
  </si>
  <si>
    <t>COMPUTATION OF TAX RELIEVE</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</si>
  <si>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</si>
  <si>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</si>
  <si>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</si>
  <si>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</si>
  <si>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</si>
  <si>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</si>
  <si>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</si>
  <si>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</si>
  <si>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</si>
  <si>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</si>
  <si>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</si>
  <si>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</si>
  <si>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</si>
  <si>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</si>
  <si>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</si>
  <si>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</si>
  <si>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</si>
  <si>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</si>
  <si>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</si>
  <si>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</si>
  <si>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</si>
  <si>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</si>
  <si>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</si>
  <si>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</si>
  <si>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</si>
  <si>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</si>
  <si>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</si>
  <si>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</si>
  <si>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</si>
  <si>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</si>
  <si>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</si>
  <si>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</si>
  <si>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</si>
  <si>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</si>
  <si>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</si>
  <si>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</si>
  <si>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</si>
  <si>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</si>
  <si>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</si>
  <si>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</si>
  <si>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</si>
  <si>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</si>
  <si>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</si>
  <si>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</si>
  <si>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</si>
  <si>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</si>
  <si>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200,000</t>
  </si>
  <si>
    <t>Next 30,000</t>
  </si>
  <si>
    <t>Next 20,000</t>
  </si>
  <si>
    <t>Next 15,000</t>
  </si>
  <si>
    <t>Tax(RM)</t>
  </si>
  <si>
    <t>Rate %</t>
  </si>
  <si>
    <t>Calculations (RM)</t>
  </si>
  <si>
    <t>Chargeable Income</t>
  </si>
  <si>
    <t xml:space="preserve">Parent
Restricted to 1,500 for only one mother
</t>
  </si>
  <si>
    <t>Parent
Restricted to 1,500 for only one father</t>
  </si>
  <si>
    <t>1500 (Restricted)</t>
  </si>
  <si>
    <t>Total of Item F2b</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</si>
  <si>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</si>
  <si>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</si>
  <si>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</si>
  <si>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</si>
  <si>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</si>
  <si>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</si>
  <si>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</si>
  <si>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</si>
  <si>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</si>
  <si>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</si>
  <si>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</si>
  <si>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</si>
  <si>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</si>
  <si>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</si>
  <si>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</si>
  <si>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</si>
  <si>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</si>
  <si>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</si>
  <si>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</si>
  <si>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</si>
  <si>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</si>
  <si>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</si>
  <si>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</si>
  <si>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</si>
  <si>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</si>
  <si>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</si>
  <si>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</si>
  <si>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</si>
  <si>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</si>
  <si>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</si>
  <si>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</si>
  <si>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</si>
  <si>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</si>
  <si>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</si>
  <si>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</si>
  <si>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</si>
  <si>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</si>
  <si>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</si>
  <si>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</si>
  <si>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</si>
  <si>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</si>
  <si>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</si>
  <si>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</si>
  <si>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</si>
  <si>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</si>
  <si>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</si>
  <si>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</si>
  <si>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</si>
  <si>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</si>
  <si>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</si>
  <si>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</si>
  <si>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</si>
  <si>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</si>
  <si>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</si>
  <si>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</si>
  <si>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</si>
  <si>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</si>
  <si>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</si>
  <si>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</si>
  <si>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</si>
  <si>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</si>
  <si>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</si>
  <si>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</si>
  <si>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</si>
  <si>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</si>
  <si>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</si>
  <si>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</si>
  <si>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</si>
  <si>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</si>
  <si>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</si>
  <si>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</si>
  <si>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</si>
  <si>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</si>
  <si>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</si>
  <si>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</si>
  <si>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</si>
  <si>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</si>
  <si>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</si>
  <si>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</si>
  <si>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</si>
  <si>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</si>
  <si>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</si>
  <si>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</si>
  <si>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</si>
  <si>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</si>
  <si>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</si>
  <si>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</si>
  <si>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</si>
  <si>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</si>
  <si>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</si>
  <si>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</si>
  <si>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</si>
  <si>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</si>
  <si>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</si>
  <si>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</si>
  <si>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</si>
  <si>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</si>
  <si>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</si>
  <si>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</si>
  <si>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400,000</t>
  </si>
  <si>
    <t>Tax on the First 600,000</t>
  </si>
  <si>
    <t>Tax on the First 2,000,000</t>
  </si>
  <si>
    <t>Key in Amount only in 
Orange Cells in this Column</t>
  </si>
  <si>
    <t xml:space="preserve"> Total deductions for F2b is restricted to RM3,000.</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</si>
  <si>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</si>
  <si>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</si>
  <si>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</si>
  <si>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</si>
  <si>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</si>
  <si>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</si>
  <si>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B10 IS NOT APPLICABLE FOR INDIVIDUAL ASSESSMENT</t>
  </si>
  <si>
    <t>B9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</si>
  <si>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</si>
  <si>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Next 250,000</t>
  </si>
  <si>
    <t>Next 1,400,000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</si>
</sst>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7">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FFC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right style="dotted">
        <color indexed="64"/>
      </right>
      <top style="dotted">
        <color indexed="64"/>
      </top>
      <bottom style="dotted">
        <color indexed="64"/>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dotted">
        <color indexed="64"/>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8">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33"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3" borderId="35" xfId="0" applyFill="1" applyBorder="1" applyAlignment="1">
      <alignment horizontal="center" vertical="center"/>
    </xf>
    <xf numFmtId="3" fontId="10" fillId="2" borderId="36"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35" xfId="0" applyFont="1" applyFill="1" applyBorder="1" applyAlignment="1">
      <alignment horizontal="left"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3"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0" xfId="0" applyFont="1" applyFill="1" applyBorder="1" applyAlignment="1">
      <alignment horizontal="left" vertical="center" wrapText="1"/>
    </xf>
    <xf numFmtId="3" fontId="10" fillId="2" borderId="47" xfId="0" applyNumberFormat="1" applyFont="1" applyFill="1" applyBorder="1" applyAlignment="1">
      <alignmen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7" xfId="0" applyFont="1" applyFill="1" applyBorder="1" applyAlignment="1">
      <alignment horizontal="left" vertical="top"/>
    </xf>
    <xf numFmtId="0" fontId="3" fillId="0" borderId="35" xfId="0" applyFont="1" applyBorder="1" applyAlignment="1">
      <alignment horizontal="left" vertical="top"/>
    </xf>
    <xf numFmtId="0" fontId="0" fillId="4" borderId="30" xfId="0" applyFill="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2"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6" borderId="2" xfId="0" applyFill="1" applyBorder="1" applyAlignment="1">
      <alignment horizontal="center" vertical="center"/>
    </xf>
    <xf numFmtId="0" fontId="0" fillId="6" borderId="1" xfId="0" applyFill="1" applyBorder="1" applyAlignment="1">
      <alignment horizontal="center" vertical="center" wrapText="1"/>
    </xf>
    <xf numFmtId="0" fontId="0" fillId="6" borderId="9" xfId="0" applyFill="1" applyBorder="1" applyAlignment="1">
      <alignment horizontal="center" vertical="center"/>
    </xf>
    <xf numFmtId="0" fontId="0" fillId="6" borderId="1" xfId="0" applyFill="1" applyBorder="1" applyAlignment="1">
      <alignment horizontal="center" vertical="center"/>
    </xf>
    <xf numFmtId="1" fontId="0" fillId="6" borderId="5" xfId="0" applyNumberFormat="1" applyFill="1" applyBorder="1" applyAlignment="1">
      <alignment horizontal="center" vertical="center"/>
    </xf>
    <xf numFmtId="0" fontId="0" fillId="6" borderId="3" xfId="0" applyFill="1" applyBorder="1" applyAlignment="1">
      <alignment horizontal="center" vertical="center"/>
    </xf>
    <xf numFmtId="1" fontId="0" fillId="6" borderId="3" xfId="0" applyNumberFormat="1" applyFill="1" applyBorder="1" applyAlignment="1">
      <alignment horizontal="center" vertical="center"/>
    </xf>
    <xf numFmtId="0" fontId="5" fillId="6"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3" fontId="0" fillId="0" borderId="0" xfId="0" applyNumberFormat="1" applyAlignment="1">
      <alignment horizontal="left" vertical="top"/>
    </xf>
    <xf numFmtId="0" fontId="0" fillId="4" borderId="1" xfId="0" applyFill="1" applyBorder="1" applyAlignment="1">
      <alignment horizontal="center" vertical="center" wrapText="1"/>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0" fillId="0" borderId="3"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3" fontId="10" fillId="2" borderId="41" xfId="0" applyNumberFormat="1" applyFont="1" applyFill="1" applyBorder="1" applyAlignment="1">
      <alignment horizontal="center" vertical="center" wrapText="1"/>
    </xf>
    <xf numFmtId="3" fontId="10" fillId="2" borderId="36"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5" fillId="0" borderId="4" xfId="3" applyBorder="1"/>
    <xf numFmtId="3" fontId="4" fillId="2" borderId="4" xfId="0" applyNumberFormat="1" applyFont="1" applyFill="1" applyBorder="1" applyAlignment="1">
      <alignment vertical="center" wrapText="1"/>
    </xf>
    <xf numFmtId="3" fontId="4" fillId="2" borderId="3" xfId="0" applyNumberFormat="1" applyFont="1" applyFill="1" applyBorder="1" applyAlignment="1">
      <alignment vertical="center" wrapText="1"/>
    </xf>
    <xf numFmtId="0" fontId="4" fillId="2" borderId="8" xfId="0" applyFont="1" applyFill="1" applyBorder="1" applyAlignment="1">
      <alignment horizontal="center" vertical="center" wrapText="1"/>
    </xf>
    <xf numFmtId="0" fontId="11" fillId="6" borderId="1" xfId="3" applyFont="1" applyFill="1" applyBorder="1" applyAlignment="1">
      <alignment horizontal="left" vertical="center" wrapText="1"/>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6" borderId="8" xfId="0" applyFill="1" applyBorder="1" applyAlignment="1">
      <alignment horizontal="center" vertical="center"/>
    </xf>
    <xf numFmtId="0" fontId="0" fillId="6" borderId="3" xfId="0"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center" vertical="center"/>
    </xf>
    <xf numFmtId="0" fontId="0" fillId="6" borderId="7" xfId="0" applyFill="1" applyBorder="1" applyAlignment="1">
      <alignment horizontal="center" vertical="center"/>
    </xf>
    <xf numFmtId="3" fontId="4" fillId="2" borderId="5" xfId="0" applyNumberFormat="1" applyFont="1" applyFill="1" applyBorder="1" applyAlignment="1">
      <alignment horizontal="center" vertical="center" wrapText="1"/>
    </xf>
    <xf numFmtId="0" fontId="0" fillId="6" borderId="14" xfId="0" applyFill="1" applyBorder="1" applyAlignment="1">
      <alignment horizontal="center" vertical="center"/>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29"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6" borderId="25" xfId="0" applyFill="1" applyBorder="1" applyAlignment="1">
      <alignment horizontal="center" vertical="center"/>
    </xf>
    <xf numFmtId="0" fontId="0" fillId="6" borderId="23" xfId="0" applyFill="1" applyBorder="1" applyAlignment="1">
      <alignment horizontal="center" vertical="center"/>
    </xf>
    <xf numFmtId="0" fontId="0" fillId="6" borderId="22" xfId="0" applyFill="1" applyBorder="1" applyAlignment="1">
      <alignment horizontal="center" vertical="center"/>
    </xf>
    <xf numFmtId="0" fontId="0" fillId="0" borderId="7" xfId="0" applyBorder="1" applyAlignment="1">
      <alignment horizontal="center" vertical="center"/>
    </xf>
    <xf numFmtId="0" fontId="4" fillId="2" borderId="49"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1" xfId="0" applyFont="1" applyFill="1" applyBorder="1" applyAlignment="1">
      <alignment horizontal="left" vertical="center" wrapText="1"/>
    </xf>
    <xf numFmtId="1" fontId="0" fillId="0" borderId="0" xfId="0" applyNumberFormat="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4" fillId="2" borderId="38" xfId="0" applyFont="1" applyFill="1" applyBorder="1" applyAlignment="1">
      <alignment horizontal="left" vertical="center" wrapText="1"/>
    </xf>
    <xf numFmtId="1" fontId="0" fillId="0" borderId="1" xfId="0" applyNumberFormat="1" applyBorder="1" applyAlignment="1">
      <alignment horizontal="center" vertical="center"/>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30" xfId="0" applyFont="1" applyFill="1" applyBorder="1" applyAlignment="1">
      <alignment horizontal="center" vertical="center" wrapText="1"/>
    </xf>
    <xf numFmtId="1" fontId="0" fillId="6" borderId="1" xfId="0" applyNumberFormat="1" applyFill="1" applyBorder="1" applyAlignment="1">
      <alignment horizontal="center" vertical="center"/>
    </xf>
    <xf numFmtId="0" fontId="4" fillId="2" borderId="40"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9"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1" fontId="0" fillId="6" borderId="5" xfId="1" applyNumberFormat="1" applyFont="1" applyFill="1" applyBorder="1" applyAlignment="1">
      <alignment horizontal="center" vertical="center"/>
    </xf>
    <xf numFmtId="1" fontId="0" fillId="6" borderId="4" xfId="1" applyNumberFormat="1" applyFont="1" applyFill="1" applyBorder="1" applyAlignment="1">
      <alignment horizontal="center" vertical="center"/>
    </xf>
    <xf numFmtId="1" fontId="0" fillId="6" borderId="3" xfId="1" applyNumberFormat="1" applyFont="1" applyFill="1" applyBorder="1" applyAlignment="1">
      <alignment horizontal="center" vertical="center"/>
    </xf>
    <xf numFmtId="0" fontId="4" fillId="2" borderId="42" xfId="0" applyFont="1" applyFill="1" applyBorder="1" applyAlignment="1">
      <alignment horizontal="left" vertical="center" wrapText="1"/>
    </xf>
    <xf numFmtId="1" fontId="0" fillId="6" borderId="14" xfId="0" applyNumberFormat="1" applyFill="1" applyBorder="1" applyAlignment="1">
      <alignment horizontal="center" vertical="center"/>
    </xf>
    <xf numFmtId="0" fontId="4" fillId="2" borderId="31" xfId="0" applyFont="1" applyFill="1" applyBorder="1" applyAlignment="1">
      <alignment horizontal="center" vertical="center" wrapText="1"/>
    </xf>
    <xf numFmtId="0" fontId="4" fillId="2" borderId="31" xfId="0" applyFont="1" applyFill="1" applyBorder="1" applyAlignment="1">
      <alignment horizontal="left" vertical="center" wrapText="1"/>
    </xf>
    <xf numFmtId="1" fontId="0" fillId="6" borderId="30" xfId="0" applyNumberFormat="1" applyFill="1" applyBorder="1" applyAlignment="1">
      <alignment horizontal="center" vertical="center"/>
    </xf>
    <xf numFmtId="1" fontId="0" fillId="6" borderId="4" xfId="0" applyNumberFormat="1" applyFill="1" applyBorder="1" applyAlignment="1">
      <alignment horizontal="center" vertical="center"/>
    </xf>
    <xf numFmtId="1" fontId="0" fillId="6" borderId="3" xfId="0" applyNumberFormat="1" applyFill="1" applyBorder="1" applyAlignment="1">
      <alignment horizontal="center" vertical="center"/>
    </xf>
    <xf numFmtId="1" fontId="0" fillId="6" borderId="5"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6" borderId="10" xfId="0" applyNumberFormat="1" applyFill="1" applyBorder="1" applyAlignment="1">
      <alignment horizontal="center" vertical="center"/>
    </xf>
    <xf numFmtId="1" fontId="0" fillId="6" borderId="7" xfId="0" applyNumberFormat="1"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5" xfId="0" applyFont="1" applyFill="1" applyBorder="1" applyAlignment="1">
      <alignment horizontal="left" vertical="center" wrapText="1"/>
    </xf>
    <xf numFmtId="0" fontId="4" fillId="2" borderId="46"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4" fillId="0" borderId="0" xfId="0" applyFont="1" applyFill="1" applyAlignment="1">
      <alignment horizontal="center" vertical="center" wrapText="1"/>
    </xf>
    <xf numFmtId="0" fontId="14" fillId="0" borderId="7"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0" xfId="0" applyFont="1" applyFill="1" applyAlignment="1">
      <alignment horizontal="center" vertical="center" wrapText="1"/>
    </xf>
    <xf numFmtId="3" fontId="0" fillId="0" borderId="8"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13" fillId="0" borderId="5" xfId="0" applyFont="1" applyFill="1" applyBorder="1" applyAlignment="1">
      <alignment horizontal="center" vertical="center" wrapText="1"/>
    </xf>
    <xf numFmtId="165" fontId="13" fillId="0" borderId="5" xfId="2" applyNumberFormat="1" applyFont="1" applyFill="1" applyBorder="1" applyAlignment="1">
      <alignment horizontal="center" vertical="center" wrapText="1"/>
    </xf>
    <xf numFmtId="0" fontId="13" fillId="0" borderId="11" xfId="0" applyFont="1" applyFill="1" applyBorder="1" applyAlignment="1">
      <alignment horizontal="center" vertical="center" wrapText="1"/>
    </xf>
    <xf numFmtId="3" fontId="13" fillId="0" borderId="11" xfId="0" applyNumberFormat="1" applyFont="1" applyFill="1" applyBorder="1" applyAlignment="1">
      <alignment horizontal="center" vertical="center" wrapText="1"/>
    </xf>
    <xf numFmtId="0" fontId="13" fillId="0" borderId="3" xfId="0" applyFont="1" applyFill="1" applyBorder="1" applyAlignment="1">
      <alignment horizontal="center" vertical="center" wrapText="1"/>
    </xf>
    <xf numFmtId="165" fontId="13" fillId="0" borderId="3" xfId="2" applyNumberFormat="1" applyFont="1" applyFill="1" applyBorder="1" applyAlignment="1">
      <alignment horizontal="center" vertical="center" wrapText="1"/>
    </xf>
    <xf numFmtId="3" fontId="13" fillId="0" borderId="4" xfId="0" applyNumberFormat="1" applyFont="1" applyFill="1" applyBorder="1" applyAlignment="1">
      <alignment horizontal="center" vertical="center" wrapText="1"/>
    </xf>
    <xf numFmtId="0" fontId="0" fillId="0" borderId="0" xfId="0" applyFill="1" applyAlignment="1">
      <alignment horizontal="center" vertical="center" wrapText="1"/>
    </xf>
    <xf numFmtId="0" fontId="13" fillId="0" borderId="4" xfId="0" applyFont="1" applyFill="1" applyBorder="1" applyAlignment="1">
      <alignment horizontal="center" vertical="center" wrapText="1"/>
    </xf>
    <xf numFmtId="3" fontId="13" fillId="0" borderId="39" xfId="0" applyNumberFormat="1" applyFont="1" applyFill="1" applyBorder="1" applyAlignment="1">
      <alignment horizontal="center" vertical="center" wrapText="1"/>
    </xf>
    <xf numFmtId="3" fontId="0" fillId="0" borderId="12" xfId="0" applyNumberFormat="1" applyFill="1" applyBorder="1" applyAlignment="1">
      <alignment horizontal="center" vertical="center" wrapText="1"/>
    </xf>
    <xf numFmtId="3" fontId="13" fillId="0" borderId="9" xfId="0" applyNumberFormat="1" applyFont="1" applyFill="1" applyBorder="1" applyAlignment="1">
      <alignment horizontal="center" vertical="center" wrapText="1"/>
    </xf>
    <xf numFmtId="3" fontId="13" fillId="0" borderId="8" xfId="0" applyNumberFormat="1" applyFont="1" applyFill="1" applyBorder="1" applyAlignment="1">
      <alignment horizontal="center" vertical="center" wrapText="1"/>
    </xf>
    <xf numFmtId="3" fontId="13" fillId="0" borderId="5" xfId="0" applyNumberFormat="1" applyFont="1" applyFill="1" applyBorder="1" applyAlignment="1">
      <alignment horizontal="center" vertical="center" wrapText="1"/>
    </xf>
    <xf numFmtId="0" fontId="0" fillId="0" borderId="40" xfId="0" applyFill="1" applyBorder="1" applyAlignment="1">
      <alignment horizontal="center" vertical="center" wrapText="1"/>
    </xf>
    <xf numFmtId="3" fontId="0" fillId="0" borderId="5" xfId="0" applyNumberFormat="1" applyFill="1" applyBorder="1" applyAlignment="1">
      <alignment horizontal="center" vertical="center" wrapText="1"/>
    </xf>
    <xf numFmtId="0" fontId="0" fillId="0" borderId="3" xfId="0" applyFill="1" applyBorder="1" applyAlignment="1">
      <alignment horizontal="center" vertical="center" wrapText="1"/>
    </xf>
    <xf numFmtId="0" fontId="13" fillId="0" borderId="10" xfId="1" applyNumberFormat="1" applyFont="1" applyFill="1" applyBorder="1" applyAlignment="1">
      <alignment horizontal="center" vertical="center" wrapText="1"/>
    </xf>
    <xf numFmtId="0" fontId="13" fillId="0" borderId="9" xfId="1" applyNumberFormat="1" applyFont="1" applyFill="1" applyBorder="1" applyAlignment="1">
      <alignment horizontal="center" vertical="center" wrapText="1"/>
    </xf>
    <xf numFmtId="0" fontId="13" fillId="0" borderId="7" xfId="1" applyNumberFormat="1"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46">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theme="1"/>
        </patternFill>
      </fill>
    </dxf>
    <dxf>
      <fill>
        <patternFill>
          <bgColor theme="1" tint="4.9989318521683403E-2"/>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1" tint="4.9989318521683403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84"/>
  <sheetViews>
    <sheetView showGridLines="0" zoomScaleNormal="100" workbookViewId="0">
      <pane ySplit="1" topLeftCell="A65" activePane="bottomLeft" state="frozen"/>
      <selection activeCell="B2" sqref="B2:B44"/>
      <selection pane="bottomLeft" activeCell="C77" sqref="C77"/>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0.88671875" customWidth="1"/>
  </cols>
  <sheetData>
    <row r="1" spans="1:5" ht="31.2" customHeight="1" x14ac:dyDescent="0.3">
      <c r="A1" s="49" t="s">
        <v>90</v>
      </c>
      <c r="B1" s="50" t="s">
        <v>89</v>
      </c>
      <c r="C1" s="49" t="s">
        <v>88</v>
      </c>
      <c r="D1" s="49" t="s">
        <v>87</v>
      </c>
      <c r="E1" s="49" t="s">
        <v>86</v>
      </c>
    </row>
    <row r="3" spans="1:5" ht="43.2" x14ac:dyDescent="0.3">
      <c r="A3" s="115" t="s">
        <v>85</v>
      </c>
      <c r="B3" s="113" t="s">
        <v>84</v>
      </c>
      <c r="C3" s="122" t="s">
        <v>499</v>
      </c>
      <c r="D3" s="122" t="s">
        <v>478</v>
      </c>
      <c r="E3" s="4"/>
    </row>
    <row r="5" spans="1:5" x14ac:dyDescent="0.3">
      <c r="A5" s="152" t="s">
        <v>402</v>
      </c>
      <c r="B5" s="143" t="s">
        <v>404</v>
      </c>
      <c r="C5" s="155">
        <v>5834</v>
      </c>
      <c r="D5" s="46" t="s">
        <v>82</v>
      </c>
      <c r="E5" s="25"/>
    </row>
    <row r="6" spans="1:5" x14ac:dyDescent="0.3">
      <c r="A6" s="153"/>
      <c r="B6" s="143"/>
      <c r="C6" s="155"/>
      <c r="D6" s="24" t="s">
        <v>81</v>
      </c>
      <c r="E6" s="22"/>
    </row>
    <row r="7" spans="1:5" x14ac:dyDescent="0.3">
      <c r="A7" s="153"/>
      <c r="B7" s="143"/>
      <c r="C7" s="155"/>
      <c r="D7" s="24" t="s">
        <v>80</v>
      </c>
      <c r="E7" s="22"/>
    </row>
    <row r="8" spans="1:5" x14ac:dyDescent="0.3">
      <c r="A8" s="153"/>
      <c r="B8" s="143"/>
      <c r="C8" s="155"/>
      <c r="D8" s="24" t="s">
        <v>79</v>
      </c>
      <c r="E8" s="22"/>
    </row>
    <row r="9" spans="1:5" ht="28.8" x14ac:dyDescent="0.3">
      <c r="A9" s="153"/>
      <c r="B9" s="143"/>
      <c r="C9" s="155"/>
      <c r="D9" s="30" t="s">
        <v>470</v>
      </c>
      <c r="E9" s="22"/>
    </row>
    <row r="10" spans="1:5" x14ac:dyDescent="0.3">
      <c r="A10" s="153"/>
      <c r="B10" s="143"/>
      <c r="C10" s="155"/>
      <c r="D10" s="30" t="s">
        <v>469</v>
      </c>
      <c r="E10" s="45" t="s">
        <v>78</v>
      </c>
    </row>
    <row r="11" spans="1:5" x14ac:dyDescent="0.3">
      <c r="A11" s="153"/>
      <c r="B11" s="143"/>
      <c r="C11" s="155"/>
      <c r="D11" s="24" t="s">
        <v>77</v>
      </c>
      <c r="E11" s="45" t="s">
        <v>76</v>
      </c>
    </row>
    <row r="12" spans="1:5" x14ac:dyDescent="0.3">
      <c r="A12" s="153"/>
      <c r="B12" s="143"/>
      <c r="C12" s="155"/>
      <c r="D12" s="24" t="s">
        <v>75</v>
      </c>
      <c r="E12" s="45" t="s">
        <v>74</v>
      </c>
    </row>
    <row r="13" spans="1:5" ht="28.8" x14ac:dyDescent="0.3">
      <c r="A13" s="153"/>
      <c r="B13" s="143"/>
      <c r="C13" s="155"/>
      <c r="D13" s="24" t="s">
        <v>73</v>
      </c>
      <c r="E13" s="44" t="s">
        <v>72</v>
      </c>
    </row>
    <row r="14" spans="1:5" ht="28.8" x14ac:dyDescent="0.3">
      <c r="A14" s="153"/>
      <c r="B14" s="143"/>
      <c r="C14" s="155"/>
      <c r="D14" s="24" t="s">
        <v>71</v>
      </c>
      <c r="E14" s="43" t="s">
        <v>70</v>
      </c>
    </row>
    <row r="15" spans="1:5" x14ac:dyDescent="0.3">
      <c r="A15" s="153"/>
      <c r="B15" s="143"/>
      <c r="C15" s="155"/>
      <c r="D15" s="24"/>
      <c r="E15" s="22"/>
    </row>
    <row r="16" spans="1:5" x14ac:dyDescent="0.3">
      <c r="A16" s="153"/>
      <c r="B16" s="143"/>
      <c r="C16" s="155"/>
      <c r="D16" s="24" t="s">
        <v>69</v>
      </c>
      <c r="E16" s="22"/>
    </row>
    <row r="17" spans="1:5" ht="43.2" x14ac:dyDescent="0.3">
      <c r="A17" s="153"/>
      <c r="B17" s="143"/>
      <c r="C17" s="155"/>
      <c r="D17" s="29" t="s">
        <v>468</v>
      </c>
      <c r="E17" s="20"/>
    </row>
    <row r="18" spans="1:5" x14ac:dyDescent="0.3">
      <c r="A18" s="153"/>
      <c r="B18" s="7" t="s">
        <v>487</v>
      </c>
      <c r="C18" s="42">
        <f>IF(NOT(ISNUMBER(C5)),0,C5*12)</f>
        <v>70008</v>
      </c>
      <c r="D18" s="30" t="s">
        <v>68</v>
      </c>
      <c r="E18" s="22"/>
    </row>
    <row r="19" spans="1:5" x14ac:dyDescent="0.3">
      <c r="A19" s="152" t="s">
        <v>403</v>
      </c>
      <c r="B19" s="143" t="s">
        <v>67</v>
      </c>
      <c r="C19" s="139"/>
      <c r="D19" s="41" t="s">
        <v>66</v>
      </c>
      <c r="E19" s="25"/>
    </row>
    <row r="20" spans="1:5" ht="72" x14ac:dyDescent="0.3">
      <c r="A20" s="153"/>
      <c r="B20" s="143"/>
      <c r="C20" s="140"/>
      <c r="D20" s="30" t="s">
        <v>65</v>
      </c>
      <c r="E20" s="22"/>
    </row>
    <row r="21" spans="1:5" ht="14.4" customHeight="1" x14ac:dyDescent="0.3">
      <c r="A21" s="153"/>
      <c r="B21" s="143"/>
      <c r="C21" s="140"/>
      <c r="D21" s="24"/>
      <c r="E21" s="22"/>
    </row>
    <row r="22" spans="1:5" ht="14.4" customHeight="1" x14ac:dyDescent="0.3">
      <c r="A22" s="153"/>
      <c r="B22" s="143"/>
      <c r="C22" s="140"/>
      <c r="D22" s="40" t="s">
        <v>64</v>
      </c>
      <c r="E22" s="22"/>
    </row>
    <row r="23" spans="1:5" ht="43.2" x14ac:dyDescent="0.3">
      <c r="A23" s="154"/>
      <c r="B23" s="143"/>
      <c r="C23" s="142"/>
      <c r="D23" s="29" t="s">
        <v>63</v>
      </c>
      <c r="E23" s="20"/>
    </row>
    <row r="24" spans="1:5" ht="28.8" x14ac:dyDescent="0.3">
      <c r="A24" s="8" t="s">
        <v>62</v>
      </c>
      <c r="B24" s="7" t="s">
        <v>61</v>
      </c>
      <c r="C24" s="104"/>
      <c r="D24" s="34" t="s">
        <v>60</v>
      </c>
      <c r="E24" s="39"/>
    </row>
    <row r="25" spans="1:5" ht="28.8" x14ac:dyDescent="0.3">
      <c r="A25" s="152" t="s">
        <v>59</v>
      </c>
      <c r="B25" s="145" t="s">
        <v>58</v>
      </c>
      <c r="C25" s="139"/>
      <c r="D25" s="38" t="s">
        <v>57</v>
      </c>
      <c r="E25" s="25"/>
    </row>
    <row r="26" spans="1:5" ht="28.8" x14ac:dyDescent="0.3">
      <c r="A26" s="153"/>
      <c r="B26" s="146"/>
      <c r="C26" s="140"/>
      <c r="D26" s="36" t="s">
        <v>56</v>
      </c>
      <c r="E26" s="22"/>
    </row>
    <row r="27" spans="1:5" x14ac:dyDescent="0.3">
      <c r="A27" s="153"/>
      <c r="B27" s="146"/>
      <c r="C27" s="140"/>
      <c r="D27" s="37" t="s">
        <v>55</v>
      </c>
      <c r="E27" s="22"/>
    </row>
    <row r="28" spans="1:5" ht="28.8" x14ac:dyDescent="0.3">
      <c r="A28" s="153"/>
      <c r="B28" s="146"/>
      <c r="C28" s="140"/>
      <c r="D28" s="36" t="s">
        <v>54</v>
      </c>
      <c r="E28" s="22"/>
    </row>
    <row r="29" spans="1:5" x14ac:dyDescent="0.3">
      <c r="A29" s="153"/>
      <c r="B29" s="146"/>
      <c r="C29" s="140"/>
      <c r="D29" s="37" t="s">
        <v>53</v>
      </c>
      <c r="E29" s="22"/>
    </row>
    <row r="30" spans="1:5" x14ac:dyDescent="0.3">
      <c r="A30" s="153"/>
      <c r="B30" s="146"/>
      <c r="C30" s="140"/>
      <c r="D30" s="36" t="s">
        <v>52</v>
      </c>
      <c r="E30" s="22"/>
    </row>
    <row r="31" spans="1:5" x14ac:dyDescent="0.3">
      <c r="A31" s="153"/>
      <c r="B31" s="147"/>
      <c r="C31" s="140"/>
      <c r="D31" s="35" t="s">
        <v>51</v>
      </c>
      <c r="E31" s="20"/>
    </row>
    <row r="32" spans="1:5" ht="28.8" x14ac:dyDescent="0.3">
      <c r="A32" s="153"/>
      <c r="B32" s="28" t="s">
        <v>50</v>
      </c>
      <c r="C32" s="140"/>
      <c r="D32" s="34" t="s">
        <v>49</v>
      </c>
      <c r="E32" s="4"/>
    </row>
    <row r="33" spans="1:5" ht="28.8" x14ac:dyDescent="0.3">
      <c r="A33" s="153"/>
      <c r="B33" s="145" t="s">
        <v>48</v>
      </c>
      <c r="C33" s="140"/>
      <c r="D33" s="33" t="s">
        <v>47</v>
      </c>
      <c r="E33" s="25"/>
    </row>
    <row r="34" spans="1:5" x14ac:dyDescent="0.3">
      <c r="A34" s="153"/>
      <c r="B34" s="146"/>
      <c r="C34" s="140"/>
      <c r="D34" s="24" t="s">
        <v>46</v>
      </c>
      <c r="E34" s="22"/>
    </row>
    <row r="35" spans="1:5" x14ac:dyDescent="0.3">
      <c r="A35" s="153"/>
      <c r="B35" s="146"/>
      <c r="C35" s="140"/>
      <c r="D35" s="24" t="s">
        <v>45</v>
      </c>
      <c r="E35" s="22"/>
    </row>
    <row r="36" spans="1:5" x14ac:dyDescent="0.3">
      <c r="A36" s="153"/>
      <c r="B36" s="147"/>
      <c r="C36" s="140"/>
      <c r="D36" s="32" t="s">
        <v>44</v>
      </c>
      <c r="E36" s="20"/>
    </row>
    <row r="37" spans="1:5" ht="57.6" x14ac:dyDescent="0.3">
      <c r="A37" s="153"/>
      <c r="B37" s="148" t="s">
        <v>43</v>
      </c>
      <c r="C37" s="140"/>
      <c r="D37" s="26" t="s">
        <v>42</v>
      </c>
      <c r="E37" s="25"/>
    </row>
    <row r="38" spans="1:5" x14ac:dyDescent="0.3">
      <c r="A38" s="153"/>
      <c r="B38" s="148"/>
      <c r="C38" s="141"/>
      <c r="D38" s="30" t="s">
        <v>41</v>
      </c>
      <c r="E38" s="31"/>
    </row>
    <row r="39" spans="1:5" x14ac:dyDescent="0.3">
      <c r="A39" s="153"/>
      <c r="B39" s="148"/>
      <c r="C39" s="140"/>
      <c r="D39" s="30" t="s">
        <v>40</v>
      </c>
      <c r="E39" s="20"/>
    </row>
    <row r="40" spans="1:5" ht="43.2" x14ac:dyDescent="0.3">
      <c r="A40" s="153"/>
      <c r="B40" s="28" t="s">
        <v>39</v>
      </c>
      <c r="C40" s="140"/>
      <c r="D40" s="26" t="s">
        <v>38</v>
      </c>
      <c r="E40" s="4"/>
    </row>
    <row r="41" spans="1:5" x14ac:dyDescent="0.3">
      <c r="A41" s="153"/>
      <c r="B41" s="28" t="s">
        <v>37</v>
      </c>
      <c r="C41" s="140"/>
      <c r="D41" s="26" t="s">
        <v>36</v>
      </c>
      <c r="E41" s="4"/>
    </row>
    <row r="42" spans="1:5" ht="28.8" x14ac:dyDescent="0.3">
      <c r="A42" s="153"/>
      <c r="B42" s="28" t="s">
        <v>35</v>
      </c>
      <c r="C42" s="140"/>
      <c r="D42" s="26" t="s">
        <v>34</v>
      </c>
      <c r="E42" s="4"/>
    </row>
    <row r="43" spans="1:5" ht="43.2" x14ac:dyDescent="0.3">
      <c r="A43" s="153"/>
      <c r="B43" s="149" t="s">
        <v>33</v>
      </c>
      <c r="C43" s="140"/>
      <c r="D43" s="26" t="s">
        <v>32</v>
      </c>
      <c r="E43" s="25"/>
    </row>
    <row r="44" spans="1:5" ht="28.8" x14ac:dyDescent="0.3">
      <c r="A44" s="153"/>
      <c r="B44" s="150"/>
      <c r="C44" s="140"/>
      <c r="D44" s="30" t="s">
        <v>31</v>
      </c>
      <c r="E44" s="22"/>
    </row>
    <row r="45" spans="1:5" ht="28.8" x14ac:dyDescent="0.3">
      <c r="A45" s="153"/>
      <c r="B45" s="150"/>
      <c r="C45" s="140"/>
      <c r="D45" s="30" t="s">
        <v>30</v>
      </c>
      <c r="E45" s="22"/>
    </row>
    <row r="46" spans="1:5" ht="28.8" x14ac:dyDescent="0.3">
      <c r="A46" s="153"/>
      <c r="B46" s="150"/>
      <c r="C46" s="140"/>
      <c r="D46" s="30" t="s">
        <v>467</v>
      </c>
      <c r="E46" s="22"/>
    </row>
    <row r="47" spans="1:5" x14ac:dyDescent="0.3">
      <c r="A47" s="154"/>
      <c r="B47" s="151"/>
      <c r="C47" s="142"/>
      <c r="D47" s="29" t="s">
        <v>29</v>
      </c>
      <c r="E47" s="20"/>
    </row>
    <row r="48" spans="1:5" x14ac:dyDescent="0.3">
      <c r="A48"/>
      <c r="B48"/>
    </row>
    <row r="49" spans="1:5" x14ac:dyDescent="0.3">
      <c r="A49" s="8" t="s">
        <v>28</v>
      </c>
      <c r="B49" s="28" t="s">
        <v>488</v>
      </c>
      <c r="C49" s="27">
        <f>IF(COUNTA(C5:C47)=1,0,IF(SUM(C18,C24:C47)-C19&lt;0,0,SUM(C18,C24:C47)-C19))</f>
        <v>70008</v>
      </c>
      <c r="D49" s="5"/>
      <c r="E49" s="4"/>
    </row>
    <row r="51" spans="1:5" ht="72" x14ac:dyDescent="0.3">
      <c r="A51" s="144" t="s">
        <v>27</v>
      </c>
      <c r="B51" s="143" t="s">
        <v>26</v>
      </c>
      <c r="C51" s="139">
        <v>8</v>
      </c>
      <c r="D51" s="26" t="s">
        <v>25</v>
      </c>
      <c r="E51" s="25"/>
    </row>
    <row r="52" spans="1:5" ht="28.8" x14ac:dyDescent="0.3">
      <c r="A52" s="144"/>
      <c r="B52" s="143"/>
      <c r="C52" s="140"/>
      <c r="D52" s="23" t="s">
        <v>24</v>
      </c>
      <c r="E52" s="22"/>
    </row>
    <row r="53" spans="1:5" ht="28.8" x14ac:dyDescent="0.3">
      <c r="A53" s="144"/>
      <c r="B53" s="143"/>
      <c r="C53" s="140"/>
      <c r="D53" s="23" t="s">
        <v>23</v>
      </c>
      <c r="E53" s="22"/>
    </row>
    <row r="54" spans="1:5" x14ac:dyDescent="0.3">
      <c r="A54" s="144"/>
      <c r="B54" s="143"/>
      <c r="C54" s="140"/>
      <c r="D54" s="24"/>
      <c r="E54" s="22"/>
    </row>
    <row r="55" spans="1:5" ht="28.8" x14ac:dyDescent="0.3">
      <c r="A55" s="144"/>
      <c r="B55" s="143"/>
      <c r="C55" s="140"/>
      <c r="D55" s="23" t="s">
        <v>22</v>
      </c>
      <c r="E55" s="22"/>
    </row>
    <row r="56" spans="1:5" ht="43.2" x14ac:dyDescent="0.3">
      <c r="A56" s="144"/>
      <c r="B56" s="143"/>
      <c r="C56" s="140"/>
      <c r="D56" s="23" t="s">
        <v>466</v>
      </c>
      <c r="E56" s="22"/>
    </row>
    <row r="57" spans="1:5" x14ac:dyDescent="0.3">
      <c r="A57" s="144"/>
      <c r="B57" s="143"/>
      <c r="C57" s="142"/>
      <c r="D57" s="21"/>
      <c r="E57" s="20"/>
    </row>
    <row r="58" spans="1:5" ht="28.8" x14ac:dyDescent="0.3">
      <c r="A58" s="144"/>
      <c r="B58" s="7" t="s">
        <v>21</v>
      </c>
      <c r="C58" s="13">
        <f>IF(COUNTA(C51)=0,0,IF(C51&gt;C49,C49,C51))</f>
        <v>8</v>
      </c>
      <c r="D58" s="19" t="s">
        <v>20</v>
      </c>
      <c r="E58" s="18"/>
    </row>
    <row r="60" spans="1:5" x14ac:dyDescent="0.3">
      <c r="A60" s="8" t="s">
        <v>19</v>
      </c>
      <c r="B60" s="7" t="s">
        <v>18</v>
      </c>
      <c r="C60" s="13">
        <f>IF(NOT(AND(ISNUMBER(C49),ISNUMBER(C58))),0,IF(C49-C58&lt;0,0,C49-C58))</f>
        <v>70000</v>
      </c>
      <c r="D60" s="17" t="s">
        <v>14</v>
      </c>
      <c r="E60" s="4"/>
    </row>
    <row r="62" spans="1:5" ht="86.4" x14ac:dyDescent="0.3">
      <c r="A62" s="8" t="s">
        <v>17</v>
      </c>
      <c r="B62" s="7" t="s">
        <v>465</v>
      </c>
      <c r="C62" s="13">
        <f>'Donations, Gifts, Cont (Part E)'!D30</f>
        <v>0</v>
      </c>
      <c r="D62" s="111" t="s">
        <v>479</v>
      </c>
      <c r="E62" s="4"/>
    </row>
    <row r="64" spans="1:5" x14ac:dyDescent="0.3">
      <c r="A64" s="8" t="s">
        <v>16</v>
      </c>
      <c r="B64" s="7" t="s">
        <v>15</v>
      </c>
      <c r="C64" s="13">
        <f>IF(NOT(AND(ISNUMBER(C62),ISNUMBER(C60))),0,IF(C60-C62&lt;0,0,C60-C62))</f>
        <v>70000</v>
      </c>
      <c r="D64" s="17" t="s">
        <v>14</v>
      </c>
      <c r="E64" s="4"/>
    </row>
    <row r="66" spans="1:5" ht="43.2" x14ac:dyDescent="0.3">
      <c r="A66" s="8" t="s">
        <v>13</v>
      </c>
      <c r="B66" s="16" t="s">
        <v>12</v>
      </c>
      <c r="C66" s="15"/>
      <c r="D66" s="14" t="s">
        <v>508</v>
      </c>
      <c r="E66" s="4"/>
    </row>
    <row r="68" spans="1:5" x14ac:dyDescent="0.3">
      <c r="A68" s="8" t="s">
        <v>11</v>
      </c>
      <c r="B68" s="7" t="s">
        <v>10</v>
      </c>
      <c r="C68" s="15"/>
      <c r="D68" s="14" t="s">
        <v>507</v>
      </c>
      <c r="E68" s="4"/>
    </row>
    <row r="70" spans="1:5" ht="72" x14ac:dyDescent="0.3">
      <c r="A70" s="8" t="s">
        <v>9</v>
      </c>
      <c r="B70" s="7" t="s">
        <v>480</v>
      </c>
      <c r="C70" s="6">
        <f>'Individual Relief Type (Part F)'!D211</f>
        <v>9000</v>
      </c>
      <c r="D70" s="138" t="s">
        <v>509</v>
      </c>
      <c r="E70" s="4"/>
    </row>
    <row r="72" spans="1:5" ht="43.2" x14ac:dyDescent="0.3">
      <c r="A72" s="8" t="s">
        <v>8</v>
      </c>
      <c r="B72" s="7" t="s">
        <v>7</v>
      </c>
      <c r="C72" s="11">
        <f>IF(NOT(AND(ISNUMBER(C64),ISNUMBER(C70))),0,IF(C64-C70&lt;0,0,C64-C70))</f>
        <v>61000</v>
      </c>
      <c r="D72" s="10" t="s">
        <v>489</v>
      </c>
      <c r="E72" s="4"/>
    </row>
    <row r="74" spans="1:5" x14ac:dyDescent="0.3">
      <c r="A74" s="8" t="s">
        <v>6</v>
      </c>
      <c r="B74" s="7" t="s">
        <v>5</v>
      </c>
      <c r="C74" s="7"/>
      <c r="D74" s="7"/>
      <c r="E74" s="7"/>
    </row>
    <row r="75" spans="1:5" x14ac:dyDescent="0.3">
      <c r="A75" s="8"/>
      <c r="B75" s="7" t="s">
        <v>4</v>
      </c>
      <c r="C75" s="9">
        <f>IF(NOT(ISNUMBER(C72)),0,LOOKUP(C72,'Income Tax Rate'!A2:A21,'Income Tax Rate'!D2:D21))</f>
        <v>0.11</v>
      </c>
      <c r="D75" s="5"/>
      <c r="E75" s="4"/>
    </row>
    <row r="76" spans="1:5" x14ac:dyDescent="0.3">
      <c r="A76" s="8" t="s">
        <v>3</v>
      </c>
      <c r="B76" s="7" t="str">
        <f>IFERROR(LOOKUP(C72,'Income Tax Rate'!A2:A21,'Income Tax Rate'!C2:C21),"")</f>
        <v>Tax on the First 50,000</v>
      </c>
      <c r="C76" s="123">
        <f>IF(NOT(ISNUMBER(C72)),0,IFERROR(LOOKUP(C72,'Income Tax Rate'!A2:A21,'Income Tax Rate'!E2:E21),0))</f>
        <v>1500</v>
      </c>
      <c r="D76" s="5" t="s">
        <v>485</v>
      </c>
      <c r="E76" s="4"/>
    </row>
    <row r="77" spans="1:5" x14ac:dyDescent="0.3">
      <c r="A77" s="8" t="s">
        <v>2</v>
      </c>
      <c r="B77" s="7" t="str">
        <f>_xlfn.CONCAT("Tax on the ", "Balance ", IF(C75 = 0, TEXT(C72-IFERROR(LOOKUP(C72,'Income Tax Rate'!A2:A21,'Income Tax Rate'!A2:A21),0),"#,##0_ ;-#,##0 "),TEXT(C72-IFERROR(LOOKUP(C72,'Income Tax Rate'!A2:A21,'Income Tax Rate'!A2:A21)-1,0),"#,##0_ ;-#,##0 ")))</f>
        <v xml:space="preserve">Tax on the Balance 11,000 </v>
      </c>
      <c r="C77" s="123">
        <f>IF(NOT(ISNUMBER(C72)),0,IF(C75=0,(C72-IFERROR(LOOKUP(C72,'Income Tax Rate'!A2:A21,'Income Tax Rate'!A2:A21),0))*C75,C72-IFERROR(LOOKUP(C72,'Income Tax Rate'!A2:A21,'Income Tax Rate'!A2:A21)-1,0))*C75)</f>
        <v>1210</v>
      </c>
      <c r="D77" s="5" t="s">
        <v>486</v>
      </c>
      <c r="E77" s="4"/>
    </row>
    <row r="78" spans="1:5" x14ac:dyDescent="0.3">
      <c r="A78"/>
      <c r="B78"/>
      <c r="C78"/>
      <c r="D78"/>
    </row>
    <row r="79" spans="1:5" x14ac:dyDescent="0.3">
      <c r="A79" s="8" t="s">
        <v>1</v>
      </c>
      <c r="B79" s="7" t="s">
        <v>0</v>
      </c>
      <c r="C79" s="124">
        <f>IF(NOT(OR(ISNUMBER(C76),ISNUMBER(C77))),0,SUM(C76:C77))</f>
        <v>2710</v>
      </c>
      <c r="D79" s="5"/>
      <c r="E79" s="4"/>
    </row>
    <row r="82" spans="4:4" x14ac:dyDescent="0.3">
      <c r="D82" s="121"/>
    </row>
    <row r="83" spans="4:4" x14ac:dyDescent="0.3">
      <c r="D83" s="121"/>
    </row>
    <row r="84" spans="4:4" x14ac:dyDescent="0.3">
      <c r="D84" s="121"/>
    </row>
  </sheetData>
  <mergeCells count="15">
    <mergeCell ref="B5:B17"/>
    <mergeCell ref="C5:C17"/>
    <mergeCell ref="B19:B23"/>
    <mergeCell ref="C19:C23"/>
    <mergeCell ref="A5:A18"/>
    <mergeCell ref="A19:A23"/>
    <mergeCell ref="C25:C47"/>
    <mergeCell ref="B51:B57"/>
    <mergeCell ref="C51:C57"/>
    <mergeCell ref="A51:A58"/>
    <mergeCell ref="B25:B31"/>
    <mergeCell ref="B33:B36"/>
    <mergeCell ref="B37:B39"/>
    <mergeCell ref="B43:B47"/>
    <mergeCell ref="A25:A47"/>
  </mergeCells>
  <conditionalFormatting sqref="C18">
    <cfRule type="expression" dxfId="45" priority="25">
      <formula>NOT(ISNUMBER($C$5))</formula>
    </cfRule>
    <cfRule type="cellIs" dxfId="44" priority="26" operator="greaterThanOrEqual">
      <formula>0</formula>
    </cfRule>
  </conditionalFormatting>
  <conditionalFormatting sqref="C49">
    <cfRule type="expression" dxfId="43" priority="23">
      <formula>COUNTA(C5:C47)=1</formula>
    </cfRule>
    <cfRule type="cellIs" dxfId="42" priority="24" operator="greaterThanOrEqual">
      <formula>0</formula>
    </cfRule>
  </conditionalFormatting>
  <conditionalFormatting sqref="C58">
    <cfRule type="expression" dxfId="41" priority="21">
      <formula>COUNTA(C51)=0</formula>
    </cfRule>
    <cfRule type="cellIs" dxfId="40" priority="22" operator="greaterThanOrEqual">
      <formula>0</formula>
    </cfRule>
  </conditionalFormatting>
  <conditionalFormatting sqref="C60">
    <cfRule type="cellIs" dxfId="39" priority="20" operator="greaterThanOrEqual">
      <formula>0</formula>
    </cfRule>
  </conditionalFormatting>
  <conditionalFormatting sqref="C62">
    <cfRule type="cellIs" dxfId="37" priority="2" operator="greaterThanOrEqual">
      <formula>0</formula>
    </cfRule>
  </conditionalFormatting>
  <conditionalFormatting sqref="C64">
    <cfRule type="cellIs" dxfId="36" priority="18" operator="greaterThanOrEqual">
      <formula>0</formula>
    </cfRule>
  </conditionalFormatting>
  <conditionalFormatting sqref="C70">
    <cfRule type="cellIs" dxfId="34" priority="14" operator="greaterThanOrEqual">
      <formula>0</formula>
    </cfRule>
  </conditionalFormatting>
  <conditionalFormatting sqref="C72">
    <cfRule type="cellIs" dxfId="33" priority="12" operator="greaterThanOrEqual">
      <formula>0</formula>
    </cfRule>
  </conditionalFormatting>
  <conditionalFormatting sqref="C75:C77">
    <cfRule type="cellIs" dxfId="32" priority="6" operator="greaterThanOrEqual">
      <formula>0</formula>
    </cfRule>
  </conditionalFormatting>
  <conditionalFormatting sqref="C79">
    <cfRule type="cellIs" dxfId="31" priority="4" operator="greaterThanOrEqual">
      <formula>0</formula>
    </cfRule>
  </conditionalFormatting>
  <dataValidations count="20">
    <dataValidation type="custom" allowBlank="1" showInputMessage="1" showErrorMessage="1" sqref="B76" xr:uid="{26B5ECEB-CDB7-4B5F-B57D-D406C6FDC5AD}">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DCC8A08A-A66D-4FD5-BC5A-72B31596199E}">
      <formula1>_xlfn.FORMULATEXT(C76)="=IF(NOT(ISNUMBER(C72)),0,IFERROR(LOOKUP(C72,'Income Tax Rate'!A2:A25,'Income Tax Rate'!E2:E25),0))"</formula1>
    </dataValidation>
    <dataValidation type="custom" allowBlank="1" showInputMessage="1" showErrorMessage="1" sqref="C77" xr:uid="{4073E65D-885C-4DF9-AD2F-7156811282D5}">
      <formula1>_xlfn.FORMULATEXT(C77)="=IF(NOT(ISNUMBER(C72)),0,IF(C75=0,(C72-IFERROR(LOOKUP(C72,'Income Tax Rate'!A2:A25,'Income Tax Rate'!A2:A25),0))*C75,C72-IFERROR(LOOKUP(C72,'Income Tax Rate'!A2:A25,'Income Tax Rate'!A2:A25)-1,0))*C75)"</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 xmlns:xm="http://schemas.microsoft.com/office/excel/2006/main">
          <x14:cfRule type="expression" priority="13" id="{00000000-000E-0000-0000-00000D000000}">
            <xm:f>COUNTA('Individual Relief Type (Part F)'!D5:D19,'Individual Relief Type (Part F)'!D32:D64,'Individual Relief Type (Part F)'!D66:D134,'Individual Relief Type (Part F)'!D158:D209)=0</xm:f>
            <x14:dxf>
              <fill>
                <patternFill>
                  <bgColor theme="2" tint="-9.9948118533890809E-2"/>
                </patternFill>
              </fill>
            </x14:dxf>
          </x14:cfRule>
          <xm:sqref>C70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18" activePane="bottomLeft" state="frozen"/>
      <selection pane="bottomLeft"/>
    </sheetView>
  </sheetViews>
  <sheetFormatPr defaultRowHeight="14.4" x14ac:dyDescent="0.3"/>
  <cols>
    <col min="2" max="2" width="59.33203125" bestFit="1" customWidth="1"/>
    <col min="3" max="4" width="19.109375" customWidth="1"/>
    <col min="5" max="5" width="100.21875" customWidth="1"/>
  </cols>
  <sheetData>
    <row r="1" spans="1:5" ht="31.2" x14ac:dyDescent="0.3">
      <c r="A1" s="49" t="s">
        <v>90</v>
      </c>
      <c r="B1" s="50" t="s">
        <v>447</v>
      </c>
      <c r="C1" s="72" t="s">
        <v>448</v>
      </c>
      <c r="D1" s="72" t="s">
        <v>88</v>
      </c>
      <c r="E1" s="71" t="s">
        <v>87</v>
      </c>
    </row>
    <row r="2" spans="1:5" ht="15.6" x14ac:dyDescent="0.3">
      <c r="A2" s="68"/>
      <c r="B2" s="69"/>
      <c r="C2" s="68"/>
      <c r="D2" s="68"/>
      <c r="E2" s="70"/>
    </row>
    <row r="3" spans="1:5" ht="43.2" x14ac:dyDescent="0.3">
      <c r="A3" s="115" t="s">
        <v>405</v>
      </c>
      <c r="B3" s="119" t="s">
        <v>406</v>
      </c>
      <c r="C3" s="117"/>
      <c r="D3" s="122" t="s">
        <v>499</v>
      </c>
      <c r="E3" s="118"/>
    </row>
    <row r="4" spans="1:5" ht="15.6" x14ac:dyDescent="0.3">
      <c r="A4" s="68"/>
      <c r="B4" s="47"/>
      <c r="C4" s="68"/>
      <c r="D4" s="68"/>
      <c r="E4" s="67"/>
    </row>
    <row r="5" spans="1:5" x14ac:dyDescent="0.3">
      <c r="A5" s="78" t="s">
        <v>407</v>
      </c>
      <c r="B5" s="80" t="s">
        <v>408</v>
      </c>
      <c r="C5" s="62" t="s">
        <v>160</v>
      </c>
      <c r="D5" s="105"/>
      <c r="E5" s="92" t="s">
        <v>461</v>
      </c>
    </row>
    <row r="6" spans="1:5" ht="14.4" customHeight="1" x14ac:dyDescent="0.3">
      <c r="A6" s="152" t="s">
        <v>410</v>
      </c>
      <c r="B6" s="145" t="s">
        <v>409</v>
      </c>
      <c r="C6" s="152" t="str">
        <f>IF(NOT(ISNUMBER('Compute Income Tax (Part B)'!C49)), "SUM OF E2 IS MAXIMUM OF 10% Of B4 
(Aggregate Income) Which is RM X", "10% Of B4 
(Aggregate Income) Which is RM " &amp; TRUNC('Compute Income Tax (Part B)'!C49*0.1))</f>
        <v>10% Of B4 
(Aggregate Income) Which is RM 7000</v>
      </c>
      <c r="D6" s="156"/>
      <c r="E6" s="93" t="s">
        <v>411</v>
      </c>
    </row>
    <row r="7" spans="1:5" x14ac:dyDescent="0.3">
      <c r="A7" s="154"/>
      <c r="B7" s="147"/>
      <c r="C7" s="153"/>
      <c r="D7" s="157"/>
      <c r="E7" s="82" t="s">
        <v>461</v>
      </c>
    </row>
    <row r="8" spans="1:5" ht="28.8" x14ac:dyDescent="0.3">
      <c r="A8" s="8" t="s">
        <v>412</v>
      </c>
      <c r="B8" s="80" t="s">
        <v>413</v>
      </c>
      <c r="C8" s="153"/>
      <c r="D8" s="106"/>
      <c r="E8" s="94" t="s">
        <v>462</v>
      </c>
    </row>
    <row r="9" spans="1:5" ht="28.8" x14ac:dyDescent="0.3">
      <c r="A9" s="8" t="s">
        <v>414</v>
      </c>
      <c r="B9" s="7" t="s">
        <v>415</v>
      </c>
      <c r="C9" s="153"/>
      <c r="D9" s="104"/>
      <c r="E9" s="95" t="s">
        <v>463</v>
      </c>
    </row>
    <row r="10" spans="1:5" x14ac:dyDescent="0.3">
      <c r="A10" s="152" t="s">
        <v>417</v>
      </c>
      <c r="B10" s="149" t="s">
        <v>416</v>
      </c>
      <c r="C10" s="153"/>
      <c r="D10" s="156"/>
      <c r="E10" s="93" t="s">
        <v>418</v>
      </c>
    </row>
    <row r="11" spans="1:5" ht="28.8" x14ac:dyDescent="0.3">
      <c r="A11" s="153"/>
      <c r="B11" s="150"/>
      <c r="C11" s="153"/>
      <c r="D11" s="158"/>
      <c r="E11" s="96" t="s">
        <v>439</v>
      </c>
    </row>
    <row r="12" spans="1:5" x14ac:dyDescent="0.3">
      <c r="A12" s="153"/>
      <c r="B12" s="150"/>
      <c r="C12" s="153"/>
      <c r="D12" s="158"/>
      <c r="E12" s="97" t="s">
        <v>419</v>
      </c>
    </row>
    <row r="13" spans="1:5" ht="28.8" x14ac:dyDescent="0.3">
      <c r="A13" s="153"/>
      <c r="B13" s="150"/>
      <c r="C13" s="153"/>
      <c r="D13" s="158"/>
      <c r="E13" s="96" t="s">
        <v>440</v>
      </c>
    </row>
    <row r="14" spans="1:5" x14ac:dyDescent="0.3">
      <c r="A14" s="154"/>
      <c r="B14" s="151"/>
      <c r="C14" s="154"/>
      <c r="D14" s="157"/>
      <c r="E14" s="82" t="s">
        <v>420</v>
      </c>
    </row>
    <row r="15" spans="1:5" x14ac:dyDescent="0.3">
      <c r="A15" s="79" t="s">
        <v>449</v>
      </c>
      <c r="B15" s="55" t="s">
        <v>502</v>
      </c>
      <c r="C15" s="126">
        <f>IF(NOT(ISNUMBER('Compute Income Tax (Part B)'!C49)), 0,'Compute Income Tax (Part B)'!C49*0.1)</f>
        <v>7000.8</v>
      </c>
      <c r="D15" s="125">
        <f>IF(NOT(OR(ISNUMBER(D6),ISNUMBER(D8),ISNUMBER(D9),ISNUMBER(D10))),0,IF(SUM(D6:D14)&gt;C15, C15, SUM(D6:D14)))</f>
        <v>0</v>
      </c>
      <c r="E15" s="98" t="s">
        <v>455</v>
      </c>
    </row>
    <row r="16" spans="1:5" ht="28.8" customHeight="1" x14ac:dyDescent="0.3">
      <c r="A16" s="144" t="s">
        <v>421</v>
      </c>
      <c r="B16" s="143" t="s">
        <v>422</v>
      </c>
      <c r="C16" s="152" t="s">
        <v>160</v>
      </c>
      <c r="D16" s="155"/>
      <c r="E16" s="99" t="s">
        <v>441</v>
      </c>
    </row>
    <row r="17" spans="1:5" x14ac:dyDescent="0.3">
      <c r="A17" s="144"/>
      <c r="B17" s="143"/>
      <c r="C17" s="154"/>
      <c r="D17" s="155"/>
      <c r="E17" s="82" t="s">
        <v>423</v>
      </c>
    </row>
    <row r="18" spans="1:5" ht="43.2" x14ac:dyDescent="0.3">
      <c r="A18" s="144" t="s">
        <v>428</v>
      </c>
      <c r="B18" s="143" t="s">
        <v>424</v>
      </c>
      <c r="C18" s="159">
        <v>20000</v>
      </c>
      <c r="D18" s="155"/>
      <c r="E18" s="99" t="s">
        <v>442</v>
      </c>
    </row>
    <row r="19" spans="1:5" x14ac:dyDescent="0.3">
      <c r="A19" s="144"/>
      <c r="B19" s="143"/>
      <c r="C19" s="154"/>
      <c r="D19" s="155"/>
      <c r="E19" s="82" t="s">
        <v>426</v>
      </c>
    </row>
    <row r="20" spans="1:5" ht="28.8" customHeight="1" x14ac:dyDescent="0.3">
      <c r="A20" s="144" t="s">
        <v>425</v>
      </c>
      <c r="B20" s="143" t="s">
        <v>429</v>
      </c>
      <c r="C20" s="152" t="s">
        <v>160</v>
      </c>
      <c r="D20" s="155"/>
      <c r="E20" s="99" t="s">
        <v>443</v>
      </c>
    </row>
    <row r="21" spans="1:5" x14ac:dyDescent="0.3">
      <c r="A21" s="144"/>
      <c r="B21" s="143"/>
      <c r="C21" s="154"/>
      <c r="D21" s="155"/>
      <c r="E21" s="82" t="s">
        <v>430</v>
      </c>
    </row>
    <row r="22" spans="1:5" ht="28.8" customHeight="1" x14ac:dyDescent="0.3">
      <c r="A22" s="144" t="s">
        <v>427</v>
      </c>
      <c r="B22" s="143" t="s">
        <v>431</v>
      </c>
      <c r="C22" s="159">
        <v>20000</v>
      </c>
      <c r="D22" s="155"/>
      <c r="E22" s="99" t="s">
        <v>444</v>
      </c>
    </row>
    <row r="23" spans="1:5" x14ac:dyDescent="0.3">
      <c r="A23" s="144"/>
      <c r="B23" s="143"/>
      <c r="C23" s="154"/>
      <c r="D23" s="155"/>
      <c r="E23" s="82" t="s">
        <v>432</v>
      </c>
    </row>
    <row r="24" spans="1:5" x14ac:dyDescent="0.3">
      <c r="A24" s="144" t="s">
        <v>433</v>
      </c>
      <c r="B24" s="143" t="s">
        <v>434</v>
      </c>
      <c r="C24" s="152" t="s">
        <v>160</v>
      </c>
      <c r="D24" s="155"/>
      <c r="E24" s="93" t="s">
        <v>435</v>
      </c>
    </row>
    <row r="25" spans="1:5" x14ac:dyDescent="0.3">
      <c r="A25" s="144"/>
      <c r="B25" s="143"/>
      <c r="C25" s="154"/>
      <c r="D25" s="155"/>
      <c r="E25" s="82" t="s">
        <v>436</v>
      </c>
    </row>
    <row r="26" spans="1:5" ht="43.2" x14ac:dyDescent="0.3">
      <c r="A26" s="144" t="s">
        <v>437</v>
      </c>
      <c r="B26" s="143" t="s">
        <v>438</v>
      </c>
      <c r="C26" s="152" t="s">
        <v>160</v>
      </c>
      <c r="D26" s="160"/>
      <c r="E26" s="99" t="s">
        <v>445</v>
      </c>
    </row>
    <row r="27" spans="1:5" x14ac:dyDescent="0.3">
      <c r="A27" s="144"/>
      <c r="B27" s="143"/>
      <c r="C27" s="153"/>
      <c r="D27" s="160"/>
      <c r="E27" s="100" t="s">
        <v>446</v>
      </c>
    </row>
    <row r="28" spans="1:5" ht="28.8" x14ac:dyDescent="0.3">
      <c r="A28" s="144"/>
      <c r="B28" s="143"/>
      <c r="C28" s="154"/>
      <c r="D28" s="160"/>
      <c r="E28" s="101" t="s">
        <v>464</v>
      </c>
    </row>
    <row r="29" spans="1:5" x14ac:dyDescent="0.3">
      <c r="D29" s="2"/>
    </row>
    <row r="30" spans="1:5" ht="28.8" x14ac:dyDescent="0.3">
      <c r="A30" s="8" t="s">
        <v>450</v>
      </c>
      <c r="B30" s="7" t="s">
        <v>452</v>
      </c>
      <c r="C30" s="74"/>
      <c r="D30" s="13">
        <f>IF(COUNTA(D5:D14,D16:D28)=0,0, SUM(D5,D15:D28))</f>
        <v>0</v>
      </c>
      <c r="E30" s="127" t="s">
        <v>453</v>
      </c>
    </row>
  </sheetData>
  <mergeCells count="31">
    <mergeCell ref="D22:D23"/>
    <mergeCell ref="C22:C23"/>
    <mergeCell ref="C24:C25"/>
    <mergeCell ref="D24:D25"/>
    <mergeCell ref="D26:D28"/>
    <mergeCell ref="C26:C28"/>
    <mergeCell ref="D16:D17"/>
    <mergeCell ref="D18:D19"/>
    <mergeCell ref="C16:C17"/>
    <mergeCell ref="C18:C19"/>
    <mergeCell ref="C20:C21"/>
    <mergeCell ref="D20:D21"/>
    <mergeCell ref="A22:A23"/>
    <mergeCell ref="B22:B23"/>
    <mergeCell ref="A24:A25"/>
    <mergeCell ref="B24:B25"/>
    <mergeCell ref="A26:A28"/>
    <mergeCell ref="B26:B28"/>
    <mergeCell ref="B16:B17"/>
    <mergeCell ref="A16:A17"/>
    <mergeCell ref="A18:A19"/>
    <mergeCell ref="B18:B19"/>
    <mergeCell ref="A20:A21"/>
    <mergeCell ref="B20:B21"/>
    <mergeCell ref="A6:A7"/>
    <mergeCell ref="B6:B7"/>
    <mergeCell ref="D6:D7"/>
    <mergeCell ref="D10:D14"/>
    <mergeCell ref="A10:A14"/>
    <mergeCell ref="B10:B14"/>
    <mergeCell ref="C6:C14"/>
  </mergeCells>
  <conditionalFormatting sqref="D15">
    <cfRule type="cellIs" dxfId="29" priority="2" operator="equal">
      <formula>$C$15</formula>
    </cfRule>
    <cfRule type="expression" dxfId="28" priority="5">
      <formula>NOT(OR(ISNUMBER(D6),ISNUMBER(D8),ISNUMBER(D9),ISNUMBER(D10)))</formula>
    </cfRule>
    <cfRule type="cellIs" dxfId="27" priority="6" operator="greaterThanOrEqual">
      <formula>0</formula>
    </cfRule>
  </conditionalFormatting>
  <conditionalFormatting sqref="D30">
    <cfRule type="expression" dxfId="26" priority="3">
      <formula>COUNTA(D5:D14,D16:D28)=0</formula>
    </cfRule>
    <cfRule type="cellIs" dxfId="25"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957FDAD-9541-4DF5-B464-97CAF98F3910}">
            <xm:f>'Compute Income Tax (Part B)'!$C$49=0</xm:f>
            <x14:dxf>
              <fill>
                <patternFill>
                  <bgColor theme="1" tint="4.9989318521683403E-2"/>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12"/>
  <sheetViews>
    <sheetView showGridLines="0" tabSelected="1" zoomScaleNormal="100" zoomScaleSheetLayoutView="100" workbookViewId="0">
      <pane ySplit="1" topLeftCell="A45" activePane="bottomLeft" state="frozen"/>
      <selection activeCell="B2" sqref="B2:B44"/>
      <selection pane="bottomLeft" activeCell="D44" sqref="D44:D50"/>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90</v>
      </c>
      <c r="B1" s="50" t="s">
        <v>342</v>
      </c>
      <c r="C1" s="73" t="s">
        <v>341</v>
      </c>
      <c r="D1" s="72" t="s">
        <v>340</v>
      </c>
      <c r="E1" s="71" t="s">
        <v>87</v>
      </c>
    </row>
    <row r="2" spans="1:5" ht="15.6" x14ac:dyDescent="0.3">
      <c r="A2" s="68"/>
      <c r="B2" s="69"/>
      <c r="C2" s="68"/>
      <c r="D2" s="48"/>
      <c r="E2" s="70"/>
    </row>
    <row r="3" spans="1:5" ht="43.2" x14ac:dyDescent="0.3">
      <c r="A3" s="115" t="s">
        <v>339</v>
      </c>
      <c r="B3" s="116" t="s">
        <v>338</v>
      </c>
      <c r="C3" s="117"/>
      <c r="D3" s="122" t="s">
        <v>499</v>
      </c>
      <c r="E3" s="118"/>
    </row>
    <row r="4" spans="1:5" ht="15.6" x14ac:dyDescent="0.3">
      <c r="A4" s="68"/>
      <c r="B4" s="69"/>
      <c r="C4" s="68"/>
      <c r="D4" s="48"/>
      <c r="E4" s="67"/>
    </row>
    <row r="5" spans="1:5" x14ac:dyDescent="0.3">
      <c r="A5" s="144" t="s">
        <v>337</v>
      </c>
      <c r="B5" s="144" t="s">
        <v>336</v>
      </c>
      <c r="C5" s="200">
        <v>9000</v>
      </c>
      <c r="D5" s="205">
        <v>9000</v>
      </c>
      <c r="E5" s="26" t="s">
        <v>335</v>
      </c>
    </row>
    <row r="6" spans="1:5" x14ac:dyDescent="0.3">
      <c r="A6" s="144"/>
      <c r="B6" s="144"/>
      <c r="C6" s="200"/>
      <c r="D6" s="205"/>
      <c r="E6" s="83" t="s">
        <v>334</v>
      </c>
    </row>
    <row r="7" spans="1:5" x14ac:dyDescent="0.3">
      <c r="A7" s="175" t="s">
        <v>333</v>
      </c>
      <c r="B7" s="172" t="s">
        <v>332</v>
      </c>
      <c r="C7" s="175" t="s">
        <v>331</v>
      </c>
      <c r="D7" s="178"/>
      <c r="E7" s="24" t="s">
        <v>330</v>
      </c>
    </row>
    <row r="8" spans="1:5" x14ac:dyDescent="0.3">
      <c r="A8" s="175"/>
      <c r="B8" s="173"/>
      <c r="C8" s="175"/>
      <c r="D8" s="178"/>
      <c r="E8" s="24" t="s">
        <v>329</v>
      </c>
    </row>
    <row r="9" spans="1:5" x14ac:dyDescent="0.3">
      <c r="A9" s="175"/>
      <c r="B9" s="173"/>
      <c r="C9" s="175"/>
      <c r="D9" s="178"/>
      <c r="E9" s="24" t="s">
        <v>328</v>
      </c>
    </row>
    <row r="10" spans="1:5" x14ac:dyDescent="0.3">
      <c r="A10" s="175"/>
      <c r="B10" s="173"/>
      <c r="C10" s="175"/>
      <c r="D10" s="178"/>
      <c r="E10" s="24" t="s">
        <v>327</v>
      </c>
    </row>
    <row r="11" spans="1:5" ht="28.8" x14ac:dyDescent="0.3">
      <c r="A11" s="175"/>
      <c r="B11" s="173"/>
      <c r="C11" s="175"/>
      <c r="D11" s="178"/>
      <c r="E11" s="30" t="s">
        <v>326</v>
      </c>
    </row>
    <row r="12" spans="1:5" x14ac:dyDescent="0.3">
      <c r="A12" s="175"/>
      <c r="B12" s="173"/>
      <c r="C12" s="175"/>
      <c r="D12" s="178"/>
      <c r="E12" s="30"/>
    </row>
    <row r="13" spans="1:5" ht="28.8" x14ac:dyDescent="0.3">
      <c r="A13" s="175"/>
      <c r="B13" s="173"/>
      <c r="C13" s="175"/>
      <c r="D13" s="178"/>
      <c r="E13" s="30" t="s">
        <v>325</v>
      </c>
    </row>
    <row r="14" spans="1:5" x14ac:dyDescent="0.3">
      <c r="A14" s="175"/>
      <c r="B14" s="173"/>
      <c r="C14" s="175"/>
      <c r="D14" s="178"/>
      <c r="E14" s="24" t="s">
        <v>324</v>
      </c>
    </row>
    <row r="15" spans="1:5" x14ac:dyDescent="0.3">
      <c r="A15" s="175"/>
      <c r="B15" s="173"/>
      <c r="C15" s="175"/>
      <c r="D15" s="178"/>
      <c r="E15" s="24" t="s">
        <v>323</v>
      </c>
    </row>
    <row r="16" spans="1:5" x14ac:dyDescent="0.3">
      <c r="A16" s="175"/>
      <c r="B16" s="173"/>
      <c r="C16" s="175"/>
      <c r="D16" s="178"/>
      <c r="E16" s="24"/>
    </row>
    <row r="17" spans="1:5" x14ac:dyDescent="0.3">
      <c r="A17" s="175"/>
      <c r="B17" s="173"/>
      <c r="C17" s="175"/>
      <c r="D17" s="178"/>
      <c r="E17" s="24" t="s">
        <v>322</v>
      </c>
    </row>
    <row r="18" spans="1:5" x14ac:dyDescent="0.3">
      <c r="A18" s="175"/>
      <c r="B18" s="173"/>
      <c r="C18" s="175"/>
      <c r="D18" s="178"/>
      <c r="E18" s="24" t="s">
        <v>321</v>
      </c>
    </row>
    <row r="19" spans="1:5" x14ac:dyDescent="0.3">
      <c r="A19" s="175"/>
      <c r="B19" s="204"/>
      <c r="C19" s="175"/>
      <c r="D19" s="178"/>
      <c r="E19" s="84" t="s">
        <v>320</v>
      </c>
    </row>
    <row r="20" spans="1:5" x14ac:dyDescent="0.3">
      <c r="A20" s="128" t="s">
        <v>171</v>
      </c>
      <c r="B20" s="81" t="s">
        <v>171</v>
      </c>
      <c r="C20" s="66"/>
      <c r="D20" s="60"/>
      <c r="E20" s="85" t="s">
        <v>171</v>
      </c>
    </row>
    <row r="21" spans="1:5" ht="14.4" customHeight="1" x14ac:dyDescent="0.3">
      <c r="A21" s="206" t="s">
        <v>319</v>
      </c>
      <c r="B21" s="207" t="s">
        <v>393</v>
      </c>
      <c r="C21" s="195" t="s">
        <v>395</v>
      </c>
      <c r="D21" s="208"/>
      <c r="E21" s="86" t="s">
        <v>317</v>
      </c>
    </row>
    <row r="22" spans="1:5" x14ac:dyDescent="0.3">
      <c r="A22" s="144"/>
      <c r="B22" s="143"/>
      <c r="C22" s="153"/>
      <c r="D22" s="209"/>
      <c r="E22" s="24"/>
    </row>
    <row r="23" spans="1:5" x14ac:dyDescent="0.3">
      <c r="A23" s="144"/>
      <c r="B23" s="143"/>
      <c r="C23" s="153"/>
      <c r="D23" s="209"/>
      <c r="E23" s="24" t="s">
        <v>316</v>
      </c>
    </row>
    <row r="24" spans="1:5" ht="28.8" x14ac:dyDescent="0.3">
      <c r="A24" s="144"/>
      <c r="B24" s="143"/>
      <c r="C24" s="153"/>
      <c r="D24" s="209"/>
      <c r="E24" s="30" t="s">
        <v>315</v>
      </c>
    </row>
    <row r="25" spans="1:5" ht="28.8" x14ac:dyDescent="0.3">
      <c r="A25" s="144"/>
      <c r="B25" s="143"/>
      <c r="C25" s="154"/>
      <c r="D25" s="210"/>
      <c r="E25" s="30" t="s">
        <v>314</v>
      </c>
    </row>
    <row r="26" spans="1:5" ht="43.2" x14ac:dyDescent="0.3">
      <c r="A26" s="144"/>
      <c r="B26" s="150" t="s">
        <v>394</v>
      </c>
      <c r="C26" s="152" t="s">
        <v>395</v>
      </c>
      <c r="D26" s="211"/>
      <c r="E26" s="30" t="s">
        <v>313</v>
      </c>
    </row>
    <row r="27" spans="1:5" ht="28.8" x14ac:dyDescent="0.3">
      <c r="A27" s="144"/>
      <c r="B27" s="150"/>
      <c r="C27" s="153"/>
      <c r="D27" s="209"/>
      <c r="E27" s="30" t="s">
        <v>312</v>
      </c>
    </row>
    <row r="28" spans="1:5" ht="28.8" x14ac:dyDescent="0.3">
      <c r="A28" s="144"/>
      <c r="B28" s="150"/>
      <c r="C28" s="153"/>
      <c r="D28" s="209"/>
      <c r="E28" s="30" t="s">
        <v>311</v>
      </c>
    </row>
    <row r="29" spans="1:5" ht="28.8" x14ac:dyDescent="0.3">
      <c r="A29" s="144"/>
      <c r="B29" s="150"/>
      <c r="C29" s="153"/>
      <c r="D29" s="209"/>
      <c r="E29" s="30" t="s">
        <v>310</v>
      </c>
    </row>
    <row r="30" spans="1:5" x14ac:dyDescent="0.3">
      <c r="A30" s="144"/>
      <c r="B30" s="150"/>
      <c r="C30" s="154"/>
      <c r="D30" s="210"/>
      <c r="E30" s="83" t="s">
        <v>309</v>
      </c>
    </row>
    <row r="31" spans="1:5" x14ac:dyDescent="0.3">
      <c r="A31" s="144"/>
      <c r="B31" s="74" t="s">
        <v>396</v>
      </c>
      <c r="C31" s="8" t="s">
        <v>318</v>
      </c>
      <c r="D31" s="6">
        <f>IF(NOT(OR(ISNUMBER(D21),ISNUMBER(D26))),0,SUM(D21:D30))</f>
        <v>0</v>
      </c>
      <c r="E31" s="88" t="s">
        <v>500</v>
      </c>
    </row>
    <row r="32" spans="1:5" ht="28.8" x14ac:dyDescent="0.3">
      <c r="A32" s="144" t="s">
        <v>308</v>
      </c>
      <c r="B32" s="143" t="s">
        <v>307</v>
      </c>
      <c r="C32" s="144" t="s">
        <v>263</v>
      </c>
      <c r="D32" s="196"/>
      <c r="E32" s="26" t="s">
        <v>306</v>
      </c>
    </row>
    <row r="33" spans="1:5" x14ac:dyDescent="0.3">
      <c r="A33" s="144"/>
      <c r="B33" s="143"/>
      <c r="C33" s="144"/>
      <c r="D33" s="196"/>
      <c r="E33" s="24" t="s">
        <v>305</v>
      </c>
    </row>
    <row r="34" spans="1:5" x14ac:dyDescent="0.3">
      <c r="A34" s="144"/>
      <c r="B34" s="143"/>
      <c r="C34" s="144"/>
      <c r="D34" s="196"/>
      <c r="E34" s="30" t="s">
        <v>304</v>
      </c>
    </row>
    <row r="35" spans="1:5" x14ac:dyDescent="0.3">
      <c r="A35" s="144"/>
      <c r="B35" s="143"/>
      <c r="C35" s="144"/>
      <c r="D35" s="196"/>
      <c r="E35" s="24" t="s">
        <v>303</v>
      </c>
    </row>
    <row r="36" spans="1:5" x14ac:dyDescent="0.3">
      <c r="A36" s="144"/>
      <c r="B36" s="143"/>
      <c r="C36" s="144"/>
      <c r="D36" s="196"/>
      <c r="E36" s="24" t="s">
        <v>302</v>
      </c>
    </row>
    <row r="37" spans="1:5" x14ac:dyDescent="0.3">
      <c r="A37" s="144"/>
      <c r="B37" s="143"/>
      <c r="C37" s="144"/>
      <c r="D37" s="196"/>
      <c r="E37" s="24"/>
    </row>
    <row r="38" spans="1:5" ht="28.8" x14ac:dyDescent="0.3">
      <c r="A38" s="144"/>
      <c r="B38" s="143"/>
      <c r="C38" s="144"/>
      <c r="D38" s="196"/>
      <c r="E38" s="30" t="s">
        <v>301</v>
      </c>
    </row>
    <row r="39" spans="1:5" ht="28.8" x14ac:dyDescent="0.3">
      <c r="A39" s="144"/>
      <c r="B39" s="143"/>
      <c r="C39" s="144"/>
      <c r="D39" s="196"/>
      <c r="E39" s="30" t="s">
        <v>300</v>
      </c>
    </row>
    <row r="40" spans="1:5" x14ac:dyDescent="0.3">
      <c r="A40" s="144"/>
      <c r="B40" s="143"/>
      <c r="C40" s="144"/>
      <c r="D40" s="196"/>
      <c r="E40" s="83" t="s">
        <v>299</v>
      </c>
    </row>
    <row r="41" spans="1:5" x14ac:dyDescent="0.3">
      <c r="A41" s="144" t="s">
        <v>298</v>
      </c>
      <c r="B41" s="143" t="s">
        <v>297</v>
      </c>
      <c r="C41" s="200">
        <v>6000</v>
      </c>
      <c r="D41" s="196"/>
      <c r="E41" s="46" t="s">
        <v>296</v>
      </c>
    </row>
    <row r="42" spans="1:5" ht="28.8" x14ac:dyDescent="0.3">
      <c r="A42" s="144"/>
      <c r="B42" s="143"/>
      <c r="C42" s="200"/>
      <c r="D42" s="196"/>
      <c r="E42" s="30" t="s">
        <v>295</v>
      </c>
    </row>
    <row r="43" spans="1:5" x14ac:dyDescent="0.3">
      <c r="A43" s="144"/>
      <c r="B43" s="143"/>
      <c r="C43" s="200"/>
      <c r="D43" s="196"/>
      <c r="E43" s="83" t="s">
        <v>294</v>
      </c>
    </row>
    <row r="44" spans="1:5" ht="43.2" x14ac:dyDescent="0.3">
      <c r="A44" s="144" t="s">
        <v>293</v>
      </c>
      <c r="B44" s="143" t="s">
        <v>292</v>
      </c>
      <c r="C44" s="144" t="s">
        <v>150</v>
      </c>
      <c r="D44" s="196"/>
      <c r="E44" s="26" t="s">
        <v>291</v>
      </c>
    </row>
    <row r="45" spans="1:5" x14ac:dyDescent="0.3">
      <c r="A45" s="144"/>
      <c r="B45" s="143"/>
      <c r="C45" s="144"/>
      <c r="D45" s="196"/>
      <c r="E45" s="24" t="s">
        <v>290</v>
      </c>
    </row>
    <row r="46" spans="1:5" ht="43.2" x14ac:dyDescent="0.3">
      <c r="A46" s="144"/>
      <c r="B46" s="143"/>
      <c r="C46" s="144"/>
      <c r="D46" s="196"/>
      <c r="E46" s="30" t="s">
        <v>289</v>
      </c>
    </row>
    <row r="47" spans="1:5" x14ac:dyDescent="0.3">
      <c r="A47" s="144"/>
      <c r="B47" s="143"/>
      <c r="C47" s="144"/>
      <c r="D47" s="196"/>
      <c r="E47" s="24" t="s">
        <v>288</v>
      </c>
    </row>
    <row r="48" spans="1:5" x14ac:dyDescent="0.3">
      <c r="A48" s="144"/>
      <c r="B48" s="143"/>
      <c r="C48" s="144"/>
      <c r="D48" s="196"/>
      <c r="E48" s="24"/>
    </row>
    <row r="49" spans="1:5" x14ac:dyDescent="0.3">
      <c r="A49" s="144"/>
      <c r="B49" s="143"/>
      <c r="C49" s="144"/>
      <c r="D49" s="196"/>
      <c r="E49" s="24" t="s">
        <v>287</v>
      </c>
    </row>
    <row r="50" spans="1:5" ht="28.8" x14ac:dyDescent="0.3">
      <c r="A50" s="144"/>
      <c r="B50" s="143"/>
      <c r="C50" s="144"/>
      <c r="D50" s="196"/>
      <c r="E50" s="87" t="s">
        <v>286</v>
      </c>
    </row>
    <row r="51" spans="1:5" ht="72" x14ac:dyDescent="0.3">
      <c r="A51" s="144" t="s">
        <v>285</v>
      </c>
      <c r="B51" s="143" t="s">
        <v>284</v>
      </c>
      <c r="C51" s="144" t="s">
        <v>283</v>
      </c>
      <c r="D51" s="196"/>
      <c r="E51" s="26" t="s">
        <v>282</v>
      </c>
    </row>
    <row r="52" spans="1:5" ht="28.8" x14ac:dyDescent="0.3">
      <c r="A52" s="144"/>
      <c r="B52" s="143"/>
      <c r="C52" s="144"/>
      <c r="D52" s="196"/>
      <c r="E52" s="30" t="s">
        <v>281</v>
      </c>
    </row>
    <row r="53" spans="1:5" ht="28.8" x14ac:dyDescent="0.3">
      <c r="A53" s="144"/>
      <c r="B53" s="143"/>
      <c r="C53" s="144"/>
      <c r="D53" s="196"/>
      <c r="E53" s="30" t="s">
        <v>280</v>
      </c>
    </row>
    <row r="54" spans="1:5" x14ac:dyDescent="0.3">
      <c r="A54" s="144"/>
      <c r="B54" s="143"/>
      <c r="C54" s="144"/>
      <c r="D54" s="196"/>
      <c r="E54" s="83" t="s">
        <v>271</v>
      </c>
    </row>
    <row r="55" spans="1:5" ht="28.8" x14ac:dyDescent="0.3">
      <c r="A55" s="144" t="s">
        <v>279</v>
      </c>
      <c r="B55" s="143" t="s">
        <v>278</v>
      </c>
      <c r="C55" s="144" t="s">
        <v>160</v>
      </c>
      <c r="D55" s="196"/>
      <c r="E55" s="26" t="s">
        <v>277</v>
      </c>
    </row>
    <row r="56" spans="1:5" ht="43.2" x14ac:dyDescent="0.3">
      <c r="A56" s="144"/>
      <c r="B56" s="143"/>
      <c r="C56" s="144"/>
      <c r="D56" s="196"/>
      <c r="E56" s="30" t="s">
        <v>276</v>
      </c>
    </row>
    <row r="57" spans="1:5" x14ac:dyDescent="0.3">
      <c r="A57" s="144"/>
      <c r="B57" s="143"/>
      <c r="C57" s="144"/>
      <c r="D57" s="196"/>
      <c r="E57" s="24" t="s">
        <v>275</v>
      </c>
    </row>
    <row r="58" spans="1:5" x14ac:dyDescent="0.3">
      <c r="A58" s="144"/>
      <c r="B58" s="143"/>
      <c r="C58" s="144"/>
      <c r="D58" s="196"/>
      <c r="E58" s="24"/>
    </row>
    <row r="59" spans="1:5" ht="28.8" x14ac:dyDescent="0.3">
      <c r="A59" s="144"/>
      <c r="B59" s="143"/>
      <c r="C59" s="144"/>
      <c r="D59" s="196"/>
      <c r="E59" s="30" t="s">
        <v>274</v>
      </c>
    </row>
    <row r="60" spans="1:5" ht="28.8" x14ac:dyDescent="0.3">
      <c r="A60" s="144"/>
      <c r="B60" s="143"/>
      <c r="C60" s="144"/>
      <c r="D60" s="196"/>
      <c r="E60" s="30" t="s">
        <v>273</v>
      </c>
    </row>
    <row r="61" spans="1:5" ht="28.8" x14ac:dyDescent="0.3">
      <c r="A61" s="144"/>
      <c r="B61" s="143"/>
      <c r="C61" s="144"/>
      <c r="D61" s="196"/>
      <c r="E61" s="30" t="s">
        <v>272</v>
      </c>
    </row>
    <row r="62" spans="1:5" x14ac:dyDescent="0.3">
      <c r="A62" s="144"/>
      <c r="B62" s="143"/>
      <c r="C62" s="144"/>
      <c r="D62" s="196"/>
      <c r="E62" s="83" t="s">
        <v>271</v>
      </c>
    </row>
    <row r="63" spans="1:5" ht="43.2" x14ac:dyDescent="0.3">
      <c r="A63" s="144" t="s">
        <v>270</v>
      </c>
      <c r="B63" s="143" t="s">
        <v>269</v>
      </c>
      <c r="C63" s="144" t="s">
        <v>268</v>
      </c>
      <c r="D63" s="196"/>
      <c r="E63" s="26" t="s">
        <v>267</v>
      </c>
    </row>
    <row r="64" spans="1:5" x14ac:dyDescent="0.3">
      <c r="A64" s="144"/>
      <c r="B64" s="143"/>
      <c r="C64" s="144"/>
      <c r="D64" s="196"/>
      <c r="E64" s="83" t="s">
        <v>266</v>
      </c>
    </row>
    <row r="65" spans="1:5" x14ac:dyDescent="0.3">
      <c r="A65" s="8" t="s">
        <v>265</v>
      </c>
      <c r="B65" s="7" t="s">
        <v>264</v>
      </c>
      <c r="C65" s="8" t="s">
        <v>263</v>
      </c>
      <c r="D65" s="13">
        <f>IF(COUNTA(D51:D64)=0,0,IF(SUM(D51:D64) &gt; 6000, 6000, SUM(D51:D64)))</f>
        <v>0</v>
      </c>
      <c r="E65" s="88" t="s">
        <v>397</v>
      </c>
    </row>
    <row r="66" spans="1:5" ht="28.8" x14ac:dyDescent="0.3">
      <c r="A66" s="65" t="s">
        <v>262</v>
      </c>
      <c r="B66" s="64" t="s">
        <v>261</v>
      </c>
      <c r="C66" s="152" t="s">
        <v>260</v>
      </c>
      <c r="D66" s="209"/>
      <c r="E66" s="83" t="s">
        <v>458</v>
      </c>
    </row>
    <row r="67" spans="1:5" ht="57.6" x14ac:dyDescent="0.3">
      <c r="A67" s="144" t="s">
        <v>259</v>
      </c>
      <c r="B67" s="212" t="s">
        <v>258</v>
      </c>
      <c r="C67" s="153"/>
      <c r="D67" s="209"/>
      <c r="E67" s="26" t="s">
        <v>456</v>
      </c>
    </row>
    <row r="68" spans="1:5" x14ac:dyDescent="0.3">
      <c r="A68" s="144"/>
      <c r="B68" s="212"/>
      <c r="C68" s="153"/>
      <c r="D68" s="209"/>
      <c r="E68" s="83" t="s">
        <v>257</v>
      </c>
    </row>
    <row r="69" spans="1:5" ht="44.4" customHeight="1" x14ac:dyDescent="0.3">
      <c r="A69" s="144" t="s">
        <v>256</v>
      </c>
      <c r="B69" s="212" t="s">
        <v>255</v>
      </c>
      <c r="C69" s="153"/>
      <c r="D69" s="209"/>
      <c r="E69" s="26" t="s">
        <v>457</v>
      </c>
    </row>
    <row r="70" spans="1:5" x14ac:dyDescent="0.3">
      <c r="A70" s="144"/>
      <c r="B70" s="212"/>
      <c r="C70" s="153"/>
      <c r="D70" s="209"/>
      <c r="E70" s="83" t="s">
        <v>254</v>
      </c>
    </row>
    <row r="71" spans="1:5" ht="28.8" x14ac:dyDescent="0.3">
      <c r="A71" s="144" t="s">
        <v>253</v>
      </c>
      <c r="B71" s="212" t="s">
        <v>252</v>
      </c>
      <c r="C71" s="153"/>
      <c r="D71" s="209"/>
      <c r="E71" s="26" t="s">
        <v>459</v>
      </c>
    </row>
    <row r="72" spans="1:5" ht="43.2" x14ac:dyDescent="0.3">
      <c r="A72" s="144"/>
      <c r="B72" s="212"/>
      <c r="C72" s="153"/>
      <c r="D72" s="209"/>
      <c r="E72" s="30" t="s">
        <v>251</v>
      </c>
    </row>
    <row r="73" spans="1:5" x14ac:dyDescent="0.3">
      <c r="A73" s="144"/>
      <c r="B73" s="212"/>
      <c r="C73" s="153"/>
      <c r="D73" s="209"/>
      <c r="E73" s="24" t="s">
        <v>250</v>
      </c>
    </row>
    <row r="74" spans="1:5" x14ac:dyDescent="0.3">
      <c r="A74" s="144"/>
      <c r="B74" s="212"/>
      <c r="C74" s="153"/>
      <c r="D74" s="209"/>
      <c r="E74" s="83" t="s">
        <v>249</v>
      </c>
    </row>
    <row r="75" spans="1:5" ht="28.8" x14ac:dyDescent="0.3">
      <c r="A75" s="144" t="s">
        <v>248</v>
      </c>
      <c r="B75" s="143" t="s">
        <v>247</v>
      </c>
      <c r="C75" s="153"/>
      <c r="D75" s="209"/>
      <c r="E75" s="26" t="s">
        <v>460</v>
      </c>
    </row>
    <row r="76" spans="1:5" x14ac:dyDescent="0.3">
      <c r="A76" s="144"/>
      <c r="B76" s="143"/>
      <c r="C76" s="154"/>
      <c r="D76" s="209"/>
      <c r="E76" s="83" t="s">
        <v>246</v>
      </c>
    </row>
    <row r="77" spans="1:5" ht="43.2" x14ac:dyDescent="0.3">
      <c r="A77" s="144" t="s">
        <v>245</v>
      </c>
      <c r="B77" s="143" t="s">
        <v>244</v>
      </c>
      <c r="C77" s="144" t="s">
        <v>243</v>
      </c>
      <c r="D77" s="201"/>
      <c r="E77" s="26" t="s">
        <v>242</v>
      </c>
    </row>
    <row r="78" spans="1:5" ht="28.8" x14ac:dyDescent="0.3">
      <c r="A78" s="144"/>
      <c r="B78" s="143"/>
      <c r="C78" s="144"/>
      <c r="D78" s="202"/>
      <c r="E78" s="30" t="s">
        <v>241</v>
      </c>
    </row>
    <row r="79" spans="1:5" x14ac:dyDescent="0.3">
      <c r="A79" s="144"/>
      <c r="B79" s="143"/>
      <c r="C79" s="144"/>
      <c r="D79" s="202"/>
      <c r="E79" s="24" t="s">
        <v>207</v>
      </c>
    </row>
    <row r="80" spans="1:5" ht="28.8" x14ac:dyDescent="0.3">
      <c r="A80" s="144"/>
      <c r="B80" s="143"/>
      <c r="C80" s="144"/>
      <c r="D80" s="202"/>
      <c r="E80" s="30" t="s">
        <v>240</v>
      </c>
    </row>
    <row r="81" spans="1:5" ht="43.2" x14ac:dyDescent="0.3">
      <c r="A81" s="144"/>
      <c r="B81" s="143"/>
      <c r="C81" s="144"/>
      <c r="D81" s="202"/>
      <c r="E81" s="30" t="s">
        <v>239</v>
      </c>
    </row>
    <row r="82" spans="1:5" x14ac:dyDescent="0.3">
      <c r="A82" s="152"/>
      <c r="B82" s="149"/>
      <c r="C82" s="152"/>
      <c r="D82" s="203"/>
      <c r="E82" s="83" t="s">
        <v>238</v>
      </c>
    </row>
    <row r="83" spans="1:5" ht="14.4" customHeight="1" x14ac:dyDescent="0.3">
      <c r="A83" s="144" t="s">
        <v>237</v>
      </c>
      <c r="B83" s="143" t="s">
        <v>236</v>
      </c>
      <c r="C83" s="144" t="s">
        <v>97</v>
      </c>
      <c r="D83" s="196"/>
      <c r="E83" s="46" t="s">
        <v>235</v>
      </c>
    </row>
    <row r="84" spans="1:5" x14ac:dyDescent="0.3">
      <c r="A84" s="144"/>
      <c r="B84" s="143"/>
      <c r="C84" s="144"/>
      <c r="D84" s="196"/>
      <c r="E84" s="24" t="s">
        <v>234</v>
      </c>
    </row>
    <row r="85" spans="1:5" ht="28.8" x14ac:dyDescent="0.3">
      <c r="A85" s="144"/>
      <c r="B85" s="143"/>
      <c r="C85" s="144"/>
      <c r="D85" s="196"/>
      <c r="E85" s="30" t="s">
        <v>233</v>
      </c>
    </row>
    <row r="86" spans="1:5" x14ac:dyDescent="0.3">
      <c r="A86" s="144"/>
      <c r="B86" s="143"/>
      <c r="C86" s="144"/>
      <c r="D86" s="196"/>
      <c r="E86" s="24" t="s">
        <v>232</v>
      </c>
    </row>
    <row r="87" spans="1:5" x14ac:dyDescent="0.3">
      <c r="A87" s="144"/>
      <c r="B87" s="143"/>
      <c r="C87" s="144"/>
      <c r="D87" s="196"/>
      <c r="E87" s="24"/>
    </row>
    <row r="88" spans="1:5" x14ac:dyDescent="0.3">
      <c r="A88" s="144"/>
      <c r="B88" s="143"/>
      <c r="C88" s="144"/>
      <c r="D88" s="196"/>
      <c r="E88" s="24" t="s">
        <v>231</v>
      </c>
    </row>
    <row r="89" spans="1:5" x14ac:dyDescent="0.3">
      <c r="A89" s="144"/>
      <c r="B89" s="143"/>
      <c r="C89" s="144"/>
      <c r="D89" s="196"/>
      <c r="E89" s="24" t="s">
        <v>230</v>
      </c>
    </row>
    <row r="90" spans="1:5" x14ac:dyDescent="0.3">
      <c r="A90" s="144"/>
      <c r="B90" s="143"/>
      <c r="C90" s="144"/>
      <c r="D90" s="196"/>
      <c r="E90" s="24" t="s">
        <v>229</v>
      </c>
    </row>
    <row r="91" spans="1:5" x14ac:dyDescent="0.3">
      <c r="A91" s="144"/>
      <c r="B91" s="143"/>
      <c r="C91" s="144"/>
      <c r="D91" s="196"/>
      <c r="E91" s="24" t="s">
        <v>228</v>
      </c>
    </row>
    <row r="92" spans="1:5" x14ac:dyDescent="0.3">
      <c r="A92" s="144"/>
      <c r="B92" s="143"/>
      <c r="C92" s="144"/>
      <c r="D92" s="196"/>
      <c r="E92" s="24"/>
    </row>
    <row r="93" spans="1:5" x14ac:dyDescent="0.3">
      <c r="A93" s="144"/>
      <c r="B93" s="143"/>
      <c r="C93" s="144"/>
      <c r="D93" s="196"/>
      <c r="E93" s="24" t="s">
        <v>227</v>
      </c>
    </row>
    <row r="94" spans="1:5" x14ac:dyDescent="0.3">
      <c r="A94" s="144"/>
      <c r="B94" s="143"/>
      <c r="C94" s="144"/>
      <c r="D94" s="196"/>
      <c r="E94" s="24" t="s">
        <v>226</v>
      </c>
    </row>
    <row r="95" spans="1:5" ht="28.8" x14ac:dyDescent="0.3">
      <c r="A95" s="144"/>
      <c r="B95" s="143"/>
      <c r="C95" s="144"/>
      <c r="D95" s="196"/>
      <c r="E95" s="30" t="s">
        <v>471</v>
      </c>
    </row>
    <row r="96" spans="1:5" x14ac:dyDescent="0.3">
      <c r="A96" s="144"/>
      <c r="B96" s="143"/>
      <c r="C96" s="144"/>
      <c r="D96" s="196"/>
      <c r="E96" s="83" t="s">
        <v>225</v>
      </c>
    </row>
    <row r="97" spans="1:5" x14ac:dyDescent="0.3">
      <c r="A97" s="144" t="s">
        <v>224</v>
      </c>
      <c r="B97" s="143" t="s">
        <v>223</v>
      </c>
      <c r="C97" s="144" t="s">
        <v>127</v>
      </c>
      <c r="D97" s="196"/>
      <c r="E97" s="46" t="s">
        <v>222</v>
      </c>
    </row>
    <row r="98" spans="1:5" ht="28.8" x14ac:dyDescent="0.3">
      <c r="A98" s="144"/>
      <c r="B98" s="143"/>
      <c r="C98" s="144"/>
      <c r="D98" s="196"/>
      <c r="E98" s="30" t="s">
        <v>221</v>
      </c>
    </row>
    <row r="99" spans="1:5" x14ac:dyDescent="0.3">
      <c r="A99" s="144"/>
      <c r="B99" s="143"/>
      <c r="C99" s="144"/>
      <c r="D99" s="196"/>
      <c r="E99" s="24" t="s">
        <v>220</v>
      </c>
    </row>
    <row r="100" spans="1:5" x14ac:dyDescent="0.3">
      <c r="A100" s="144"/>
      <c r="B100" s="143"/>
      <c r="C100" s="144"/>
      <c r="D100" s="196"/>
      <c r="E100" s="24"/>
    </row>
    <row r="101" spans="1:5" ht="43.2" x14ac:dyDescent="0.3">
      <c r="A101" s="144"/>
      <c r="B101" s="143"/>
      <c r="C101" s="144"/>
      <c r="D101" s="196"/>
      <c r="E101" s="30" t="s">
        <v>219</v>
      </c>
    </row>
    <row r="102" spans="1:5" ht="28.8" x14ac:dyDescent="0.3">
      <c r="A102" s="144"/>
      <c r="B102" s="143"/>
      <c r="C102" s="144"/>
      <c r="D102" s="196"/>
      <c r="E102" s="30" t="s">
        <v>218</v>
      </c>
    </row>
    <row r="103" spans="1:5" ht="28.8" x14ac:dyDescent="0.3">
      <c r="A103" s="144"/>
      <c r="B103" s="143"/>
      <c r="C103" s="144"/>
      <c r="D103" s="196"/>
      <c r="E103" s="30" t="s">
        <v>217</v>
      </c>
    </row>
    <row r="104" spans="1:5" x14ac:dyDescent="0.3">
      <c r="A104" s="144"/>
      <c r="B104" s="143"/>
      <c r="C104" s="144"/>
      <c r="D104" s="196"/>
      <c r="E104" s="24"/>
    </row>
    <row r="105" spans="1:5" x14ac:dyDescent="0.3">
      <c r="A105" s="144"/>
      <c r="B105" s="143"/>
      <c r="C105" s="144"/>
      <c r="D105" s="196"/>
      <c r="E105" s="24" t="s">
        <v>216</v>
      </c>
    </row>
    <row r="106" spans="1:5" x14ac:dyDescent="0.3">
      <c r="A106" s="144"/>
      <c r="B106" s="143"/>
      <c r="C106" s="144"/>
      <c r="D106" s="196"/>
      <c r="E106" s="24" t="s">
        <v>215</v>
      </c>
    </row>
    <row r="107" spans="1:5" x14ac:dyDescent="0.3">
      <c r="A107" s="144"/>
      <c r="B107" s="143"/>
      <c r="C107" s="144"/>
      <c r="D107" s="196"/>
      <c r="E107" s="24" t="s">
        <v>214</v>
      </c>
    </row>
    <row r="108" spans="1:5" x14ac:dyDescent="0.3">
      <c r="A108" s="144"/>
      <c r="B108" s="143"/>
      <c r="C108" s="144"/>
      <c r="D108" s="196"/>
      <c r="E108" s="83" t="s">
        <v>213</v>
      </c>
    </row>
    <row r="109" spans="1:5" x14ac:dyDescent="0.3">
      <c r="A109" s="144" t="s">
        <v>212</v>
      </c>
      <c r="B109" s="143" t="s">
        <v>211</v>
      </c>
      <c r="C109" s="144" t="s">
        <v>210</v>
      </c>
      <c r="D109" s="196"/>
      <c r="E109" s="46" t="s">
        <v>209</v>
      </c>
    </row>
    <row r="110" spans="1:5" ht="28.8" x14ac:dyDescent="0.3">
      <c r="A110" s="144"/>
      <c r="B110" s="143"/>
      <c r="C110" s="144"/>
      <c r="D110" s="196"/>
      <c r="E110" s="30" t="s">
        <v>208</v>
      </c>
    </row>
    <row r="111" spans="1:5" x14ac:dyDescent="0.3">
      <c r="A111" s="144"/>
      <c r="B111" s="143"/>
      <c r="C111" s="144"/>
      <c r="D111" s="196"/>
      <c r="E111" s="134" t="s">
        <v>503</v>
      </c>
    </row>
    <row r="112" spans="1:5" x14ac:dyDescent="0.3">
      <c r="A112" s="144"/>
      <c r="B112" s="143"/>
      <c r="C112" s="144"/>
      <c r="D112" s="196"/>
      <c r="E112" s="24" t="s">
        <v>504</v>
      </c>
    </row>
    <row r="113" spans="1:5" x14ac:dyDescent="0.3">
      <c r="A113" s="144"/>
      <c r="B113" s="143"/>
      <c r="C113" s="144"/>
      <c r="D113" s="196"/>
      <c r="E113" s="24" t="s">
        <v>206</v>
      </c>
    </row>
    <row r="114" spans="1:5" x14ac:dyDescent="0.3">
      <c r="A114" s="144"/>
      <c r="B114" s="143"/>
      <c r="C114" s="144"/>
      <c r="D114" s="196"/>
      <c r="E114" s="24" t="s">
        <v>205</v>
      </c>
    </row>
    <row r="115" spans="1:5" x14ac:dyDescent="0.3">
      <c r="A115" s="144"/>
      <c r="B115" s="143"/>
      <c r="C115" s="144"/>
      <c r="D115" s="196"/>
      <c r="E115" s="24" t="s">
        <v>204</v>
      </c>
    </row>
    <row r="116" spans="1:5" x14ac:dyDescent="0.3">
      <c r="A116" s="144"/>
      <c r="B116" s="143"/>
      <c r="C116" s="144"/>
      <c r="D116" s="196"/>
      <c r="E116" s="24" t="s">
        <v>203</v>
      </c>
    </row>
    <row r="117" spans="1:5" x14ac:dyDescent="0.3">
      <c r="A117" s="144"/>
      <c r="B117" s="143"/>
      <c r="C117" s="144"/>
      <c r="D117" s="196"/>
      <c r="E117" s="24" t="s">
        <v>202</v>
      </c>
    </row>
    <row r="118" spans="1:5" x14ac:dyDescent="0.3">
      <c r="A118" s="144"/>
      <c r="B118" s="143"/>
      <c r="C118" s="144"/>
      <c r="D118" s="196"/>
      <c r="E118" s="24" t="s">
        <v>201</v>
      </c>
    </row>
    <row r="119" spans="1:5" x14ac:dyDescent="0.3">
      <c r="A119" s="144"/>
      <c r="B119" s="143"/>
      <c r="C119" s="144"/>
      <c r="D119" s="196"/>
      <c r="E119" s="83" t="s">
        <v>200</v>
      </c>
    </row>
    <row r="120" spans="1:5" ht="43.2" x14ac:dyDescent="0.3">
      <c r="A120" s="144" t="s">
        <v>199</v>
      </c>
      <c r="B120" s="143" t="s">
        <v>198</v>
      </c>
      <c r="C120" s="144" t="s">
        <v>197</v>
      </c>
      <c r="D120" s="213"/>
      <c r="E120" s="26" t="s">
        <v>196</v>
      </c>
    </row>
    <row r="121" spans="1:5" x14ac:dyDescent="0.3">
      <c r="A121" s="144"/>
      <c r="B121" s="143"/>
      <c r="C121" s="144"/>
      <c r="D121" s="214"/>
      <c r="E121" s="89" t="s">
        <v>195</v>
      </c>
    </row>
    <row r="122" spans="1:5" ht="28.8" x14ac:dyDescent="0.3">
      <c r="A122" s="144"/>
      <c r="B122" s="143"/>
      <c r="C122" s="144"/>
      <c r="D122" s="214"/>
      <c r="E122" s="30" t="s">
        <v>194</v>
      </c>
    </row>
    <row r="123" spans="1:5" x14ac:dyDescent="0.3">
      <c r="A123" s="144"/>
      <c r="B123" s="143"/>
      <c r="C123" s="144"/>
      <c r="D123" s="214"/>
      <c r="E123" s="89" t="s">
        <v>193</v>
      </c>
    </row>
    <row r="124" spans="1:5" x14ac:dyDescent="0.3">
      <c r="A124" s="144"/>
      <c r="B124" s="143"/>
      <c r="C124" s="144"/>
      <c r="D124" s="214"/>
      <c r="E124" s="24"/>
    </row>
    <row r="125" spans="1:5" ht="43.2" x14ac:dyDescent="0.3">
      <c r="A125" s="144"/>
      <c r="B125" s="143"/>
      <c r="C125" s="144"/>
      <c r="D125" s="214"/>
      <c r="E125" s="30" t="s">
        <v>192</v>
      </c>
    </row>
    <row r="126" spans="1:5" x14ac:dyDescent="0.3">
      <c r="A126" s="144"/>
      <c r="B126" s="143"/>
      <c r="C126" s="144"/>
      <c r="D126" s="214"/>
      <c r="E126" s="89" t="s">
        <v>191</v>
      </c>
    </row>
    <row r="127" spans="1:5" ht="28.8" x14ac:dyDescent="0.3">
      <c r="A127" s="144"/>
      <c r="B127" s="143"/>
      <c r="C127" s="144"/>
      <c r="D127" s="214"/>
      <c r="E127" s="30" t="s">
        <v>190</v>
      </c>
    </row>
    <row r="128" spans="1:5" x14ac:dyDescent="0.3">
      <c r="A128" s="144"/>
      <c r="B128" s="143"/>
      <c r="C128" s="144"/>
      <c r="D128" s="214"/>
      <c r="E128" s="89" t="s">
        <v>189</v>
      </c>
    </row>
    <row r="129" spans="1:5" x14ac:dyDescent="0.3">
      <c r="A129" s="144"/>
      <c r="B129" s="143"/>
      <c r="C129" s="144"/>
      <c r="D129" s="214"/>
      <c r="E129" s="24"/>
    </row>
    <row r="130" spans="1:5" ht="43.2" x14ac:dyDescent="0.3">
      <c r="A130" s="144"/>
      <c r="B130" s="143"/>
      <c r="C130" s="144"/>
      <c r="D130" s="214"/>
      <c r="E130" s="30" t="s">
        <v>188</v>
      </c>
    </row>
    <row r="131" spans="1:5" ht="28.8" x14ac:dyDescent="0.3">
      <c r="A131" s="144"/>
      <c r="B131" s="143"/>
      <c r="C131" s="144"/>
      <c r="D131" s="214"/>
      <c r="E131" s="30" t="s">
        <v>187</v>
      </c>
    </row>
    <row r="132" spans="1:5" x14ac:dyDescent="0.3">
      <c r="A132" s="152"/>
      <c r="B132" s="149"/>
      <c r="C132" s="152"/>
      <c r="D132" s="214"/>
      <c r="E132" s="83" t="s">
        <v>186</v>
      </c>
    </row>
    <row r="133" spans="1:5" x14ac:dyDescent="0.3">
      <c r="A133" s="144" t="s">
        <v>185</v>
      </c>
      <c r="B133" s="143" t="s">
        <v>184</v>
      </c>
      <c r="C133" s="200">
        <v>3500</v>
      </c>
      <c r="D133" s="211"/>
      <c r="E133" s="46" t="s">
        <v>183</v>
      </c>
    </row>
    <row r="134" spans="1:5" x14ac:dyDescent="0.3">
      <c r="A134" s="144"/>
      <c r="B134" s="143"/>
      <c r="C134" s="200"/>
      <c r="D134" s="210"/>
      <c r="E134" s="83" t="s">
        <v>182</v>
      </c>
    </row>
    <row r="135" spans="1:5" ht="72" x14ac:dyDescent="0.3">
      <c r="A135" s="8" t="s">
        <v>181</v>
      </c>
      <c r="B135" s="7" t="s">
        <v>501</v>
      </c>
      <c r="C135" s="7" t="s">
        <v>180</v>
      </c>
      <c r="D135" s="63"/>
      <c r="E135" s="26"/>
    </row>
    <row r="136" spans="1:5" x14ac:dyDescent="0.3">
      <c r="A136" s="197" t="s">
        <v>179</v>
      </c>
      <c r="B136" s="7" t="s">
        <v>178</v>
      </c>
      <c r="C136" s="62" t="s">
        <v>160</v>
      </c>
      <c r="D136" s="107"/>
      <c r="E136" s="5"/>
    </row>
    <row r="137" spans="1:5" ht="28.8" x14ac:dyDescent="0.3">
      <c r="A137" s="198"/>
      <c r="B137" s="143" t="s">
        <v>177</v>
      </c>
      <c r="C137" s="130">
        <v>2000</v>
      </c>
      <c r="D137" s="188">
        <f>IF(NOT(ISNUMBER(D136)),0,D136*C137)</f>
        <v>0</v>
      </c>
      <c r="E137" s="26" t="s">
        <v>176</v>
      </c>
    </row>
    <row r="138" spans="1:5" x14ac:dyDescent="0.3">
      <c r="A138" s="199"/>
      <c r="B138" s="143"/>
      <c r="C138" s="133" t="s">
        <v>505</v>
      </c>
      <c r="D138" s="188"/>
      <c r="E138" s="83" t="s">
        <v>175</v>
      </c>
    </row>
    <row r="139" spans="1:5" x14ac:dyDescent="0.3">
      <c r="A139" s="190" t="s">
        <v>398</v>
      </c>
      <c r="B139" s="7" t="s">
        <v>170</v>
      </c>
      <c r="C139" s="62" t="s">
        <v>160</v>
      </c>
      <c r="D139" s="108"/>
      <c r="E139" s="89"/>
    </row>
    <row r="140" spans="1:5" ht="28.8" x14ac:dyDescent="0.3">
      <c r="A140" s="191"/>
      <c r="B140" s="145" t="s">
        <v>174</v>
      </c>
      <c r="C140" s="130">
        <v>2000</v>
      </c>
      <c r="D140" s="188">
        <f>IF(NOT(ISNUMBER(D139)),0,D139*C140)</f>
        <v>0</v>
      </c>
      <c r="E140" s="26" t="s">
        <v>173</v>
      </c>
    </row>
    <row r="141" spans="1:5" x14ac:dyDescent="0.3">
      <c r="A141" s="191"/>
      <c r="B141" s="187"/>
      <c r="C141" s="133" t="s">
        <v>505</v>
      </c>
      <c r="D141" s="189"/>
      <c r="E141" s="84" t="s">
        <v>172</v>
      </c>
    </row>
    <row r="142" spans="1:5" x14ac:dyDescent="0.3">
      <c r="A142" s="129" t="s">
        <v>171</v>
      </c>
      <c r="B142" s="61" t="s">
        <v>171</v>
      </c>
      <c r="C142" s="61"/>
      <c r="D142" s="60"/>
      <c r="E142" s="85" t="s">
        <v>171</v>
      </c>
    </row>
    <row r="143" spans="1:5" x14ac:dyDescent="0.3">
      <c r="A143" s="192" t="s">
        <v>399</v>
      </c>
      <c r="B143" s="59" t="s">
        <v>170</v>
      </c>
      <c r="C143" s="137" t="s">
        <v>160</v>
      </c>
      <c r="D143" s="109"/>
      <c r="E143" s="90"/>
    </row>
    <row r="144" spans="1:5" ht="28.8" x14ac:dyDescent="0.3">
      <c r="A144" s="191"/>
      <c r="B144" s="182" t="s">
        <v>169</v>
      </c>
      <c r="C144" s="130"/>
      <c r="D144" s="180">
        <f>IF(NOT(ISNUMBER(D143)),0,D143*C145)</f>
        <v>0</v>
      </c>
      <c r="E144" s="30" t="s">
        <v>168</v>
      </c>
    </row>
    <row r="145" spans="1:5" ht="28.8" x14ac:dyDescent="0.3">
      <c r="A145" s="191"/>
      <c r="B145" s="182"/>
      <c r="C145" s="132">
        <v>8000</v>
      </c>
      <c r="D145" s="180"/>
      <c r="E145" s="30" t="s">
        <v>167</v>
      </c>
    </row>
    <row r="146" spans="1:5" x14ac:dyDescent="0.3">
      <c r="A146" s="191"/>
      <c r="B146" s="182"/>
      <c r="C146" s="132" t="s">
        <v>505</v>
      </c>
      <c r="D146" s="180"/>
      <c r="E146" s="30" t="s">
        <v>156</v>
      </c>
    </row>
    <row r="147" spans="1:5" ht="28.8" x14ac:dyDescent="0.3">
      <c r="A147" s="191"/>
      <c r="B147" s="182"/>
      <c r="C147" s="135"/>
      <c r="D147" s="180"/>
      <c r="E147" s="30" t="s">
        <v>166</v>
      </c>
    </row>
    <row r="148" spans="1:5" x14ac:dyDescent="0.3">
      <c r="A148" s="193"/>
      <c r="B148" s="182"/>
      <c r="C148" s="136"/>
      <c r="D148" s="180"/>
      <c r="E148" s="83" t="s">
        <v>165</v>
      </c>
    </row>
    <row r="149" spans="1:5" x14ac:dyDescent="0.3">
      <c r="A149" s="190" t="s">
        <v>400</v>
      </c>
      <c r="B149" s="7" t="s">
        <v>164</v>
      </c>
      <c r="C149" s="8" t="s">
        <v>160</v>
      </c>
      <c r="D149" s="107"/>
      <c r="E149" s="89"/>
    </row>
    <row r="150" spans="1:5" x14ac:dyDescent="0.3">
      <c r="A150" s="194"/>
      <c r="B150" s="58" t="s">
        <v>163</v>
      </c>
      <c r="C150" s="57">
        <v>6000</v>
      </c>
      <c r="D150" s="56">
        <f>IF(NOT(ISNUMBER(D149)),0,D149*C150)</f>
        <v>0</v>
      </c>
      <c r="E150" s="91" t="s">
        <v>162</v>
      </c>
    </row>
    <row r="151" spans="1:5" x14ac:dyDescent="0.3">
      <c r="A151" s="195" t="s">
        <v>401</v>
      </c>
      <c r="B151" s="55" t="s">
        <v>161</v>
      </c>
      <c r="C151" s="131" t="str">
        <f>IF(D149="", "Maximum of X", "Maximum of " &amp; D149)</f>
        <v>Maximum of X</v>
      </c>
      <c r="D151" s="110"/>
      <c r="E151" s="32" t="s">
        <v>506</v>
      </c>
    </row>
    <row r="152" spans="1:5" ht="28.8" x14ac:dyDescent="0.3">
      <c r="A152" s="153"/>
      <c r="B152" s="181" t="s">
        <v>159</v>
      </c>
      <c r="C152" s="130"/>
      <c r="D152" s="184">
        <f>IF(OR(NOT(OR(ISNUMBER(D151),ISNUMBER(D149))),D149=0),0,D151*C153)</f>
        <v>0</v>
      </c>
      <c r="E152" s="30" t="s">
        <v>158</v>
      </c>
    </row>
    <row r="153" spans="1:5" ht="28.8" x14ac:dyDescent="0.3">
      <c r="A153" s="153"/>
      <c r="B153" s="182"/>
      <c r="C153" s="132">
        <v>8000</v>
      </c>
      <c r="D153" s="184"/>
      <c r="E153" s="30" t="s">
        <v>157</v>
      </c>
    </row>
    <row r="154" spans="1:5" x14ac:dyDescent="0.3">
      <c r="A154" s="153"/>
      <c r="B154" s="182"/>
      <c r="C154" s="132" t="s">
        <v>505</v>
      </c>
      <c r="D154" s="184"/>
      <c r="E154" s="24" t="s">
        <v>156</v>
      </c>
    </row>
    <row r="155" spans="1:5" ht="28.8" x14ac:dyDescent="0.3">
      <c r="A155" s="153"/>
      <c r="B155" s="182"/>
      <c r="C155" s="135"/>
      <c r="D155" s="184"/>
      <c r="E155" s="30" t="s">
        <v>155</v>
      </c>
    </row>
    <row r="156" spans="1:5" x14ac:dyDescent="0.3">
      <c r="A156" s="153"/>
      <c r="B156" s="182"/>
      <c r="C156" s="135"/>
      <c r="D156" s="185"/>
      <c r="E156" s="24" t="s">
        <v>154</v>
      </c>
    </row>
    <row r="157" spans="1:5" x14ac:dyDescent="0.3">
      <c r="A157" s="154"/>
      <c r="B157" s="183"/>
      <c r="C157" s="136"/>
      <c r="D157" s="186"/>
      <c r="E157" s="83" t="s">
        <v>153</v>
      </c>
    </row>
    <row r="158" spans="1:5" ht="28.8" x14ac:dyDescent="0.3">
      <c r="A158" s="144" t="s">
        <v>152</v>
      </c>
      <c r="B158" s="143" t="s">
        <v>151</v>
      </c>
      <c r="C158" s="144" t="s">
        <v>150</v>
      </c>
      <c r="D158" s="155"/>
      <c r="E158" s="26" t="s">
        <v>149</v>
      </c>
    </row>
    <row r="159" spans="1:5" x14ac:dyDescent="0.3">
      <c r="A159" s="144"/>
      <c r="B159" s="143"/>
      <c r="C159" s="144"/>
      <c r="D159" s="155"/>
      <c r="E159" s="24" t="s">
        <v>148</v>
      </c>
    </row>
    <row r="160" spans="1:5" x14ac:dyDescent="0.3">
      <c r="A160" s="144"/>
      <c r="B160" s="143"/>
      <c r="C160" s="144"/>
      <c r="D160" s="155"/>
      <c r="E160" s="24"/>
    </row>
    <row r="161" spans="1:5" ht="28.8" x14ac:dyDescent="0.3">
      <c r="A161" s="144"/>
      <c r="B161" s="143"/>
      <c r="C161" s="144"/>
      <c r="D161" s="155"/>
      <c r="E161" s="30" t="s">
        <v>147</v>
      </c>
    </row>
    <row r="162" spans="1:5" x14ac:dyDescent="0.3">
      <c r="A162" s="144"/>
      <c r="B162" s="143"/>
      <c r="C162" s="144"/>
      <c r="D162" s="155"/>
      <c r="E162" s="24"/>
    </row>
    <row r="163" spans="1:5" x14ac:dyDescent="0.3">
      <c r="A163" s="144"/>
      <c r="B163" s="143"/>
      <c r="C163" s="144"/>
      <c r="D163" s="155"/>
      <c r="E163" s="24" t="s">
        <v>146</v>
      </c>
    </row>
    <row r="164" spans="1:5" x14ac:dyDescent="0.3">
      <c r="A164" s="144"/>
      <c r="B164" s="143"/>
      <c r="C164" s="144"/>
      <c r="D164" s="155"/>
      <c r="E164" s="24" t="s">
        <v>145</v>
      </c>
    </row>
    <row r="165" spans="1:5" x14ac:dyDescent="0.3">
      <c r="A165" s="144"/>
      <c r="B165" s="143"/>
      <c r="C165" s="144"/>
      <c r="D165" s="155"/>
      <c r="E165" s="24" t="s">
        <v>144</v>
      </c>
    </row>
    <row r="166" spans="1:5" x14ac:dyDescent="0.3">
      <c r="A166" s="144"/>
      <c r="B166" s="143"/>
      <c r="C166" s="144"/>
      <c r="D166" s="155"/>
      <c r="E166" s="24" t="s">
        <v>143</v>
      </c>
    </row>
    <row r="167" spans="1:5" ht="28.8" x14ac:dyDescent="0.3">
      <c r="A167" s="144"/>
      <c r="B167" s="143"/>
      <c r="C167" s="144"/>
      <c r="D167" s="155"/>
      <c r="E167" s="30" t="s">
        <v>142</v>
      </c>
    </row>
    <row r="168" spans="1:5" ht="28.8" x14ac:dyDescent="0.3">
      <c r="A168" s="144"/>
      <c r="B168" s="143"/>
      <c r="C168" s="144"/>
      <c r="D168" s="155"/>
      <c r="E168" s="30" t="s">
        <v>141</v>
      </c>
    </row>
    <row r="169" spans="1:5" x14ac:dyDescent="0.3">
      <c r="A169" s="144"/>
      <c r="B169" s="143"/>
      <c r="C169" s="144"/>
      <c r="D169" s="155"/>
      <c r="E169" s="24"/>
    </row>
    <row r="170" spans="1:5" x14ac:dyDescent="0.3">
      <c r="A170" s="144"/>
      <c r="B170" s="143"/>
      <c r="C170" s="144"/>
      <c r="D170" s="155"/>
      <c r="E170" s="24" t="s">
        <v>140</v>
      </c>
    </row>
    <row r="171" spans="1:5" x14ac:dyDescent="0.3">
      <c r="A171" s="144"/>
      <c r="B171" s="143"/>
      <c r="C171" s="144"/>
      <c r="D171" s="155"/>
      <c r="E171" s="24" t="s">
        <v>139</v>
      </c>
    </row>
    <row r="172" spans="1:5" x14ac:dyDescent="0.3">
      <c r="A172" s="144"/>
      <c r="B172" s="143"/>
      <c r="C172" s="144"/>
      <c r="D172" s="155"/>
      <c r="E172" s="32" t="s">
        <v>138</v>
      </c>
    </row>
    <row r="173" spans="1:5" x14ac:dyDescent="0.3">
      <c r="A173" s="174" t="s">
        <v>137</v>
      </c>
      <c r="B173" s="172" t="s">
        <v>136</v>
      </c>
      <c r="C173" s="169" t="s">
        <v>127</v>
      </c>
      <c r="D173" s="139"/>
      <c r="E173" s="46" t="s">
        <v>135</v>
      </c>
    </row>
    <row r="174" spans="1:5" ht="28.8" x14ac:dyDescent="0.3">
      <c r="A174" s="175"/>
      <c r="B174" s="173"/>
      <c r="C174" s="170"/>
      <c r="D174" s="140"/>
      <c r="E174" s="30" t="s">
        <v>134</v>
      </c>
    </row>
    <row r="175" spans="1:5" ht="57.6" x14ac:dyDescent="0.3">
      <c r="A175" s="175"/>
      <c r="B175" s="173"/>
      <c r="C175" s="170"/>
      <c r="D175" s="140"/>
      <c r="E175" s="30" t="s">
        <v>133</v>
      </c>
    </row>
    <row r="176" spans="1:5" x14ac:dyDescent="0.3">
      <c r="A176" s="175"/>
      <c r="B176" s="173"/>
      <c r="C176" s="170"/>
      <c r="D176" s="140"/>
      <c r="E176" s="89" t="s">
        <v>132</v>
      </c>
    </row>
    <row r="177" spans="1:5" x14ac:dyDescent="0.3">
      <c r="A177" s="175"/>
      <c r="B177" s="173"/>
      <c r="C177" s="170"/>
      <c r="D177" s="140"/>
      <c r="E177" s="89" t="s">
        <v>131</v>
      </c>
    </row>
    <row r="178" spans="1:5" x14ac:dyDescent="0.3">
      <c r="A178" s="176"/>
      <c r="B178" s="164"/>
      <c r="C178" s="171"/>
      <c r="D178" s="142"/>
      <c r="E178" s="83" t="s">
        <v>130</v>
      </c>
    </row>
    <row r="179" spans="1:5" ht="28.8" customHeight="1" x14ac:dyDescent="0.3">
      <c r="A179" s="165" t="s">
        <v>129</v>
      </c>
      <c r="B179" s="163" t="s">
        <v>128</v>
      </c>
      <c r="C179" s="165" t="s">
        <v>127</v>
      </c>
      <c r="D179" s="177"/>
      <c r="E179" s="26" t="s">
        <v>126</v>
      </c>
    </row>
    <row r="180" spans="1:5" x14ac:dyDescent="0.3">
      <c r="A180" s="175"/>
      <c r="B180" s="173"/>
      <c r="C180" s="175"/>
      <c r="D180" s="178"/>
      <c r="E180" s="24"/>
    </row>
    <row r="181" spans="1:5" x14ac:dyDescent="0.3">
      <c r="A181" s="175"/>
      <c r="B181" s="173"/>
      <c r="C181" s="175"/>
      <c r="D181" s="178"/>
      <c r="E181" s="24" t="s">
        <v>125</v>
      </c>
    </row>
    <row r="182" spans="1:5" x14ac:dyDescent="0.3">
      <c r="A182" s="175"/>
      <c r="B182" s="173"/>
      <c r="C182" s="175"/>
      <c r="D182" s="178"/>
      <c r="E182" s="24" t="s">
        <v>124</v>
      </c>
    </row>
    <row r="183" spans="1:5" x14ac:dyDescent="0.3">
      <c r="A183" s="175"/>
      <c r="B183" s="173"/>
      <c r="C183" s="175"/>
      <c r="D183" s="178"/>
      <c r="E183" s="24" t="s">
        <v>123</v>
      </c>
    </row>
    <row r="184" spans="1:5" x14ac:dyDescent="0.3">
      <c r="A184" s="175"/>
      <c r="B184" s="173"/>
      <c r="C184" s="175"/>
      <c r="D184" s="178"/>
      <c r="E184" s="24" t="s">
        <v>122</v>
      </c>
    </row>
    <row r="185" spans="1:5" x14ac:dyDescent="0.3">
      <c r="A185" s="175"/>
      <c r="B185" s="173"/>
      <c r="C185" s="175"/>
      <c r="D185" s="178"/>
      <c r="E185" s="24" t="s">
        <v>121</v>
      </c>
    </row>
    <row r="186" spans="1:5" x14ac:dyDescent="0.3">
      <c r="A186" s="175"/>
      <c r="B186" s="173"/>
      <c r="C186" s="175"/>
      <c r="D186" s="178"/>
      <c r="E186" s="24" t="s">
        <v>120</v>
      </c>
    </row>
    <row r="187" spans="1:5" x14ac:dyDescent="0.3">
      <c r="A187" s="175"/>
      <c r="B187" s="173"/>
      <c r="C187" s="175"/>
      <c r="D187" s="178"/>
      <c r="E187" s="24" t="s">
        <v>119</v>
      </c>
    </row>
    <row r="188" spans="1:5" ht="28.8" x14ac:dyDescent="0.3">
      <c r="A188" s="175"/>
      <c r="B188" s="173"/>
      <c r="C188" s="175"/>
      <c r="D188" s="178"/>
      <c r="E188" s="30" t="s">
        <v>118</v>
      </c>
    </row>
    <row r="189" spans="1:5" ht="28.8" x14ac:dyDescent="0.3">
      <c r="A189" s="175"/>
      <c r="B189" s="173"/>
      <c r="C189" s="175"/>
      <c r="D189" s="178"/>
      <c r="E189" s="30" t="s">
        <v>117</v>
      </c>
    </row>
    <row r="190" spans="1:5" ht="28.8" x14ac:dyDescent="0.3">
      <c r="A190" s="175"/>
      <c r="B190" s="173"/>
      <c r="C190" s="175"/>
      <c r="D190" s="178"/>
      <c r="E190" s="30" t="s">
        <v>116</v>
      </c>
    </row>
    <row r="191" spans="1:5" ht="28.8" x14ac:dyDescent="0.3">
      <c r="A191" s="175"/>
      <c r="B191" s="173"/>
      <c r="C191" s="175"/>
      <c r="D191" s="178"/>
      <c r="E191" s="30" t="s">
        <v>115</v>
      </c>
    </row>
    <row r="192" spans="1:5" x14ac:dyDescent="0.3">
      <c r="A192" s="175"/>
      <c r="B192" s="173"/>
      <c r="C192" s="175"/>
      <c r="D192" s="178"/>
      <c r="E192" s="24"/>
    </row>
    <row r="193" spans="1:5" x14ac:dyDescent="0.3">
      <c r="A193" s="175"/>
      <c r="B193" s="173"/>
      <c r="C193" s="175"/>
      <c r="D193" s="178"/>
      <c r="E193" s="24" t="s">
        <v>114</v>
      </c>
    </row>
    <row r="194" spans="1:5" x14ac:dyDescent="0.3">
      <c r="A194" s="175"/>
      <c r="B194" s="173"/>
      <c r="C194" s="175"/>
      <c r="D194" s="178"/>
      <c r="E194" s="24" t="s">
        <v>113</v>
      </c>
    </row>
    <row r="195" spans="1:5" x14ac:dyDescent="0.3">
      <c r="A195" s="175"/>
      <c r="B195" s="173"/>
      <c r="C195" s="175"/>
      <c r="D195" s="178"/>
      <c r="E195" s="24" t="s">
        <v>112</v>
      </c>
    </row>
    <row r="196" spans="1:5" ht="28.8" x14ac:dyDescent="0.3">
      <c r="A196" s="175"/>
      <c r="B196" s="173"/>
      <c r="C196" s="175"/>
      <c r="D196" s="178"/>
      <c r="E196" s="30" t="s">
        <v>111</v>
      </c>
    </row>
    <row r="197" spans="1:5" ht="28.8" x14ac:dyDescent="0.3">
      <c r="A197" s="175"/>
      <c r="B197" s="173"/>
      <c r="C197" s="175"/>
      <c r="D197" s="178"/>
      <c r="E197" s="30" t="s">
        <v>110</v>
      </c>
    </row>
    <row r="198" spans="1:5" ht="28.8" x14ac:dyDescent="0.3">
      <c r="A198" s="175"/>
      <c r="B198" s="173"/>
      <c r="C198" s="175"/>
      <c r="D198" s="178"/>
      <c r="E198" s="30" t="s">
        <v>109</v>
      </c>
    </row>
    <row r="199" spans="1:5" ht="28.8" x14ac:dyDescent="0.3">
      <c r="A199" s="175"/>
      <c r="B199" s="173"/>
      <c r="C199" s="175"/>
      <c r="D199" s="178"/>
      <c r="E199" s="30" t="s">
        <v>108</v>
      </c>
    </row>
    <row r="200" spans="1:5" x14ac:dyDescent="0.3">
      <c r="A200" s="175"/>
      <c r="B200" s="173"/>
      <c r="C200" s="175"/>
      <c r="D200" s="178"/>
      <c r="E200" s="24" t="s">
        <v>107</v>
      </c>
    </row>
    <row r="201" spans="1:5" x14ac:dyDescent="0.3">
      <c r="A201" s="175"/>
      <c r="B201" s="173"/>
      <c r="C201" s="175"/>
      <c r="D201" s="178"/>
      <c r="E201" s="24"/>
    </row>
    <row r="202" spans="1:5" ht="57.6" x14ac:dyDescent="0.3">
      <c r="A202" s="175"/>
      <c r="B202" s="173"/>
      <c r="C202" s="175"/>
      <c r="D202" s="178"/>
      <c r="E202" s="30" t="s">
        <v>106</v>
      </c>
    </row>
    <row r="203" spans="1:5" x14ac:dyDescent="0.3">
      <c r="A203" s="176"/>
      <c r="B203" s="164"/>
      <c r="C203" s="176"/>
      <c r="D203" s="179"/>
      <c r="E203" s="83" t="s">
        <v>105</v>
      </c>
    </row>
    <row r="204" spans="1:5" ht="28.8" x14ac:dyDescent="0.3">
      <c r="A204" s="165" t="s">
        <v>104</v>
      </c>
      <c r="B204" s="163" t="s">
        <v>103</v>
      </c>
      <c r="C204" s="167" t="s">
        <v>102</v>
      </c>
      <c r="D204" s="155"/>
      <c r="E204" s="26" t="s">
        <v>101</v>
      </c>
    </row>
    <row r="205" spans="1:5" x14ac:dyDescent="0.3">
      <c r="A205" s="166"/>
      <c r="B205" s="164"/>
      <c r="C205" s="168"/>
      <c r="D205" s="155"/>
      <c r="E205" s="83" t="s">
        <v>100</v>
      </c>
    </row>
    <row r="206" spans="1:5" ht="28.8" x14ac:dyDescent="0.3">
      <c r="A206" s="144" t="s">
        <v>99</v>
      </c>
      <c r="B206" s="161" t="s">
        <v>98</v>
      </c>
      <c r="C206" s="144" t="s">
        <v>97</v>
      </c>
      <c r="D206" s="155"/>
      <c r="E206" s="26" t="s">
        <v>96</v>
      </c>
    </row>
    <row r="207" spans="1:5" ht="28.8" x14ac:dyDescent="0.3">
      <c r="A207" s="144"/>
      <c r="B207" s="162"/>
      <c r="C207" s="144"/>
      <c r="D207" s="155"/>
      <c r="E207" s="30" t="s">
        <v>95</v>
      </c>
    </row>
    <row r="208" spans="1:5" ht="28.8" x14ac:dyDescent="0.3">
      <c r="A208" s="144"/>
      <c r="B208" s="162"/>
      <c r="C208" s="144"/>
      <c r="D208" s="155"/>
      <c r="E208" s="30" t="s">
        <v>94</v>
      </c>
    </row>
    <row r="209" spans="1:5" ht="28.8" x14ac:dyDescent="0.3">
      <c r="A209" s="144"/>
      <c r="B209" s="54" t="s">
        <v>93</v>
      </c>
      <c r="C209" s="144"/>
      <c r="D209" s="155"/>
      <c r="E209" s="83" t="s">
        <v>92</v>
      </c>
    </row>
    <row r="210" spans="1:5" x14ac:dyDescent="0.3">
      <c r="E210" s="1"/>
    </row>
    <row r="211" spans="1:5" x14ac:dyDescent="0.3">
      <c r="A211" s="8" t="s">
        <v>91</v>
      </c>
      <c r="B211" s="7" t="s">
        <v>451</v>
      </c>
      <c r="C211" s="53"/>
      <c r="D211" s="52">
        <f>IF(COUNTA(D5:D19,D21:D30,D32:D64,D66:D134,D136,D139,D143,D149,D151,D158:D209)=0,0,SUM(D5:D19,D31:D50,D65:D134,D137,D140,D144,D150,D152:D209))</f>
        <v>9000</v>
      </c>
      <c r="E211" s="12" t="s">
        <v>454</v>
      </c>
    </row>
    <row r="212" spans="1:5" x14ac:dyDescent="0.3">
      <c r="A212"/>
    </row>
  </sheetData>
  <mergeCells count="106">
    <mergeCell ref="A120:A132"/>
    <mergeCell ref="D120:D132"/>
    <mergeCell ref="A97:A108"/>
    <mergeCell ref="C97:C108"/>
    <mergeCell ref="A133:A134"/>
    <mergeCell ref="B133:B134"/>
    <mergeCell ref="C133:C134"/>
    <mergeCell ref="D133:D134"/>
    <mergeCell ref="C109:C119"/>
    <mergeCell ref="B109:B119"/>
    <mergeCell ref="A109:A119"/>
    <mergeCell ref="D109:D119"/>
    <mergeCell ref="D97:D108"/>
    <mergeCell ref="D32:D40"/>
    <mergeCell ref="A32:A40"/>
    <mergeCell ref="B32:B40"/>
    <mergeCell ref="C32:C40"/>
    <mergeCell ref="B71:B74"/>
    <mergeCell ref="A71:A74"/>
    <mergeCell ref="D51:D54"/>
    <mergeCell ref="C51:C54"/>
    <mergeCell ref="B51:B54"/>
    <mergeCell ref="A51:A54"/>
    <mergeCell ref="D44:D50"/>
    <mergeCell ref="C44:C50"/>
    <mergeCell ref="B44:B50"/>
    <mergeCell ref="A44:A50"/>
    <mergeCell ref="C66:C76"/>
    <mergeCell ref="D66:D76"/>
    <mergeCell ref="A67:A68"/>
    <mergeCell ref="B67:B68"/>
    <mergeCell ref="A75:A76"/>
    <mergeCell ref="B75:B76"/>
    <mergeCell ref="A69:A70"/>
    <mergeCell ref="B69:B70"/>
    <mergeCell ref="B55:B62"/>
    <mergeCell ref="A55:A62"/>
    <mergeCell ref="A7:A19"/>
    <mergeCell ref="B7:B19"/>
    <mergeCell ref="C7:C19"/>
    <mergeCell ref="D7:D19"/>
    <mergeCell ref="D5:D6"/>
    <mergeCell ref="A5:A6"/>
    <mergeCell ref="B5:B6"/>
    <mergeCell ref="C5:C6"/>
    <mergeCell ref="A21:A31"/>
    <mergeCell ref="B21:B25"/>
    <mergeCell ref="B26:B30"/>
    <mergeCell ref="C21:C25"/>
    <mergeCell ref="C26:C30"/>
    <mergeCell ref="D21:D25"/>
    <mergeCell ref="D26:D30"/>
    <mergeCell ref="D63:D64"/>
    <mergeCell ref="A63:A64"/>
    <mergeCell ref="B63:B64"/>
    <mergeCell ref="C63:C64"/>
    <mergeCell ref="B137:B138"/>
    <mergeCell ref="D137:D138"/>
    <mergeCell ref="A136:A138"/>
    <mergeCell ref="A41:A43"/>
    <mergeCell ref="B41:B43"/>
    <mergeCell ref="C41:C43"/>
    <mergeCell ref="D41:D43"/>
    <mergeCell ref="D55:D62"/>
    <mergeCell ref="C55:C62"/>
    <mergeCell ref="A77:A82"/>
    <mergeCell ref="B77:B82"/>
    <mergeCell ref="C77:C82"/>
    <mergeCell ref="D77:D82"/>
    <mergeCell ref="D83:D96"/>
    <mergeCell ref="A83:A96"/>
    <mergeCell ref="B83:B96"/>
    <mergeCell ref="C83:C96"/>
    <mergeCell ref="B97:B108"/>
    <mergeCell ref="C120:C132"/>
    <mergeCell ref="B120:B132"/>
    <mergeCell ref="A158:A172"/>
    <mergeCell ref="D158:D172"/>
    <mergeCell ref="D144:D148"/>
    <mergeCell ref="B152:B157"/>
    <mergeCell ref="D152:D157"/>
    <mergeCell ref="B140:B141"/>
    <mergeCell ref="B144:B148"/>
    <mergeCell ref="D140:D141"/>
    <mergeCell ref="C158:C172"/>
    <mergeCell ref="B158:B172"/>
    <mergeCell ref="A139:A141"/>
    <mergeCell ref="A143:A148"/>
    <mergeCell ref="A149:A150"/>
    <mergeCell ref="A151:A157"/>
    <mergeCell ref="C206:C209"/>
    <mergeCell ref="B206:B208"/>
    <mergeCell ref="A206:A209"/>
    <mergeCell ref="D206:D209"/>
    <mergeCell ref="B204:B205"/>
    <mergeCell ref="D204:D205"/>
    <mergeCell ref="A204:A205"/>
    <mergeCell ref="C204:C205"/>
    <mergeCell ref="D173:D178"/>
    <mergeCell ref="C173:C178"/>
    <mergeCell ref="B173:B178"/>
    <mergeCell ref="A173:A178"/>
    <mergeCell ref="C179:C203"/>
    <mergeCell ref="B179:B203"/>
    <mergeCell ref="A179:A203"/>
    <mergeCell ref="D179:D203"/>
  </mergeCells>
  <conditionalFormatting sqref="D7">
    <cfRule type="expression" dxfId="24" priority="26">
      <formula>AND(OR($D$21&gt;0,$D$26&gt;0), $D$7="")</formula>
    </cfRule>
  </conditionalFormatting>
  <conditionalFormatting sqref="D21">
    <cfRule type="expression" dxfId="23" priority="27">
      <formula>AND($D$7&gt;0,AND($D$21="",OR($D$26="",$D$26=0)))</formula>
    </cfRule>
  </conditionalFormatting>
  <conditionalFormatting sqref="D26:D30">
    <cfRule type="expression" dxfId="22" priority="4">
      <formula>AND($D$7&gt;0,AND(OR($D$21="",$D$21=0),$D$26=""))</formula>
    </cfRule>
  </conditionalFormatting>
  <conditionalFormatting sqref="D31">
    <cfRule type="expression" dxfId="21" priority="1">
      <formula>$D$7&gt;0</formula>
    </cfRule>
    <cfRule type="expression" dxfId="20" priority="2">
      <formula>NOT(OR(ISNUMBER(D21),ISNUMBER(D26)))</formula>
    </cfRule>
    <cfRule type="cellIs" dxfId="19" priority="3" operator="greaterThanOrEqual">
      <formula>0</formula>
    </cfRule>
  </conditionalFormatting>
  <conditionalFormatting sqref="D65">
    <cfRule type="expression" dxfId="18" priority="23">
      <formula>COUNTA(D51:D64)=0</formula>
    </cfRule>
    <cfRule type="cellIs" dxfId="17" priority="24" operator="between">
      <formula>0</formula>
      <formula>5999</formula>
    </cfRule>
    <cfRule type="cellIs" dxfId="16" priority="25" operator="equal">
      <formula>6000</formula>
    </cfRule>
  </conditionalFormatting>
  <conditionalFormatting sqref="D137:D138">
    <cfRule type="expression" dxfId="15" priority="21" stopIfTrue="1">
      <formula>NOT(ISNUMBER(D136))</formula>
    </cfRule>
    <cfRule type="expression" dxfId="14" priority="22">
      <formula>ISNUMBER($D$137)</formula>
    </cfRule>
  </conditionalFormatting>
  <conditionalFormatting sqref="D139:D141">
    <cfRule type="expression" dxfId="13" priority="15">
      <formula>AND($D$143&gt;0,$D$139="")</formula>
    </cfRule>
  </conditionalFormatting>
  <conditionalFormatting sqref="D140:D141">
    <cfRule type="expression" dxfId="12" priority="16">
      <formula>NOT(ISNUMBER(D139))</formula>
    </cfRule>
    <cfRule type="cellIs" dxfId="11" priority="19" operator="greaterThanOrEqual">
      <formula>0</formula>
    </cfRule>
  </conditionalFormatting>
  <conditionalFormatting sqref="D143:D148">
    <cfRule type="expression" dxfId="10" priority="13">
      <formula>AND($D$139&gt;0,$D$143="")</formula>
    </cfRule>
  </conditionalFormatting>
  <conditionalFormatting sqref="D144:D148">
    <cfRule type="expression" dxfId="9" priority="14">
      <formula>NOT(ISNUMBER(D143))</formula>
    </cfRule>
    <cfRule type="cellIs" dxfId="8" priority="17" operator="greaterThanOrEqual">
      <formula>0</formula>
    </cfRule>
  </conditionalFormatting>
  <conditionalFormatting sqref="D150">
    <cfRule type="expression" dxfId="7" priority="11">
      <formula>NOT(ISNUMBER(D149))</formula>
    </cfRule>
    <cfRule type="cellIs" dxfId="6" priority="12" operator="greaterThanOrEqual">
      <formula>0</formula>
    </cfRule>
  </conditionalFormatting>
  <conditionalFormatting sqref="D151">
    <cfRule type="expression" dxfId="5" priority="6">
      <formula>AND($D$149&lt;1,$D$151="")</formula>
    </cfRule>
  </conditionalFormatting>
  <conditionalFormatting sqref="D152:D157">
    <cfRule type="expression" dxfId="4" priority="5">
      <formula>AND($D$149&lt;1,$D$152=0)</formula>
    </cfRule>
    <cfRule type="expression" dxfId="3" priority="9">
      <formula>NOT(ISNUMBER(D151))</formula>
    </cfRule>
    <cfRule type="cellIs" dxfId="2" priority="10" operator="greaterThanOrEqual">
      <formula>0</formula>
    </cfRule>
  </conditionalFormatting>
  <conditionalFormatting sqref="D211">
    <cfRule type="expression" dxfId="1" priority="7">
      <formula>COUNTA(D5:D19,D21:D30,D32:D64,D66:D134,D136,D139,D143,D149,D151,D158:D209)=0</formula>
    </cfRule>
    <cfRule type="cellIs" dxfId="0" priority="8" operator="greaterThanOrEqual">
      <formula>0</formula>
    </cfRule>
  </conditionalFormatting>
  <dataValidations xWindow="901" yWindow="454" count="35">
    <dataValidation type="custom" allowBlank="1" showInputMessage="1" showErrorMessage="1" sqref="J13" xr:uid="{FBBD83D9-2B7F-4586-89D7-39F738251D16}">
      <formula1>_xlfn.FORMULATEXT(J13)</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1" xr:uid="{3DFA551A-8B40-4302-953A-F70FF1143966}">
      <formula1>AND(D151&lt;=D149, INT(D151)=D151, D149 &lt;&gt; "", D151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7:D82" xr:uid="{CEFFC45F-A4A7-4F38-956D-1C25C9B18D9F}">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544B957D-93C5-4971-812B-855CCEB2E7AA}">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3" xr:uid="{7194678A-8374-4671-8CBD-7E2DCCC9F68E}">
      <formula1>AND(OR(D139="",D139=0), D143&gt;=0, INT(D143)=D143)</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9" xr:uid="{E0A11A97-DA74-416C-A02E-2FE35BB98F1A}">
      <formula1>AND(OR(D143="",D143=0), D139&gt;=0, INT(D139)=D139)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7:D19" xr:uid="{4FD1EE38-E35C-47CF-84EF-83080CA155FC}">
      <formula1>AND(OR(D21="",D21=0), OR(D26="",D26=0), AND(D7&gt;=0, D7 &lt;= 5000), INT(D7)=D7)</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04:D205" xr:uid="{F493B895-EE54-4C18-BF15-C689A7FAFC5D}">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3:D134" xr:uid="{ED8F1F12-A0A7-4473-9302-1CFD771A0763}">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20:D132" xr:uid="{E3C14485-E376-4332-A09C-81A33BEB5B93}">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9:D119" xr:uid="{AC8FD631-2F8C-460A-B69B-1535366CF3BB}">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79:D203" xr:uid="{1CAB1B5B-5A58-4BDF-9725-0AD4F3FF6C20}">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06:D209" xr:uid="{54993419-B068-4CC0-A152-B808B93072A5}">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63:D64" xr:uid="{22C5BD70-3806-415B-A446-3A7E96081C51}">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6" xr:uid="{F9BE8964-55A8-463C-B04C-87D5FC7370B3}">
      <formula1>0</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8:D172" xr:uid="{E39D4BA1-0729-4493-89FB-901DF37164CE}">
      <formula1>0</formula1>
      <formula2>7000</formula2>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41:D43" xr:uid="{9F87DCC6-0F38-43E4-A579-90EF0FC2B2CF}">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32:D40" xr:uid="{17D641CA-ED3D-4984-8799-544352F49E89}">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9" xr:uid="{AAC9E0F0-C985-4A82-8075-C381AAC3E92B}">
      <formula1>D151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Mother" prompt="Input a positve integer from 0 to 1500. _x000a__x000a_By selecting this relief, you will not be eligible to claim relief of Item F2a._x000a__x000a_If you have already claimed relief of Item F2a, you will not be eligible to claim this relief." sqref="D21:D25" xr:uid="{E6DF6132-55D5-4610-A524-6C5BE09D7D62}">
      <formula1>AND(OR(D7="",D7=0), D21&gt;=0, D21 &lt;= 1500,INT(D21)=D21)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Father" prompt="Input a positve integer from 0 to 1500. _x000a__x000a_By selecting this relief, you will not be eligible to claim relief of Item F2a._x000a__x000a_If you have already claimed relief of Item F2a, you will not be eligible to claim this relief." sqref="D26:D30" xr:uid="{8FB96D39-57B0-44F7-B40E-6FD12CD5DCA4}">
      <formula1>AND(OR(D7="",D7=0), D26&gt;=0, D26 &lt;= 1500,INT(D26)=D26)</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44:D50" xr:uid="{4140C124-093D-4B3D-8C89-D71E7AB1FCE9}">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51:D54" xr:uid="{D13F5BBA-9758-4705-B1AC-0613D640B032}">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55:D62" xr:uid="{B210ADBC-AEBF-464B-AB9A-11ECC4ECD3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6:D76" xr:uid="{4A121A5C-BFCC-4CCF-B843-5794914143CE}">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3:D96" xr:uid="{BECD456F-90A9-4771-AFCA-CFEBC742E037}">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7:D108" xr:uid="{37326073-41C1-4876-9811-5DCE4FB5E7F9}">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73:D178" xr:uid="{A6C2931E-A301-45C7-B3B6-FB243882DE22}">
      <formula1>0</formula1>
      <formula2>3000</formula2>
    </dataValidation>
    <dataValidation type="custom" allowBlank="1" showInputMessage="1" showErrorMessage="1" sqref="D211" xr:uid="{BEB36F63-AEFD-4A25-A2F7-54B003A74EB8}">
      <formula1>_xlfn.FORMULATEXT(D211)="=IF(COUNTA(D5:D19,D21:D30,D32:D64,D66:D134,D136,D139,D143,D149,D151,D158:D209)=0,0,SUM(D5:D19,D31:D50,D65:D134,D137,D140,D144,D150,D152:D209))"</formula1>
    </dataValidation>
    <dataValidation type="custom" allowBlank="1" showInputMessage="1" showErrorMessage="1" sqref="D31" xr:uid="{DF3BA554-7260-4208-A582-58B5509C230B}">
      <formula1>_xlfn.FORMULATEXT(D31)="=IF(NOT(OR(ISNUMBER(D21),ISNUMBER(D26))),0,SUM(D21:D30))"</formula1>
    </dataValidation>
    <dataValidation type="custom" allowBlank="1" showInputMessage="1" showErrorMessage="1" sqref="D137:D138" xr:uid="{FF0BECD2-7D7B-4ACB-8434-B96B40E20225}">
      <formula1>_xlfn.FORMULATEXT(D137)="=IF(NOT(ISNUMBER(D136)),0,D136*C137)"</formula1>
    </dataValidation>
    <dataValidation type="custom" allowBlank="1" showInputMessage="1" showErrorMessage="1" sqref="D140:D141" xr:uid="{19DA3A68-02E2-4B04-976B-0E0EC8FF89AF}">
      <formula1>_xlfn.FORMULATEXT(D140)="=IF(NOT(ISNUMBER(D139)),0,D139*C140)"</formula1>
    </dataValidation>
    <dataValidation type="custom" allowBlank="1" showInputMessage="1" showErrorMessage="1" sqref="D144:D148" xr:uid="{CCEB1258-595E-4439-8E23-9E12884C84FA}">
      <formula1>_xlfn.FORMULATEXT(D144)="=IF(NOT(ISNUMBER(D143)),0,D143*C145)"</formula1>
    </dataValidation>
    <dataValidation type="custom" allowBlank="1" showInputMessage="1" showErrorMessage="1" sqref="D150" xr:uid="{3817525A-9431-4C1F-A7A4-BCA81BCF21A9}">
      <formula1>_xlfn.FORMULATEXT(D150)="=IF(NOT(ISNUMBER(D149)),0,D149*C150)"</formula1>
    </dataValidation>
    <dataValidation type="custom" allowBlank="1" showInputMessage="1" showErrorMessage="1" sqref="D152:D157" xr:uid="{F84F3998-FCBE-46D6-98EA-69E172ED41C1}">
      <formula1>_xlfn.FORMULATEXT(D152)="=IF(OR(NOT(OR(ISNUMBER(D151),ISNUMBER(D149))),D149=0),0,D151*C153)"</formula1>
    </dataValidation>
  </dataValidations>
  <hyperlinks>
    <hyperlink ref="E50" r:id="rId1" xr:uid="{0A00DF98-B175-4727-A964-9E786BBE279D}"/>
    <hyperlink ref="B209" r:id="rId2" display="http://www.motac.gov.my/en/check/registered-hotel" xr:uid="{D33F6716-C630-4AC2-88D7-F118DA635543}"/>
    <hyperlink ref="E211" location="'Compute Income Tax (Part B)'!C70" display="Click here to see the transfer amount in B11" xr:uid="{00D9F677-FAB4-4513-9081-A2FD22CDCF31}"/>
    <hyperlink ref="E111" r:id="rId3" display="https://online.sspn.my/" xr:uid="{4767AB60-E492-420D-B142-BFB1B9FCE0BB}"/>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workbookViewId="0">
      <pane ySplit="1" topLeftCell="A2" activePane="bottomLeft" state="frozen"/>
      <selection activeCell="C5" sqref="C5:C17"/>
      <selection pane="bottomLeft"/>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90</v>
      </c>
      <c r="B1" s="49" t="s">
        <v>89</v>
      </c>
      <c r="C1" s="77" t="s">
        <v>382</v>
      </c>
      <c r="D1" s="77" t="s">
        <v>381</v>
      </c>
    </row>
    <row r="3" spans="1:4" ht="43.2" customHeight="1" x14ac:dyDescent="0.3">
      <c r="A3" s="112" t="s">
        <v>481</v>
      </c>
      <c r="B3" s="120" t="s">
        <v>483</v>
      </c>
      <c r="C3" s="120"/>
      <c r="D3" s="120"/>
    </row>
    <row r="5" spans="1:4" ht="14.4" customHeight="1" x14ac:dyDescent="0.3">
      <c r="A5" s="218" t="s">
        <v>83</v>
      </c>
      <c r="B5" s="217" t="s">
        <v>380</v>
      </c>
      <c r="C5" s="75" t="s">
        <v>379</v>
      </c>
      <c r="D5" s="215" t="s">
        <v>360</v>
      </c>
    </row>
    <row r="6" spans="1:4" ht="28.8" x14ac:dyDescent="0.3">
      <c r="A6" s="191"/>
      <c r="B6" s="150"/>
      <c r="C6" s="23" t="s">
        <v>378</v>
      </c>
      <c r="D6" s="216"/>
    </row>
    <row r="7" spans="1:4" x14ac:dyDescent="0.3">
      <c r="A7" s="191"/>
      <c r="B7" s="150"/>
      <c r="C7" s="22" t="s">
        <v>377</v>
      </c>
      <c r="D7" s="216"/>
    </row>
    <row r="8" spans="1:4" x14ac:dyDescent="0.3">
      <c r="A8" s="191"/>
      <c r="B8" s="150"/>
      <c r="C8" s="22" t="s">
        <v>376</v>
      </c>
      <c r="D8" s="216"/>
    </row>
    <row r="9" spans="1:4" x14ac:dyDescent="0.3">
      <c r="A9" s="191"/>
      <c r="B9" s="150"/>
      <c r="C9" s="22" t="s">
        <v>375</v>
      </c>
      <c r="D9" s="216"/>
    </row>
    <row r="10" spans="1:4" ht="43.2" x14ac:dyDescent="0.3">
      <c r="A10" s="191"/>
      <c r="B10" s="150"/>
      <c r="C10" s="23" t="s">
        <v>374</v>
      </c>
      <c r="D10" s="216"/>
    </row>
    <row r="11" spans="1:4" ht="43.2" x14ac:dyDescent="0.3">
      <c r="A11" s="191"/>
      <c r="B11" s="150"/>
      <c r="C11" s="23" t="s">
        <v>373</v>
      </c>
      <c r="D11" s="216"/>
    </row>
    <row r="12" spans="1:4" x14ac:dyDescent="0.3">
      <c r="A12" s="191"/>
      <c r="B12" s="150"/>
      <c r="C12" s="22"/>
      <c r="D12" s="216"/>
    </row>
    <row r="13" spans="1:4" x14ac:dyDescent="0.3">
      <c r="A13" s="191"/>
      <c r="B13" s="150"/>
      <c r="C13" s="22" t="s">
        <v>372</v>
      </c>
      <c r="D13" s="216"/>
    </row>
    <row r="14" spans="1:4" x14ac:dyDescent="0.3">
      <c r="A14" s="191"/>
      <c r="B14" s="150"/>
      <c r="C14" s="22" t="s">
        <v>371</v>
      </c>
      <c r="D14" s="216"/>
    </row>
    <row r="15" spans="1:4" x14ac:dyDescent="0.3">
      <c r="A15" s="191"/>
      <c r="B15" s="150"/>
      <c r="C15" s="22"/>
      <c r="D15" s="216"/>
    </row>
    <row r="16" spans="1:4" x14ac:dyDescent="0.3">
      <c r="A16" s="191"/>
      <c r="B16" s="150"/>
      <c r="C16" s="22" t="s">
        <v>370</v>
      </c>
      <c r="D16" s="216"/>
    </row>
    <row r="17" spans="1:4" x14ac:dyDescent="0.3">
      <c r="A17" s="191"/>
      <c r="B17" s="150"/>
      <c r="C17" s="22" t="s">
        <v>369</v>
      </c>
      <c r="D17" s="216"/>
    </row>
    <row r="18" spans="1:4" x14ac:dyDescent="0.3">
      <c r="A18" s="191"/>
      <c r="B18" s="150"/>
      <c r="C18" s="22"/>
      <c r="D18" s="216"/>
    </row>
    <row r="19" spans="1:4" x14ac:dyDescent="0.3">
      <c r="A19" s="191"/>
      <c r="B19" s="150"/>
      <c r="C19" s="22" t="s">
        <v>368</v>
      </c>
      <c r="D19" s="216"/>
    </row>
    <row r="20" spans="1:4" x14ac:dyDescent="0.3">
      <c r="A20" s="191"/>
      <c r="B20" s="150"/>
      <c r="C20" s="22" t="s">
        <v>367</v>
      </c>
      <c r="D20" s="216"/>
    </row>
    <row r="21" spans="1:4" x14ac:dyDescent="0.3">
      <c r="A21" s="191"/>
      <c r="B21" s="150"/>
      <c r="C21" s="22"/>
      <c r="D21" s="216"/>
    </row>
    <row r="22" spans="1:4" x14ac:dyDescent="0.3">
      <c r="A22" s="191"/>
      <c r="B22" s="150"/>
      <c r="C22" s="22" t="s">
        <v>366</v>
      </c>
      <c r="D22" s="216"/>
    </row>
    <row r="23" spans="1:4" x14ac:dyDescent="0.3">
      <c r="A23" s="191"/>
      <c r="B23" s="150"/>
      <c r="C23" s="22" t="s">
        <v>365</v>
      </c>
      <c r="D23" s="216"/>
    </row>
    <row r="24" spans="1:4" x14ac:dyDescent="0.3">
      <c r="A24" s="191"/>
      <c r="B24" s="150"/>
      <c r="C24" s="22" t="s">
        <v>364</v>
      </c>
      <c r="D24" s="216"/>
    </row>
    <row r="25" spans="1:4" x14ac:dyDescent="0.3">
      <c r="A25" s="191"/>
      <c r="B25" s="150"/>
      <c r="C25" s="22" t="s">
        <v>363</v>
      </c>
      <c r="D25" s="216"/>
    </row>
    <row r="26" spans="1:4" x14ac:dyDescent="0.3">
      <c r="A26" s="191"/>
      <c r="B26" s="150"/>
      <c r="C26" s="22"/>
      <c r="D26" s="216"/>
    </row>
    <row r="27" spans="1:4" ht="57.6" x14ac:dyDescent="0.3">
      <c r="A27" s="191"/>
      <c r="B27" s="150"/>
      <c r="C27" s="76" t="s">
        <v>362</v>
      </c>
      <c r="D27" s="216"/>
    </row>
    <row r="28" spans="1:4" x14ac:dyDescent="0.3">
      <c r="A28" s="191"/>
      <c r="B28" s="150"/>
      <c r="C28" s="75" t="s">
        <v>361</v>
      </c>
      <c r="D28" s="215" t="s">
        <v>360</v>
      </c>
    </row>
    <row r="29" spans="1:4" ht="43.2" x14ac:dyDescent="0.3">
      <c r="A29" s="191"/>
      <c r="B29" s="150"/>
      <c r="C29" s="76" t="s">
        <v>359</v>
      </c>
      <c r="D29" s="216"/>
    </row>
    <row r="30" spans="1:4" x14ac:dyDescent="0.3">
      <c r="A30" s="191"/>
      <c r="B30" s="150"/>
      <c r="C30" s="75" t="s">
        <v>358</v>
      </c>
      <c r="D30" s="216"/>
    </row>
    <row r="31" spans="1:4" x14ac:dyDescent="0.3">
      <c r="A31" s="191"/>
      <c r="B31" s="150"/>
      <c r="C31" s="76" t="s">
        <v>357</v>
      </c>
      <c r="D31" s="216"/>
    </row>
    <row r="32" spans="1:4" x14ac:dyDescent="0.3">
      <c r="A32" s="191"/>
      <c r="B32" s="150"/>
      <c r="C32" s="75" t="s">
        <v>356</v>
      </c>
      <c r="D32" s="216"/>
    </row>
    <row r="33" spans="1:4" ht="28.8" x14ac:dyDescent="0.3">
      <c r="A33" s="191"/>
      <c r="B33" s="150"/>
      <c r="C33" s="76" t="s">
        <v>355</v>
      </c>
      <c r="D33" s="216"/>
    </row>
    <row r="34" spans="1:4" x14ac:dyDescent="0.3">
      <c r="A34" s="191"/>
      <c r="B34" s="150"/>
      <c r="C34" s="75" t="s">
        <v>354</v>
      </c>
      <c r="D34" s="216"/>
    </row>
    <row r="35" spans="1:4" x14ac:dyDescent="0.3">
      <c r="A35" s="191"/>
      <c r="B35" s="150"/>
      <c r="C35" s="22" t="s">
        <v>353</v>
      </c>
      <c r="D35" s="216"/>
    </row>
    <row r="36" spans="1:4" x14ac:dyDescent="0.3">
      <c r="A36" s="191"/>
      <c r="B36" s="150"/>
      <c r="C36" s="22"/>
      <c r="D36" s="216"/>
    </row>
    <row r="37" spans="1:4" x14ac:dyDescent="0.3">
      <c r="A37" s="191"/>
      <c r="B37" s="150"/>
      <c r="C37" s="22" t="s">
        <v>352</v>
      </c>
      <c r="D37" s="216"/>
    </row>
    <row r="38" spans="1:4" x14ac:dyDescent="0.3">
      <c r="A38" s="191"/>
      <c r="B38" s="150"/>
      <c r="C38" s="22" t="s">
        <v>351</v>
      </c>
      <c r="D38" s="216"/>
    </row>
    <row r="39" spans="1:4" x14ac:dyDescent="0.3">
      <c r="A39" s="191"/>
      <c r="B39" s="150"/>
      <c r="C39" s="22" t="s">
        <v>350</v>
      </c>
      <c r="D39" s="216"/>
    </row>
    <row r="40" spans="1:4" x14ac:dyDescent="0.3">
      <c r="A40" s="191"/>
      <c r="B40" s="150"/>
      <c r="C40" s="22" t="s">
        <v>349</v>
      </c>
      <c r="D40" s="216"/>
    </row>
    <row r="41" spans="1:4" x14ac:dyDescent="0.3">
      <c r="A41" s="191"/>
      <c r="B41" s="150"/>
      <c r="C41" s="22"/>
      <c r="D41" s="216"/>
    </row>
    <row r="42" spans="1:4" x14ac:dyDescent="0.3">
      <c r="A42" s="191"/>
      <c r="B42" s="150"/>
      <c r="C42" s="22" t="s">
        <v>348</v>
      </c>
      <c r="D42" s="216"/>
    </row>
    <row r="43" spans="1:4" x14ac:dyDescent="0.3">
      <c r="A43" s="191"/>
      <c r="B43" s="150"/>
      <c r="C43" s="22" t="s">
        <v>347</v>
      </c>
      <c r="D43" s="216"/>
    </row>
    <row r="44" spans="1:4" x14ac:dyDescent="0.3">
      <c r="A44" s="191"/>
      <c r="B44" s="150"/>
      <c r="C44" s="22" t="s">
        <v>346</v>
      </c>
      <c r="D44" s="216"/>
    </row>
    <row r="45" spans="1:4" x14ac:dyDescent="0.3">
      <c r="A45" s="191"/>
      <c r="B45" s="150"/>
      <c r="C45" s="22" t="s">
        <v>345</v>
      </c>
      <c r="D45" s="216"/>
    </row>
    <row r="46" spans="1:4" x14ac:dyDescent="0.3">
      <c r="A46" s="191"/>
      <c r="B46" s="150"/>
      <c r="C46" s="22" t="s">
        <v>344</v>
      </c>
      <c r="D46" s="216"/>
    </row>
    <row r="47" spans="1:4" x14ac:dyDescent="0.3">
      <c r="A47" s="193"/>
      <c r="B47" s="151"/>
      <c r="C47" s="20" t="s">
        <v>343</v>
      </c>
      <c r="D47" s="216"/>
    </row>
    <row r="49" spans="1:4" x14ac:dyDescent="0.3">
      <c r="A49" s="152" t="s">
        <v>472</v>
      </c>
      <c r="B49" s="190" t="s">
        <v>477</v>
      </c>
      <c r="C49" s="102" t="s">
        <v>476</v>
      </c>
      <c r="D49" s="219"/>
    </row>
    <row r="50" spans="1:4" x14ac:dyDescent="0.3">
      <c r="A50" s="153"/>
      <c r="B50" s="191"/>
      <c r="C50" s="45" t="s">
        <v>473</v>
      </c>
      <c r="D50" s="220"/>
    </row>
    <row r="51" spans="1:4" x14ac:dyDescent="0.3">
      <c r="A51" s="153"/>
      <c r="B51" s="191"/>
      <c r="C51" s="25" t="s">
        <v>474</v>
      </c>
      <c r="D51" s="220"/>
    </row>
    <row r="52" spans="1:4" x14ac:dyDescent="0.3">
      <c r="A52" s="153"/>
      <c r="B52" s="191"/>
      <c r="C52" s="114" t="s">
        <v>475</v>
      </c>
      <c r="D52" s="220"/>
    </row>
    <row r="53" spans="1:4" ht="28.8" x14ac:dyDescent="0.3">
      <c r="A53" s="154"/>
      <c r="B53" s="193"/>
      <c r="C53" s="103" t="s">
        <v>482</v>
      </c>
      <c r="D53" s="221"/>
    </row>
  </sheetData>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1"/>
  <sheetViews>
    <sheetView showGridLines="0" workbookViewId="0">
      <pane ySplit="1" topLeftCell="A2" activePane="bottomLeft" state="frozen"/>
      <selection activeCell="B2" sqref="B2:B44"/>
      <selection pane="bottomLeft" activeCell="I14" sqref="I14"/>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22" t="s">
        <v>392</v>
      </c>
      <c r="B1" s="223"/>
      <c r="C1" s="224" t="s">
        <v>391</v>
      </c>
      <c r="D1" s="224" t="s">
        <v>390</v>
      </c>
      <c r="E1" s="225" t="s">
        <v>389</v>
      </c>
    </row>
    <row r="2" spans="1:5" x14ac:dyDescent="0.3">
      <c r="A2" s="226">
        <v>0</v>
      </c>
      <c r="B2" s="227"/>
      <c r="C2" s="228" t="s">
        <v>490</v>
      </c>
      <c r="D2" s="229">
        <v>0</v>
      </c>
      <c r="E2" s="245">
        <v>0</v>
      </c>
    </row>
    <row r="3" spans="1:5" x14ac:dyDescent="0.3">
      <c r="A3" s="230"/>
      <c r="B3" s="231">
        <v>5000</v>
      </c>
      <c r="C3" s="232" t="s">
        <v>484</v>
      </c>
      <c r="D3" s="233"/>
      <c r="E3" s="246"/>
    </row>
    <row r="4" spans="1:5" x14ac:dyDescent="0.3">
      <c r="A4" s="234">
        <v>5001</v>
      </c>
      <c r="B4" s="235"/>
      <c r="C4" s="236" t="s">
        <v>490</v>
      </c>
      <c r="D4" s="229">
        <v>0.01</v>
      </c>
      <c r="E4" s="247">
        <v>0</v>
      </c>
    </row>
    <row r="5" spans="1:5" x14ac:dyDescent="0.3">
      <c r="A5" s="232"/>
      <c r="B5" s="237">
        <v>20000</v>
      </c>
      <c r="C5" s="232" t="s">
        <v>388</v>
      </c>
      <c r="D5" s="233"/>
      <c r="E5" s="246">
        <f>D4*(B5-A4+1)</f>
        <v>150</v>
      </c>
    </row>
    <row r="6" spans="1:5" x14ac:dyDescent="0.3">
      <c r="A6" s="226">
        <v>20001</v>
      </c>
      <c r="B6" s="227"/>
      <c r="C6" s="228" t="s">
        <v>491</v>
      </c>
      <c r="D6" s="229">
        <v>0.03</v>
      </c>
      <c r="E6" s="245">
        <f>SUM(E4:E5)</f>
        <v>150</v>
      </c>
    </row>
    <row r="7" spans="1:5" x14ac:dyDescent="0.3">
      <c r="A7" s="230"/>
      <c r="B7" s="231">
        <v>35000</v>
      </c>
      <c r="C7" s="232" t="s">
        <v>388</v>
      </c>
      <c r="D7" s="233"/>
      <c r="E7" s="246">
        <f>D6*(B7-A6+1)</f>
        <v>450</v>
      </c>
    </row>
    <row r="8" spans="1:5" x14ac:dyDescent="0.3">
      <c r="A8" s="238">
        <v>35001</v>
      </c>
      <c r="B8" s="227"/>
      <c r="C8" s="228" t="s">
        <v>492</v>
      </c>
      <c r="D8" s="229">
        <v>0.06</v>
      </c>
      <c r="E8" s="245">
        <f t="shared" ref="E8" si="0">SUM(E6:E7)</f>
        <v>600</v>
      </c>
    </row>
    <row r="9" spans="1:5" x14ac:dyDescent="0.3">
      <c r="A9" s="231"/>
      <c r="B9" s="230">
        <v>50000</v>
      </c>
      <c r="C9" s="232" t="s">
        <v>388</v>
      </c>
      <c r="D9" s="233"/>
      <c r="E9" s="246">
        <f t="shared" ref="E9" si="1">D8*(B9-A8+1)</f>
        <v>900</v>
      </c>
    </row>
    <row r="10" spans="1:5" x14ac:dyDescent="0.3">
      <c r="A10" s="238">
        <v>50001</v>
      </c>
      <c r="B10" s="227"/>
      <c r="C10" s="228" t="s">
        <v>493</v>
      </c>
      <c r="D10" s="229">
        <v>0.11</v>
      </c>
      <c r="E10" s="245">
        <f t="shared" ref="E10" si="2">SUM(E8:E9)</f>
        <v>1500</v>
      </c>
    </row>
    <row r="11" spans="1:5" x14ac:dyDescent="0.3">
      <c r="A11" s="240"/>
      <c r="B11" s="230">
        <v>70000</v>
      </c>
      <c r="C11" s="232" t="s">
        <v>387</v>
      </c>
      <c r="D11" s="233"/>
      <c r="E11" s="246">
        <f t="shared" ref="E11" si="3">D10*(B11-A10+1)</f>
        <v>2200</v>
      </c>
    </row>
    <row r="12" spans="1:5" x14ac:dyDescent="0.3">
      <c r="A12" s="241">
        <v>70001</v>
      </c>
      <c r="B12" s="242"/>
      <c r="C12" s="228" t="s">
        <v>494</v>
      </c>
      <c r="D12" s="229">
        <v>0.19</v>
      </c>
      <c r="E12" s="245">
        <f t="shared" ref="E12" si="4">SUM(E10:E11)</f>
        <v>3700</v>
      </c>
    </row>
    <row r="13" spans="1:5" x14ac:dyDescent="0.3">
      <c r="A13" s="234"/>
      <c r="B13" s="237">
        <v>100000</v>
      </c>
      <c r="C13" s="232" t="s">
        <v>386</v>
      </c>
      <c r="D13" s="233"/>
      <c r="E13" s="246">
        <f t="shared" ref="E13" si="5">D12*(B13-A12+1)</f>
        <v>5700</v>
      </c>
    </row>
    <row r="14" spans="1:5" x14ac:dyDescent="0.3">
      <c r="A14" s="243">
        <v>100001</v>
      </c>
      <c r="B14" s="242"/>
      <c r="C14" s="228" t="s">
        <v>495</v>
      </c>
      <c r="D14" s="229">
        <v>0.25</v>
      </c>
      <c r="E14" s="245">
        <f t="shared" ref="E14" si="6">SUM(E12:E13)</f>
        <v>9400</v>
      </c>
    </row>
    <row r="15" spans="1:5" x14ac:dyDescent="0.3">
      <c r="A15" s="244"/>
      <c r="B15" s="237">
        <v>400000</v>
      </c>
      <c r="C15" s="232" t="s">
        <v>510</v>
      </c>
      <c r="D15" s="233"/>
      <c r="E15" s="246">
        <f t="shared" ref="E15" si="7">D14*(B15-A14+1)</f>
        <v>75000</v>
      </c>
    </row>
    <row r="16" spans="1:5" x14ac:dyDescent="0.3">
      <c r="A16" s="238">
        <v>400001</v>
      </c>
      <c r="B16" s="227"/>
      <c r="C16" s="228" t="s">
        <v>496</v>
      </c>
      <c r="D16" s="229">
        <v>0.26</v>
      </c>
      <c r="E16" s="245">
        <f t="shared" ref="E16" si="8">SUM(E14:E15)</f>
        <v>84400</v>
      </c>
    </row>
    <row r="17" spans="1:5" x14ac:dyDescent="0.3">
      <c r="A17" s="231"/>
      <c r="B17" s="230">
        <v>600000</v>
      </c>
      <c r="C17" s="232" t="s">
        <v>385</v>
      </c>
      <c r="D17" s="233"/>
      <c r="E17" s="246">
        <f t="shared" ref="E17" si="9">D16*(B17-A16+1)</f>
        <v>52000</v>
      </c>
    </row>
    <row r="18" spans="1:5" x14ac:dyDescent="0.3">
      <c r="A18" s="238">
        <v>600001</v>
      </c>
      <c r="B18" s="227"/>
      <c r="C18" s="228" t="s">
        <v>497</v>
      </c>
      <c r="D18" s="229">
        <v>0.28000000000000003</v>
      </c>
      <c r="E18" s="245">
        <f t="shared" ref="E18:E20" si="10">SUM(E16:E17)</f>
        <v>136400</v>
      </c>
    </row>
    <row r="19" spans="1:5" x14ac:dyDescent="0.3">
      <c r="A19" s="231"/>
      <c r="B19" s="230">
        <v>2000000</v>
      </c>
      <c r="C19" s="232" t="s">
        <v>511</v>
      </c>
      <c r="D19" s="233"/>
      <c r="E19" s="246">
        <f t="shared" ref="E19" si="11">D18*(B19-A18+1)</f>
        <v>392000.00000000006</v>
      </c>
    </row>
    <row r="20" spans="1:5" x14ac:dyDescent="0.3">
      <c r="A20" s="238">
        <v>2000001</v>
      </c>
      <c r="B20" s="227"/>
      <c r="C20" s="228" t="s">
        <v>498</v>
      </c>
      <c r="D20" s="229">
        <v>0.3</v>
      </c>
      <c r="E20" s="245">
        <f t="shared" si="10"/>
        <v>528400</v>
      </c>
    </row>
    <row r="21" spans="1:5" x14ac:dyDescent="0.3">
      <c r="A21" s="231"/>
      <c r="B21" s="230"/>
      <c r="C21" s="232" t="s">
        <v>384</v>
      </c>
      <c r="D21" s="233"/>
      <c r="E21" s="239" t="s">
        <v>383</v>
      </c>
    </row>
  </sheetData>
  <mergeCells count="11">
    <mergeCell ref="D20:D21"/>
    <mergeCell ref="D6:D7"/>
    <mergeCell ref="D8:D9"/>
    <mergeCell ref="D10:D11"/>
    <mergeCell ref="D12:D13"/>
    <mergeCell ref="D14:D15"/>
    <mergeCell ref="D18:D19"/>
    <mergeCell ref="D16:D17"/>
    <mergeCell ref="A1:B1"/>
    <mergeCell ref="D2:D3"/>
    <mergeCell ref="D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Harein Jethwani</cp:lastModifiedBy>
  <dcterms:created xsi:type="dcterms:W3CDTF">2021-08-16T07:23:37Z</dcterms:created>
  <dcterms:modified xsi:type="dcterms:W3CDTF">2023-11-27T09:44:55Z</dcterms:modified>
</cp:coreProperties>
</file>