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75" windowWidth="21075" windowHeight="8265" activeTab="1"/>
  </bookViews>
  <sheets>
    <sheet name="DATA SCIENCE FORMULA " sheetId="1" r:id="rId1"/>
    <sheet name="PIE CHARTS " sheetId="2" r:id="rId2"/>
    <sheet name="OR" sheetId="3" r:id="rId3"/>
  </sheets>
  <calcPr calcId="144525"/>
</workbook>
</file>

<file path=xl/calcChain.xml><?xml version="1.0" encoding="utf-8"?>
<calcChain xmlns="http://schemas.openxmlformats.org/spreadsheetml/2006/main">
  <c r="G35" i="2" l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G8" i="3"/>
  <c r="E17" i="3"/>
  <c r="F17" i="3"/>
  <c r="G17" i="3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2" i="3"/>
  <c r="E16" i="3"/>
  <c r="F16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D50" i="2"/>
  <c r="D49" i="2"/>
  <c r="D46" i="2"/>
  <c r="D45" i="2"/>
  <c r="E46" i="2"/>
  <c r="E45" i="2"/>
  <c r="E43" i="2"/>
  <c r="E47" i="2"/>
  <c r="E44" i="2"/>
  <c r="E21" i="2"/>
  <c r="C20" i="2"/>
  <c r="C21" i="2"/>
  <c r="D44" i="2"/>
  <c r="I7" i="2"/>
  <c r="J7" i="2"/>
  <c r="I8" i="2"/>
  <c r="J8" i="2"/>
  <c r="I9" i="2"/>
  <c r="J9" i="2"/>
  <c r="I10" i="2"/>
  <c r="J10" i="2"/>
  <c r="G34" i="2"/>
  <c r="G33" i="2"/>
  <c r="G32" i="2"/>
  <c r="D21" i="2"/>
  <c r="D20" i="2"/>
  <c r="I25" i="2"/>
  <c r="I26" i="2"/>
  <c r="I24" i="2"/>
  <c r="I18" i="2"/>
  <c r="I19" i="2"/>
  <c r="I20" i="2"/>
  <c r="I21" i="2"/>
  <c r="I22" i="2"/>
  <c r="I23" i="2"/>
  <c r="I17" i="2"/>
  <c r="J19" i="2"/>
  <c r="J20" i="2"/>
  <c r="J21" i="2"/>
  <c r="J22" i="2"/>
  <c r="J23" i="2"/>
  <c r="J24" i="2"/>
  <c r="J25" i="2"/>
  <c r="J26" i="2"/>
  <c r="K26" i="2" s="1"/>
  <c r="J18" i="2"/>
  <c r="J11" i="2"/>
  <c r="J12" i="2"/>
  <c r="J13" i="2"/>
  <c r="J14" i="2"/>
  <c r="J15" i="2"/>
  <c r="J16" i="2"/>
  <c r="J17" i="2"/>
  <c r="I11" i="2"/>
  <c r="I12" i="2"/>
  <c r="I13" i="2"/>
  <c r="I14" i="2"/>
  <c r="I15" i="2"/>
  <c r="I16" i="2"/>
  <c r="D20" i="3"/>
  <c r="D2" i="3"/>
  <c r="K10" i="2" l="1"/>
  <c r="K8" i="2"/>
  <c r="K9" i="2"/>
  <c r="K25" i="2"/>
  <c r="K7" i="2"/>
  <c r="K22" i="2"/>
  <c r="K18" i="2"/>
  <c r="K23" i="2"/>
  <c r="K20" i="2"/>
  <c r="K19" i="2"/>
  <c r="K13" i="2"/>
  <c r="K21" i="2"/>
  <c r="K16" i="2"/>
  <c r="K12" i="2"/>
  <c r="K15" i="2"/>
  <c r="K11" i="2"/>
  <c r="K24" i="2"/>
  <c r="K14" i="2"/>
  <c r="K17" i="2"/>
  <c r="C10" i="1"/>
  <c r="D10" i="1"/>
  <c r="D5" i="1"/>
  <c r="D6" i="1"/>
  <c r="D7" i="1"/>
  <c r="D8" i="1"/>
  <c r="D4" i="1"/>
  <c r="H9" i="1"/>
  <c r="H10" i="1"/>
  <c r="H8" i="1"/>
  <c r="I7" i="1"/>
  <c r="H7" i="1"/>
  <c r="H6" i="1"/>
  <c r="H5" i="1"/>
  <c r="B10" i="1"/>
</calcChain>
</file>

<file path=xl/sharedStrings.xml><?xml version="1.0" encoding="utf-8"?>
<sst xmlns="http://schemas.openxmlformats.org/spreadsheetml/2006/main" count="80" uniqueCount="68">
  <si>
    <t xml:space="preserve">FRUIT </t>
  </si>
  <si>
    <t xml:space="preserve">APPLE </t>
  </si>
  <si>
    <t>BANANA</t>
  </si>
  <si>
    <t xml:space="preserve">PINE APPLE </t>
  </si>
  <si>
    <t>PAPAYA</t>
  </si>
  <si>
    <t>GRAPES</t>
  </si>
  <si>
    <t xml:space="preserve">WEIGHT </t>
  </si>
  <si>
    <t>VENDER</t>
  </si>
  <si>
    <t>TOAL</t>
  </si>
  <si>
    <t xml:space="preserve">ADDITION </t>
  </si>
  <si>
    <t xml:space="preserve">SUBTRACTION </t>
  </si>
  <si>
    <t xml:space="preserve">MULTIPILICATION </t>
  </si>
  <si>
    <t>DIVISION</t>
  </si>
  <si>
    <t xml:space="preserve">BODMAS </t>
  </si>
  <si>
    <t>POWER</t>
  </si>
  <si>
    <t>EXPONENTIAL</t>
  </si>
  <si>
    <t xml:space="preserve"> </t>
  </si>
  <si>
    <t xml:space="preserve">FIXED PRICE </t>
  </si>
  <si>
    <t xml:space="preserve">TOTAL KGS </t>
  </si>
  <si>
    <t>DATA SCIENCE 1ST DAY 05-03-23</t>
  </si>
  <si>
    <t xml:space="preserve">MARKS PHYSICS </t>
  </si>
  <si>
    <t xml:space="preserve">MARKS CHAMISTRY </t>
  </si>
  <si>
    <t xml:space="preserve">MARKS ENGLISH </t>
  </si>
  <si>
    <t xml:space="preserve">TOTAL MARKS </t>
  </si>
  <si>
    <t xml:space="preserve">MARKS MATH </t>
  </si>
  <si>
    <t xml:space="preserve">ARJUN </t>
  </si>
  <si>
    <t xml:space="preserve">VINITA </t>
  </si>
  <si>
    <t xml:space="preserve">AMAN </t>
  </si>
  <si>
    <t xml:space="preserve">PERCENTAGE </t>
  </si>
  <si>
    <t>NAME</t>
  </si>
  <si>
    <t xml:space="preserve">Quartiles </t>
  </si>
  <si>
    <t>value (exc</t>
  </si>
  <si>
    <t>value (inc)</t>
  </si>
  <si>
    <t xml:space="preserve">percentage tile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</si>
  <si>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</si>
  <si>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</si>
  <si>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</si>
  <si>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</si>
  <si>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</si>
  <si>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</si>
  <si>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</si>
  <si>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</si>
  <si>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</si>
  <si>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</si>
  <si>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</si>
  <si>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</si>
  <si>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STUDENT </t>
  </si>
  <si>
    <t>MARKS</t>
  </si>
  <si>
    <t xml:space="preserve">VALUE EXC  </t>
  </si>
  <si>
    <t xml:space="preserve">VALUE INC </t>
  </si>
  <si>
    <t xml:space="preserve">DIFFERENCE </t>
  </si>
  <si>
    <t xml:space="preserve">PIE CHART </t>
  </si>
  <si>
    <t xml:space="preserve">PERCENTILE INC </t>
  </si>
  <si>
    <t xml:space="preserve">QUARTILES </t>
  </si>
  <si>
    <t>1OR</t>
  </si>
  <si>
    <t xml:space="preserve">STUDENTS </t>
  </si>
  <si>
    <t xml:space="preserve">M PHY </t>
  </si>
  <si>
    <t xml:space="preserve">M MATHS </t>
  </si>
  <si>
    <t>M</t>
  </si>
  <si>
    <t>N</t>
  </si>
  <si>
    <t xml:space="preserve">OR </t>
  </si>
  <si>
    <t xml:space="preserve">AND </t>
  </si>
  <si>
    <t>P</t>
  </si>
  <si>
    <t>SCOLERSHIP (STATE )</t>
  </si>
  <si>
    <t>Q</t>
  </si>
  <si>
    <t>SCHOLARSHIP NATIONAL</t>
  </si>
  <si>
    <t>GRADE PHY</t>
  </si>
  <si>
    <t xml:space="preserve">AKASH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</si>
</sst>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6" xfId="0" applyNumberFormat="1" applyBorder="1"/>
    <xf numFmtId="0" fontId="0" fillId="0" borderId="14" xfId="0" applyBorder="1"/>
    <xf numFmtId="10" fontId="0" fillId="0" borderId="0" xfId="0" applyNumberFormat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ARJUN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403215223097113"/>
          <c:y val="0.28953266258384369"/>
          <c:w val="0.38860258092738409"/>
          <c:h val="0.64767096821230674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3287762467191602"/>
                  <c:y val="-0.113539661708953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266327646544182E-2"/>
                  <c:y val="-0.2011993292505103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094433508311461E-2"/>
                  <c:y val="-0.1152081510644502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7.7986111111111117E-2"/>
                  <c:y val="3.77030475357247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CHARTS '!$B$31:$E$31</c:f>
              <c:strCache>
                <c:ptCount val="4"/>
                <c:pt idx="0">
                  <c:v>MARKS MATH </c:v>
                </c:pt>
                <c:pt idx="1">
                  <c:v>MARKS PHYSICS </c:v>
                </c:pt>
                <c:pt idx="2">
                  <c:v>MARKS CHAMISTRY </c:v>
                </c:pt>
                <c:pt idx="3">
                  <c:v>MARKS ENGLISH </c:v>
                </c:pt>
              </c:strCache>
            </c:strRef>
          </c:cat>
          <c:val>
            <c:numRef>
              <c:f>'PIE CHARTS '!$B$32:$E$32</c:f>
              <c:numCache>
                <c:formatCode>General</c:formatCode>
                <c:ptCount val="4"/>
                <c:pt idx="0">
                  <c:v>45</c:v>
                </c:pt>
                <c:pt idx="1">
                  <c:v>54</c:v>
                </c:pt>
                <c:pt idx="2">
                  <c:v>58</c:v>
                </c:pt>
                <c:pt idx="3">
                  <c:v>56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VINITA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5.5728018372703414E-2"/>
                  <c:y val="-4.94393409157188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5.6233377077865264E-2"/>
                  <c:y val="3.11009040536599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1074989063867016"/>
                  <c:y val="-8.04859288422280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7.1698928258967634E-2"/>
                  <c:y val="0.11327755905511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CHARTS '!$B$31:$E$31</c:f>
              <c:strCache>
                <c:ptCount val="4"/>
                <c:pt idx="0">
                  <c:v>MARKS MATH </c:v>
                </c:pt>
                <c:pt idx="1">
                  <c:v>MARKS PHYSICS </c:v>
                </c:pt>
                <c:pt idx="2">
                  <c:v>MARKS CHAMISTRY </c:v>
                </c:pt>
                <c:pt idx="3">
                  <c:v>MARKS ENGLISH </c:v>
                </c:pt>
              </c:strCache>
            </c:strRef>
          </c:cat>
          <c:val>
            <c:numRef>
              <c:f>'PIE CHARTS '!$B$33:$E$33</c:f>
              <c:numCache>
                <c:formatCode>General</c:formatCode>
                <c:ptCount val="4"/>
                <c:pt idx="0">
                  <c:v>47</c:v>
                </c:pt>
                <c:pt idx="1">
                  <c:v>25</c:v>
                </c:pt>
                <c:pt idx="2">
                  <c:v>63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AMAN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4.6302602799650046E-2"/>
                  <c:y val="0.162696485855934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7.3689085739282595E-2"/>
                  <c:y val="-1.34605570137066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CHARTS '!$B$31:$E$31</c:f>
              <c:strCache>
                <c:ptCount val="4"/>
                <c:pt idx="0">
                  <c:v>MARKS MATH </c:v>
                </c:pt>
                <c:pt idx="1">
                  <c:v>MARKS PHYSICS </c:v>
                </c:pt>
                <c:pt idx="2">
                  <c:v>MARKS CHAMISTRY </c:v>
                </c:pt>
                <c:pt idx="3">
                  <c:v>MARKS ENGLISH </c:v>
                </c:pt>
              </c:strCache>
            </c:strRef>
          </c:cat>
          <c:val>
            <c:numRef>
              <c:f>'PIE CHARTS '!$B$34:$E$34</c:f>
              <c:numCache>
                <c:formatCode>General</c:formatCode>
                <c:ptCount val="4"/>
                <c:pt idx="0">
                  <c:v>54</c:v>
                </c:pt>
                <c:pt idx="1">
                  <c:v>20</c:v>
                </c:pt>
                <c:pt idx="2">
                  <c:v>23</c:v>
                </c:pt>
                <c:pt idx="3">
                  <c:v>58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AAKASH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7927602799650045E-2"/>
                  <c:y val="6.4565835520559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157587489063867"/>
                  <c:y val="-0.14265930300379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8059273840769902E-2"/>
                  <c:y val="9.97896617089530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CHARTS '!$B$31:$E$31</c:f>
              <c:strCache>
                <c:ptCount val="4"/>
                <c:pt idx="0">
                  <c:v>MARKS MATH </c:v>
                </c:pt>
                <c:pt idx="1">
                  <c:v>MARKS PHYSICS </c:v>
                </c:pt>
                <c:pt idx="2">
                  <c:v>MARKS CHAMISTRY </c:v>
                </c:pt>
                <c:pt idx="3">
                  <c:v>MARKS ENGLISH </c:v>
                </c:pt>
              </c:strCache>
            </c:strRef>
          </c:cat>
          <c:val>
            <c:numRef>
              <c:f>'PIE CHARTS '!$B$35:$E$35</c:f>
              <c:numCache>
                <c:formatCode>General</c:formatCode>
                <c:ptCount val="4"/>
                <c:pt idx="0">
                  <c:v>47</c:v>
                </c:pt>
                <c:pt idx="1">
                  <c:v>58</c:v>
                </c:pt>
                <c:pt idx="2">
                  <c:v>56</c:v>
                </c:pt>
                <c:pt idx="3">
                  <c:v>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666751</xdr:colOff>
      <xdr:row>27</xdr:row>
      <xdr:rowOff>71438</xdr:rowOff>
    </xdr:from>
    <xdr:to>
      <xdr:col>12</xdr:col>
      <xdr:colOff>114300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32</xdr:row>
      <xdr:rowOff>119062</xdr:rowOff>
    </xdr:from>
    <xdr:to>
      <xdr:col>11</xdr:col>
      <xdr:colOff>304800</xdr:colOff>
      <xdr:row>37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35</xdr:row>
      <xdr:rowOff>147637</xdr:rowOff>
    </xdr:from>
    <xdr:to>
      <xdr:col>8</xdr:col>
      <xdr:colOff>523875</xdr:colOff>
      <xdr:row>41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37</xdr:row>
      <xdr:rowOff>180974</xdr:rowOff>
    </xdr:from>
    <xdr:to>
      <xdr:col>10</xdr:col>
      <xdr:colOff>714375</xdr:colOff>
      <xdr:row>44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7"/>
  <sheetViews>
    <sheetView workbookViewId="0">
      <selection activeCell="F23" sqref="F23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5.42578125" bestFit="1" customWidth="1"/>
    <col min="4" max="4" width="18.5703125" bestFit="1" customWidth="1"/>
    <col min="5" max="5" width="15.7109375" bestFit="1" customWidth="1"/>
    <col min="6" max="6" width="17" bestFit="1" customWidth="1"/>
  </cols>
  <sheetData>
    <row r="1" spans="1:9" ht="15.75" thickBot="1" x14ac:dyDescent="0.3">
      <c r="A1" s="16"/>
      <c r="B1" s="36" t="s">
        <v>19</v>
      </c>
      <c r="C1" s="36"/>
      <c r="D1" s="36"/>
      <c r="E1" s="36"/>
      <c r="F1" s="36"/>
      <c r="G1" s="4"/>
      <c r="H1" s="4"/>
      <c r="I1" s="5"/>
    </row>
    <row r="2" spans="1:9" x14ac:dyDescent="0.25">
      <c r="A2" s="33" t="s">
        <v>7</v>
      </c>
      <c r="B2" s="34"/>
      <c r="C2" s="34"/>
      <c r="D2" s="35"/>
      <c r="E2" s="15"/>
      <c r="F2" s="4"/>
      <c r="G2" s="4"/>
      <c r="H2" s="4"/>
      <c r="I2" s="5"/>
    </row>
    <row r="3" spans="1:9" x14ac:dyDescent="0.25">
      <c r="A3" s="6" t="s">
        <v>0</v>
      </c>
      <c r="B3" s="2" t="s">
        <v>6</v>
      </c>
      <c r="C3" s="2" t="s">
        <v>17</v>
      </c>
      <c r="D3" s="2" t="s">
        <v>18</v>
      </c>
      <c r="E3" s="7"/>
      <c r="F3" s="7"/>
      <c r="G3" s="7"/>
      <c r="H3" s="7"/>
      <c r="I3" s="8"/>
    </row>
    <row r="4" spans="1:9" x14ac:dyDescent="0.25">
      <c r="A4" s="9" t="s">
        <v>1</v>
      </c>
      <c r="B4" s="3">
        <v>80</v>
      </c>
      <c r="C4" s="3">
        <v>200</v>
      </c>
      <c r="D4" s="3">
        <f>B4*C4</f>
        <v>16000</v>
      </c>
      <c r="E4" s="7"/>
      <c r="F4" s="7"/>
      <c r="G4" s="7"/>
      <c r="H4" s="7"/>
      <c r="I4" s="8"/>
    </row>
    <row r="5" spans="1:9" x14ac:dyDescent="0.25">
      <c r="A5" s="9" t="s">
        <v>2</v>
      </c>
      <c r="B5" s="3">
        <v>50</v>
      </c>
      <c r="C5" s="3">
        <v>50</v>
      </c>
      <c r="D5" s="3">
        <f t="shared" ref="D5:D8" si="0">B5*C5</f>
        <v>2500</v>
      </c>
      <c r="E5" s="7"/>
      <c r="F5" s="7" t="s">
        <v>9</v>
      </c>
      <c r="G5" s="7"/>
      <c r="H5" s="7">
        <f>SUM(B4,B5,B6,B7,B8)</f>
        <v>220</v>
      </c>
      <c r="I5" s="8"/>
    </row>
    <row r="6" spans="1:9" x14ac:dyDescent="0.25">
      <c r="A6" s="9" t="s">
        <v>3</v>
      </c>
      <c r="B6" s="3">
        <v>20</v>
      </c>
      <c r="C6" s="3">
        <v>70</v>
      </c>
      <c r="D6" s="3">
        <f t="shared" si="0"/>
        <v>1400</v>
      </c>
      <c r="E6" s="7"/>
      <c r="F6" s="7" t="s">
        <v>10</v>
      </c>
      <c r="G6" s="7"/>
      <c r="H6" s="7">
        <f>B5-B7</f>
        <v>10</v>
      </c>
      <c r="I6" s="8"/>
    </row>
    <row r="7" spans="1:9" x14ac:dyDescent="0.25">
      <c r="A7" s="9" t="s">
        <v>4</v>
      </c>
      <c r="B7" s="3">
        <v>40</v>
      </c>
      <c r="C7" s="3">
        <v>60</v>
      </c>
      <c r="D7" s="3">
        <f t="shared" si="0"/>
        <v>2400</v>
      </c>
      <c r="E7" s="7"/>
      <c r="F7" s="7" t="s">
        <v>11</v>
      </c>
      <c r="G7" s="7"/>
      <c r="H7" s="7">
        <f>B4*C4</f>
        <v>16000</v>
      </c>
      <c r="I7" s="8">
        <f>PRODUCT(B4,C4)</f>
        <v>16000</v>
      </c>
    </row>
    <row r="8" spans="1:9" x14ac:dyDescent="0.25">
      <c r="A8" s="9" t="s">
        <v>5</v>
      </c>
      <c r="B8" s="3">
        <v>30</v>
      </c>
      <c r="C8" s="3">
        <v>80</v>
      </c>
      <c r="D8" s="3">
        <f t="shared" si="0"/>
        <v>2400</v>
      </c>
      <c r="E8" s="7"/>
      <c r="F8" s="7" t="s">
        <v>12</v>
      </c>
      <c r="G8" s="10"/>
      <c r="H8" s="7">
        <f>16000/200</f>
        <v>80</v>
      </c>
      <c r="I8" s="8"/>
    </row>
    <row r="9" spans="1:9" x14ac:dyDescent="0.25">
      <c r="A9" s="9"/>
      <c r="B9" s="3"/>
      <c r="C9" s="3"/>
      <c r="D9" s="3"/>
      <c r="E9" s="7"/>
      <c r="F9" s="7" t="s">
        <v>13</v>
      </c>
      <c r="G9" s="7"/>
      <c r="H9" s="7">
        <f>28/4*3+2*4-(4+5)</f>
        <v>20</v>
      </c>
      <c r="I9" s="8"/>
    </row>
    <row r="10" spans="1:9" x14ac:dyDescent="0.25">
      <c r="A10" s="9" t="s">
        <v>8</v>
      </c>
      <c r="B10" s="3">
        <f>SUM(B4,B5,B6,B7,B8)</f>
        <v>220</v>
      </c>
      <c r="C10" s="3">
        <f t="shared" ref="C10:D10" si="1">SUM(C4,C5,C6,C7,C8)</f>
        <v>460</v>
      </c>
      <c r="D10" s="3">
        <f t="shared" si="1"/>
        <v>24700</v>
      </c>
      <c r="E10" s="7"/>
      <c r="F10" s="7" t="s">
        <v>14</v>
      </c>
      <c r="G10" s="7"/>
      <c r="H10" s="7">
        <f>POWER(4,9)</f>
        <v>262144</v>
      </c>
      <c r="I10" s="8"/>
    </row>
    <row r="11" spans="1:9" x14ac:dyDescent="0.25">
      <c r="A11" s="11"/>
      <c r="B11" s="7"/>
      <c r="C11" s="7"/>
      <c r="D11" s="7"/>
      <c r="E11" s="7"/>
      <c r="F11" s="7" t="s">
        <v>15</v>
      </c>
      <c r="G11" s="7"/>
      <c r="H11" s="7" t="s">
        <v>16</v>
      </c>
      <c r="I11" s="8"/>
    </row>
    <row r="12" spans="1:9" ht="15.75" thickBot="1" x14ac:dyDescent="0.3">
      <c r="A12" s="12"/>
      <c r="B12" s="13"/>
      <c r="C12" s="13"/>
      <c r="D12" s="13"/>
      <c r="E12" s="13"/>
      <c r="F12" s="13"/>
      <c r="G12" s="13"/>
      <c r="H12" s="13"/>
      <c r="I12" s="14"/>
    </row>
    <row r="15" spans="1:9" x14ac:dyDescent="0.25">
      <c r="G15" s="17"/>
    </row>
    <row r="16" spans="1:9" x14ac:dyDescent="0.25">
      <c r="G16" s="17"/>
    </row>
    <row r="17" spans="7:7" x14ac:dyDescent="0.25">
      <c r="G17" s="17"/>
    </row>
  </sheetData>
  <mergeCells count="2">
    <mergeCell ref="A2:D2"/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0"/>
  <sheetViews>
    <sheetView tabSelected="1" workbookViewId="0">
      <selection activeCell="F29" sqref="F29"/>
    </sheetView>
  </sheetViews>
  <sheetFormatPr defaultRowHeight="15" x14ac:dyDescent="0.25"/>
  <cols>
    <col min="1" max="1" width="9.42578125" style="1" bestFit="1" customWidth="1"/>
    <col min="2" max="2" width="13.5703125" style="1" bestFit="1" customWidth="1"/>
    <col min="3" max="3" width="15.42578125" style="1" bestFit="1" customWidth="1"/>
    <col min="4" max="4" width="18.5703125" style="1" bestFit="1" customWidth="1"/>
    <col min="5" max="5" width="15.7109375" style="1" bestFit="1" customWidth="1"/>
    <col min="6" max="6" width="13.85546875" style="1" bestFit="1" customWidth="1"/>
    <col min="7" max="7" width="12.85546875" style="1" bestFit="1" customWidth="1"/>
    <col min="8" max="8" width="15" style="1" bestFit="1" customWidth="1"/>
    <col min="9" max="9" width="11.28515625" style="1" bestFit="1" customWidth="1"/>
    <col min="10" max="10" width="10.7109375" style="1" bestFit="1" customWidth="1"/>
    <col min="11" max="11" width="12" style="1" bestFit="1" customWidth="1"/>
    <col min="12" max="16384" width="9.140625" style="1"/>
  </cols>
  <sheetData>
    <row r="1" spans="1:11" ht="15.75" thickBot="1" x14ac:dyDescent="0.3"/>
    <row r="2" spans="1:11" x14ac:dyDescent="0.25">
      <c r="A2" s="26" t="s">
        <v>46</v>
      </c>
      <c r="B2" s="27" t="s">
        <v>47</v>
      </c>
    </row>
    <row r="3" spans="1:11" x14ac:dyDescent="0.25">
      <c r="A3" s="21" t="s">
        <v>34</v>
      </c>
      <c r="B3" s="22">
        <v>76</v>
      </c>
    </row>
    <row r="4" spans="1:11" x14ac:dyDescent="0.25">
      <c r="A4" s="21" t="s">
        <v>35</v>
      </c>
      <c r="B4" s="22">
        <v>45</v>
      </c>
      <c r="I4" s="10"/>
    </row>
    <row r="5" spans="1:11" ht="15.75" thickBot="1" x14ac:dyDescent="0.3">
      <c r="A5" s="21" t="s">
        <v>36</v>
      </c>
      <c r="B5" s="22">
        <v>87</v>
      </c>
      <c r="I5" s="10"/>
      <c r="J5" s="28"/>
      <c r="K5" s="10"/>
    </row>
    <row r="6" spans="1:11" ht="15.75" thickTop="1" x14ac:dyDescent="0.25">
      <c r="A6" s="21" t="s">
        <v>37</v>
      </c>
      <c r="B6" s="22">
        <v>95</v>
      </c>
      <c r="H6" s="26" t="s">
        <v>33</v>
      </c>
      <c r="I6" s="29" t="s">
        <v>48</v>
      </c>
      <c r="J6" s="29" t="s">
        <v>49</v>
      </c>
      <c r="K6" s="30" t="s">
        <v>50</v>
      </c>
    </row>
    <row r="7" spans="1:11" x14ac:dyDescent="0.25">
      <c r="A7" s="21" t="s">
        <v>38</v>
      </c>
      <c r="B7" s="22">
        <v>36</v>
      </c>
      <c r="H7" s="21">
        <v>0</v>
      </c>
      <c r="I7" s="10" t="e">
        <f t="shared" ref="I7:I16" si="0">_xlfn.PERCENTILE.EXC(B3:B13,H7/100)</f>
        <v>#NUM!</v>
      </c>
      <c r="J7" s="10">
        <f t="shared" ref="J7:J17" si="1">_xlfn.PERCENTILE.INC(B3:B13,H7/100)</f>
        <v>34</v>
      </c>
      <c r="K7" s="22" t="e">
        <f>J7-I7</f>
        <v>#NUM!</v>
      </c>
    </row>
    <row r="8" spans="1:11" x14ac:dyDescent="0.25">
      <c r="A8" s="21" t="s">
        <v>39</v>
      </c>
      <c r="B8" s="22">
        <v>78</v>
      </c>
      <c r="H8" s="21">
        <v>5</v>
      </c>
      <c r="I8" s="10" t="e">
        <f t="shared" si="0"/>
        <v>#NUM!</v>
      </c>
      <c r="J8" s="10">
        <f t="shared" si="1"/>
        <v>35</v>
      </c>
      <c r="K8" s="22" t="e">
        <f t="shared" ref="K8:K26" si="2">J8-I8</f>
        <v>#NUM!</v>
      </c>
    </row>
    <row r="9" spans="1:11" x14ac:dyDescent="0.25">
      <c r="A9" s="21" t="s">
        <v>40</v>
      </c>
      <c r="B9" s="22">
        <v>65</v>
      </c>
      <c r="H9" s="21">
        <v>10</v>
      </c>
      <c r="I9" s="10">
        <f t="shared" si="0"/>
        <v>34.200000000000003</v>
      </c>
      <c r="J9" s="10">
        <f t="shared" si="1"/>
        <v>35.799999999999997</v>
      </c>
      <c r="K9" s="22">
        <f t="shared" si="2"/>
        <v>1.5999999999999943</v>
      </c>
    </row>
    <row r="10" spans="1:11" x14ac:dyDescent="0.25">
      <c r="A10" s="21" t="s">
        <v>41</v>
      </c>
      <c r="B10" s="22">
        <v>72</v>
      </c>
      <c r="H10" s="21">
        <v>15</v>
      </c>
      <c r="I10" s="10">
        <f t="shared" si="0"/>
        <v>35</v>
      </c>
      <c r="J10" s="10">
        <f t="shared" si="1"/>
        <v>36.6</v>
      </c>
      <c r="K10" s="22">
        <f t="shared" si="2"/>
        <v>1.6000000000000014</v>
      </c>
    </row>
    <row r="11" spans="1:11" x14ac:dyDescent="0.25">
      <c r="A11" s="21" t="s">
        <v>42</v>
      </c>
      <c r="B11" s="22">
        <v>34</v>
      </c>
      <c r="H11" s="21">
        <v>20</v>
      </c>
      <c r="I11" s="10">
        <f t="shared" si="0"/>
        <v>35.6</v>
      </c>
      <c r="J11" s="10">
        <f t="shared" si="1"/>
        <v>37.200000000000003</v>
      </c>
      <c r="K11" s="22">
        <f t="shared" si="2"/>
        <v>1.6000000000000014</v>
      </c>
    </row>
    <row r="12" spans="1:11" x14ac:dyDescent="0.25">
      <c r="A12" s="21" t="s">
        <v>43</v>
      </c>
      <c r="B12" s="22">
        <v>84</v>
      </c>
      <c r="H12" s="21">
        <v>25</v>
      </c>
      <c r="I12" s="10">
        <f t="shared" si="0"/>
        <v>39</v>
      </c>
      <c r="J12" s="10">
        <f t="shared" si="1"/>
        <v>49.5</v>
      </c>
      <c r="K12" s="22">
        <f t="shared" si="2"/>
        <v>10.5</v>
      </c>
    </row>
    <row r="13" spans="1:11" x14ac:dyDescent="0.25">
      <c r="A13" s="21" t="s">
        <v>44</v>
      </c>
      <c r="B13" s="22">
        <v>39</v>
      </c>
      <c r="H13" s="21">
        <v>30</v>
      </c>
      <c r="I13" s="10">
        <f t="shared" si="0"/>
        <v>41.1</v>
      </c>
      <c r="J13" s="10">
        <f t="shared" si="1"/>
        <v>49.5</v>
      </c>
      <c r="K13" s="22">
        <f t="shared" si="2"/>
        <v>8.3999999999999986</v>
      </c>
    </row>
    <row r="14" spans="1:11" ht="15.75" thickBot="1" x14ac:dyDescent="0.3">
      <c r="A14" s="23" t="s">
        <v>45</v>
      </c>
      <c r="B14" s="25">
        <v>60</v>
      </c>
      <c r="H14" s="21">
        <v>35</v>
      </c>
      <c r="I14" s="10">
        <f t="shared" si="0"/>
        <v>41.099999999999994</v>
      </c>
      <c r="J14" s="10">
        <f t="shared" si="1"/>
        <v>47.4</v>
      </c>
      <c r="K14" s="22">
        <f t="shared" si="2"/>
        <v>6.3000000000000043</v>
      </c>
    </row>
    <row r="15" spans="1:11" x14ac:dyDescent="0.25">
      <c r="H15" s="21">
        <v>40</v>
      </c>
      <c r="I15" s="10">
        <f t="shared" si="0"/>
        <v>39</v>
      </c>
      <c r="J15" s="10">
        <f t="shared" si="1"/>
        <v>43.2</v>
      </c>
      <c r="K15" s="22">
        <f t="shared" si="2"/>
        <v>4.2000000000000028</v>
      </c>
    </row>
    <row r="16" spans="1:11" x14ac:dyDescent="0.25">
      <c r="H16" s="21">
        <v>45</v>
      </c>
      <c r="I16" s="10">
        <f t="shared" si="0"/>
        <v>55.8</v>
      </c>
      <c r="J16" s="10">
        <f t="shared" si="1"/>
        <v>57.9</v>
      </c>
      <c r="K16" s="22">
        <f t="shared" si="2"/>
        <v>2.1000000000000014</v>
      </c>
    </row>
    <row r="17" spans="1:11" x14ac:dyDescent="0.25">
      <c r="H17" s="21">
        <v>50</v>
      </c>
      <c r="I17" s="10">
        <f t="shared" ref="I17:I23" si="3">_xlfn.PERCENTILE.EXC(B3:B13,H17/100)</f>
        <v>72</v>
      </c>
      <c r="J17" s="10">
        <f t="shared" si="1"/>
        <v>49.5</v>
      </c>
      <c r="K17" s="22">
        <f t="shared" si="2"/>
        <v>-22.5</v>
      </c>
    </row>
    <row r="18" spans="1:11" x14ac:dyDescent="0.25">
      <c r="H18" s="21">
        <v>55</v>
      </c>
      <c r="I18" s="10">
        <f t="shared" si="3"/>
        <v>69.2</v>
      </c>
      <c r="J18" s="10">
        <f t="shared" ref="J18:J26" si="4">_xlfn.PERCENTILE.INC(B3:B13,H18/100)</f>
        <v>74</v>
      </c>
      <c r="K18" s="22">
        <f t="shared" si="2"/>
        <v>4.7999999999999972</v>
      </c>
    </row>
    <row r="19" spans="1:11" x14ac:dyDescent="0.25">
      <c r="H19" s="21">
        <v>60</v>
      </c>
      <c r="I19" s="10">
        <f t="shared" si="3"/>
        <v>75.599999999999994</v>
      </c>
      <c r="J19" s="10">
        <f t="shared" si="4"/>
        <v>72</v>
      </c>
      <c r="K19" s="22">
        <f t="shared" si="2"/>
        <v>-3.5999999999999943</v>
      </c>
    </row>
    <row r="20" spans="1:11" x14ac:dyDescent="0.25">
      <c r="C20" s="1">
        <f>SMALL(B3:B13,1)</f>
        <v>34</v>
      </c>
      <c r="D20" s="1">
        <f>MIN(B3:B13)</f>
        <v>34</v>
      </c>
      <c r="E20" s="1" t="s">
        <v>52</v>
      </c>
      <c r="H20" s="21">
        <v>65</v>
      </c>
      <c r="I20" s="10">
        <f t="shared" si="3"/>
        <v>75</v>
      </c>
      <c r="J20" s="10">
        <f t="shared" si="4"/>
        <v>77.100000000000009</v>
      </c>
      <c r="K20" s="22">
        <f t="shared" si="2"/>
        <v>2.1000000000000085</v>
      </c>
    </row>
    <row r="21" spans="1:11" x14ac:dyDescent="0.25">
      <c r="C21" s="1">
        <f>LARGE(B3:B13,1)</f>
        <v>95</v>
      </c>
      <c r="D21" s="1">
        <f>MAX(B3:B13)</f>
        <v>95</v>
      </c>
      <c r="E21" s="1" t="e">
        <f>_xlfn.PERCENTILE.INC(B3:B14,12)</f>
        <v>#NUM!</v>
      </c>
      <c r="H21" s="21">
        <v>70</v>
      </c>
      <c r="I21" s="10">
        <f t="shared" si="3"/>
        <v>73.8</v>
      </c>
      <c r="J21" s="10">
        <f t="shared" si="4"/>
        <v>75.599999999999994</v>
      </c>
      <c r="K21" s="22">
        <f t="shared" si="2"/>
        <v>1.7999999999999972</v>
      </c>
    </row>
    <row r="22" spans="1:11" x14ac:dyDescent="0.25">
      <c r="H22" s="21">
        <v>75</v>
      </c>
      <c r="I22" s="10">
        <f t="shared" si="3"/>
        <v>78</v>
      </c>
      <c r="J22" s="10">
        <f t="shared" si="4"/>
        <v>73.5</v>
      </c>
      <c r="K22" s="22">
        <f t="shared" si="2"/>
        <v>-4.5</v>
      </c>
    </row>
    <row r="23" spans="1:11" x14ac:dyDescent="0.25">
      <c r="H23" s="21">
        <v>80</v>
      </c>
      <c r="I23" s="10">
        <f t="shared" si="3"/>
        <v>79.2</v>
      </c>
      <c r="J23" s="10">
        <f t="shared" si="4"/>
        <v>76.800000000000011</v>
      </c>
      <c r="K23" s="22">
        <f t="shared" si="2"/>
        <v>-2.3999999999999915</v>
      </c>
    </row>
    <row r="24" spans="1:11" x14ac:dyDescent="0.25">
      <c r="H24" s="21">
        <v>85</v>
      </c>
      <c r="I24" s="10">
        <f>_xlfn.PERCENTILE.EXC(B3:B13,H24/100)</f>
        <v>88.6</v>
      </c>
      <c r="J24" s="10">
        <f t="shared" si="4"/>
        <v>75</v>
      </c>
      <c r="K24" s="22">
        <f t="shared" si="2"/>
        <v>-13.599999999999994</v>
      </c>
    </row>
    <row r="25" spans="1:11" x14ac:dyDescent="0.25">
      <c r="H25" s="21">
        <v>90</v>
      </c>
      <c r="I25" s="10">
        <f>_xlfn.PERCENTILE.EXC(B4:B14,H25/100)</f>
        <v>93.4</v>
      </c>
      <c r="J25" s="10">
        <f t="shared" si="4"/>
        <v>79.199999999999989</v>
      </c>
      <c r="K25" s="22">
        <f t="shared" si="2"/>
        <v>-14.200000000000017</v>
      </c>
    </row>
    <row r="26" spans="1:11" ht="15.75" thickBot="1" x14ac:dyDescent="0.3">
      <c r="H26" s="23">
        <v>100</v>
      </c>
      <c r="I26" s="24" t="e">
        <f>_xlfn.PERCENTILE.EXC(B5:B15,H26/100)</f>
        <v>#NUM!</v>
      </c>
      <c r="J26" s="24">
        <f t="shared" si="4"/>
        <v>84</v>
      </c>
      <c r="K26" s="25" t="e">
        <f t="shared" si="2"/>
        <v>#NUM!</v>
      </c>
    </row>
    <row r="29" spans="1:11" ht="15.75" thickBot="1" x14ac:dyDescent="0.3"/>
    <row r="30" spans="1:11" ht="15.75" thickBot="1" x14ac:dyDescent="0.3">
      <c r="D30" s="18" t="s">
        <v>51</v>
      </c>
    </row>
    <row r="31" spans="1:11" ht="15.75" thickBot="1" x14ac:dyDescent="0.3">
      <c r="A31" s="18" t="s">
        <v>29</v>
      </c>
      <c r="B31" s="18" t="s">
        <v>24</v>
      </c>
      <c r="C31" s="18" t="s">
        <v>20</v>
      </c>
      <c r="D31" s="18" t="s">
        <v>21</v>
      </c>
      <c r="E31" s="18" t="s">
        <v>22</v>
      </c>
      <c r="F31" s="18" t="s">
        <v>23</v>
      </c>
      <c r="G31" s="18" t="s">
        <v>28</v>
      </c>
      <c r="H31" s="19"/>
    </row>
    <row r="32" spans="1:11" ht="15.75" thickBot="1" x14ac:dyDescent="0.3">
      <c r="A32" s="19" t="s">
        <v>25</v>
      </c>
      <c r="B32" s="19">
        <v>45</v>
      </c>
      <c r="C32" s="19">
        <v>54</v>
      </c>
      <c r="D32" s="19">
        <v>58</v>
      </c>
      <c r="E32" s="19">
        <v>56</v>
      </c>
      <c r="F32" s="19">
        <v>400</v>
      </c>
      <c r="G32" s="20">
        <f>SUM(B32:E32)/F32</f>
        <v>0.53249999999999997</v>
      </c>
      <c r="H32" s="19"/>
    </row>
    <row r="33" spans="1:8" ht="15.75" thickBot="1" x14ac:dyDescent="0.3">
      <c r="A33" s="19" t="s">
        <v>26</v>
      </c>
      <c r="B33" s="19">
        <v>47</v>
      </c>
      <c r="C33" s="19">
        <v>25</v>
      </c>
      <c r="D33" s="19">
        <v>63</v>
      </c>
      <c r="E33" s="19">
        <v>47</v>
      </c>
      <c r="F33" s="19">
        <v>400</v>
      </c>
      <c r="G33" s="20">
        <f t="shared" ref="G33:G35" si="5">SUM(B33:E33)/F33</f>
        <v>0.45500000000000002</v>
      </c>
      <c r="H33" s="19"/>
    </row>
    <row r="34" spans="1:8" ht="15.75" thickBot="1" x14ac:dyDescent="0.3">
      <c r="A34" s="19" t="s">
        <v>27</v>
      </c>
      <c r="B34" s="19">
        <v>54</v>
      </c>
      <c r="C34" s="19">
        <v>20</v>
      </c>
      <c r="D34" s="19">
        <v>23</v>
      </c>
      <c r="E34" s="19">
        <v>58</v>
      </c>
      <c r="F34" s="19">
        <v>400</v>
      </c>
      <c r="G34" s="20">
        <f t="shared" si="5"/>
        <v>0.38750000000000001</v>
      </c>
      <c r="H34" s="19"/>
    </row>
    <row r="35" spans="1:8" ht="15.75" thickBot="1" x14ac:dyDescent="0.3">
      <c r="A35" s="19" t="s">
        <v>67</v>
      </c>
      <c r="B35" s="19">
        <v>47</v>
      </c>
      <c r="C35" s="19">
        <v>58</v>
      </c>
      <c r="D35" s="19">
        <v>56</v>
      </c>
      <c r="E35" s="19">
        <v>25</v>
      </c>
      <c r="F35" s="19">
        <v>400</v>
      </c>
      <c r="G35" s="20">
        <f t="shared" si="5"/>
        <v>0.46500000000000002</v>
      </c>
      <c r="H35" s="19"/>
    </row>
    <row r="41" spans="1:8" x14ac:dyDescent="0.25">
      <c r="D41" s="31" t="s">
        <v>53</v>
      </c>
    </row>
    <row r="42" spans="1:8" x14ac:dyDescent="0.25">
      <c r="C42" s="1" t="s">
        <v>30</v>
      </c>
      <c r="D42" s="1" t="s">
        <v>31</v>
      </c>
      <c r="E42" s="1" t="s">
        <v>32</v>
      </c>
    </row>
    <row r="43" spans="1:8" x14ac:dyDescent="0.25">
      <c r="C43" s="1">
        <v>0</v>
      </c>
      <c r="E43" s="1">
        <f>_xlfn.QUARTILE.INC(B3:B14,0)</f>
        <v>34</v>
      </c>
    </row>
    <row r="44" spans="1:8" x14ac:dyDescent="0.25">
      <c r="C44" s="1">
        <v>1</v>
      </c>
      <c r="D44" s="1">
        <f>_xlfn.QUARTILE.EXC(B3:B14,1)</f>
        <v>40.5</v>
      </c>
      <c r="E44" s="1">
        <f>_xlfn.QUARTILE.INC(B3:B14,1)</f>
        <v>43.5</v>
      </c>
    </row>
    <row r="45" spans="1:8" x14ac:dyDescent="0.25">
      <c r="C45" s="1">
        <v>2</v>
      </c>
      <c r="D45" s="1">
        <f>_xlfn.QUARTILE.EXC(B3:B14,2)</f>
        <v>68.5</v>
      </c>
      <c r="E45" s="1">
        <f>_xlfn.QUARTILE.INC(B3:B14,2)</f>
        <v>68.5</v>
      </c>
    </row>
    <row r="46" spans="1:8" x14ac:dyDescent="0.25">
      <c r="C46" s="1">
        <v>3</v>
      </c>
      <c r="D46" s="1">
        <f>_xlfn.QUARTILE.EXC(B3:B14,3)</f>
        <v>82.5</v>
      </c>
      <c r="E46" s="1">
        <f>_xlfn.QUARTILE.INC(B3:B14,3)</f>
        <v>79.5</v>
      </c>
    </row>
    <row r="47" spans="1:8" x14ac:dyDescent="0.25">
      <c r="C47" s="1">
        <v>4</v>
      </c>
      <c r="E47" s="1">
        <f>_xlfn.QUARTILE.INC(B6:B16,4)</f>
        <v>95</v>
      </c>
    </row>
    <row r="49" spans="3:4" x14ac:dyDescent="0.25">
      <c r="C49" s="1" t="s">
        <v>54</v>
      </c>
      <c r="D49" s="1">
        <f>E46-E44</f>
        <v>36</v>
      </c>
    </row>
    <row r="50" spans="3:4" x14ac:dyDescent="0.25">
      <c r="D50" s="1">
        <f>D46-D44</f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0"/>
  <sheetViews>
    <sheetView workbookViewId="0">
      <selection activeCell="D20" sqref="D20"/>
    </sheetView>
  </sheetViews>
  <sheetFormatPr defaultRowHeight="15" x14ac:dyDescent="0.25"/>
  <cols>
    <col min="1" max="6" width="9.140625" style="1"/>
    <col min="7" max="7" width="19.42578125" style="1" bestFit="1" customWidth="1"/>
    <col min="8" max="8" width="23.28515625" style="1" bestFit="1" customWidth="1"/>
    <col min="9" max="16384" width="9.140625" style="1"/>
  </cols>
  <sheetData>
    <row r="1" spans="1:8" x14ac:dyDescent="0.25">
      <c r="A1" s="32" t="s">
        <v>55</v>
      </c>
      <c r="B1" s="32" t="s">
        <v>56</v>
      </c>
      <c r="C1" s="32" t="s">
        <v>57</v>
      </c>
      <c r="D1" s="32" t="s">
        <v>66</v>
      </c>
      <c r="E1" s="32" t="s">
        <v>60</v>
      </c>
      <c r="F1" s="32" t="s">
        <v>61</v>
      </c>
      <c r="G1" s="32" t="s">
        <v>63</v>
      </c>
      <c r="H1" s="32" t="s">
        <v>65</v>
      </c>
    </row>
    <row r="2" spans="1:8" x14ac:dyDescent="0.25">
      <c r="A2" s="1" t="s">
        <v>34</v>
      </c>
      <c r="B2" s="1">
        <v>56</v>
      </c>
      <c r="C2" s="1">
        <v>45</v>
      </c>
      <c r="D2" s="1" t="e">
        <f ca="1">IFS(B2&lt;30,"F",AND(B2&gt;30,B2&lt;40),"E",AND(B2&gt;40,B2&lt;50),"D",AND(B2&gt;50,B2&lt;60),"C",AND(B2&gt;60,B2&lt;70),"B",AND(B2&gt;70,B2&lt;80),"B+",AND(B2&gt;80,B2&lt;90),"A",B2&gt;90,"A+")</f>
        <v>#NAME?</v>
      </c>
      <c r="E2" s="1" t="b">
        <f>OR(B2&gt;50,C2&gt;50)</f>
        <v>1</v>
      </c>
      <c r="F2" s="1" t="b">
        <f>AND(B2&gt;50,C2&gt;50)</f>
        <v>0</v>
      </c>
      <c r="G2" s="1" t="str">
        <f>IF(OR(B2&gt;80,C2&gt;80),"SCHOLARSHIP","NO SCHOLARSHIP")</f>
        <v>NO SCHOLARSHIP</v>
      </c>
      <c r="H2" s="1" t="str">
        <f>IF(AND(B2&gt;85,C2&gt;85),"SCHOLARSHIP","NO SCHOLARSHIP")</f>
        <v>NO SCHOLARSHIP</v>
      </c>
    </row>
    <row r="3" spans="1:8" x14ac:dyDescent="0.25">
      <c r="A3" s="1" t="s">
        <v>35</v>
      </c>
      <c r="B3" s="1">
        <v>45</v>
      </c>
      <c r="C3" s="1">
        <v>64</v>
      </c>
      <c r="E3" s="1" t="b">
        <f t="shared" ref="E3:E17" si="0">OR(B3&gt;50,C3&gt;50)</f>
        <v>1</v>
      </c>
      <c r="F3" s="1" t="b">
        <f t="shared" ref="F3:F17" si="1">AND(B3&gt;50,C3&gt;50)</f>
        <v>0</v>
      </c>
      <c r="G3" s="1" t="str">
        <f t="shared" ref="G3:G17" si="2">IF(OR(B3&gt;80,C3&gt;80),"SCHOLARSHIP","NO SCHOLARSHIP")</f>
        <v>NO SCHOLARSHIP</v>
      </c>
      <c r="H3" s="1" t="str">
        <f t="shared" ref="H3:H17" si="3">IF(AND(B3&gt;85,C3&gt;85),"SCHOLARSHIP","NO SCHOLARSHIP")</f>
        <v>NO SCHOLARSHIP</v>
      </c>
    </row>
    <row r="4" spans="1:8" x14ac:dyDescent="0.25">
      <c r="A4" s="1" t="s">
        <v>36</v>
      </c>
      <c r="B4" s="1">
        <v>76</v>
      </c>
      <c r="C4" s="1">
        <v>43</v>
      </c>
      <c r="E4" s="1" t="b">
        <f t="shared" si="0"/>
        <v>1</v>
      </c>
      <c r="F4" s="1" t="b">
        <f t="shared" si="1"/>
        <v>0</v>
      </c>
      <c r="G4" s="1" t="str">
        <f t="shared" si="2"/>
        <v>NO SCHOLARSHIP</v>
      </c>
      <c r="H4" s="1" t="str">
        <f t="shared" si="3"/>
        <v>NO SCHOLARSHIP</v>
      </c>
    </row>
    <row r="5" spans="1:8" x14ac:dyDescent="0.25">
      <c r="A5" s="1" t="s">
        <v>37</v>
      </c>
      <c r="B5" s="1">
        <v>78</v>
      </c>
      <c r="C5" s="1">
        <v>89</v>
      </c>
      <c r="E5" s="1" t="b">
        <f t="shared" si="0"/>
        <v>1</v>
      </c>
      <c r="F5" s="1" t="b">
        <f t="shared" si="1"/>
        <v>1</v>
      </c>
      <c r="G5" s="1" t="str">
        <f t="shared" si="2"/>
        <v>SCHOLARSHIP</v>
      </c>
      <c r="H5" s="1" t="str">
        <f t="shared" si="3"/>
        <v>NO SCHOLARSHIP</v>
      </c>
    </row>
    <row r="6" spans="1:8" x14ac:dyDescent="0.25">
      <c r="A6" s="1" t="s">
        <v>38</v>
      </c>
      <c r="B6" s="1">
        <v>48</v>
      </c>
      <c r="C6" s="1">
        <v>56</v>
      </c>
      <c r="E6" s="1" t="b">
        <f t="shared" si="0"/>
        <v>1</v>
      </c>
      <c r="F6" s="1" t="b">
        <f t="shared" si="1"/>
        <v>0</v>
      </c>
      <c r="G6" s="1" t="str">
        <f t="shared" si="2"/>
        <v>NO SCHOLARSHIP</v>
      </c>
      <c r="H6" s="1" t="str">
        <f t="shared" si="3"/>
        <v>NO SCHOLARSHIP</v>
      </c>
    </row>
    <row r="7" spans="1:8" x14ac:dyDescent="0.25">
      <c r="A7" s="1" t="s">
        <v>39</v>
      </c>
      <c r="B7" s="1">
        <v>97</v>
      </c>
      <c r="C7" s="1">
        <v>90</v>
      </c>
      <c r="E7" s="1" t="b">
        <f t="shared" si="0"/>
        <v>1</v>
      </c>
      <c r="F7" s="1" t="b">
        <f t="shared" si="1"/>
        <v>1</v>
      </c>
      <c r="G7" s="1" t="str">
        <f t="shared" si="2"/>
        <v>SCHOLARSHIP</v>
      </c>
      <c r="H7" s="1" t="str">
        <f t="shared" si="3"/>
        <v>SCHOLARSHIP</v>
      </c>
    </row>
    <row r="8" spans="1:8" x14ac:dyDescent="0.25">
      <c r="A8" s="1" t="s">
        <v>40</v>
      </c>
      <c r="B8" s="1">
        <v>79</v>
      </c>
      <c r="C8" s="1">
        <v>87</v>
      </c>
      <c r="E8" s="1" t="b">
        <f t="shared" si="0"/>
        <v>1</v>
      </c>
      <c r="F8" s="1" t="b">
        <f t="shared" si="1"/>
        <v>1</v>
      </c>
      <c r="G8" s="1" t="str">
        <f>IF(OR(B8&gt;80,C8&gt;80),"SCHOLARSHIP","NO SCHOLARSHIP")</f>
        <v>SCHOLARSHIP</v>
      </c>
      <c r="H8" s="1" t="str">
        <f t="shared" si="3"/>
        <v>NO SCHOLARSHIP</v>
      </c>
    </row>
    <row r="9" spans="1:8" x14ac:dyDescent="0.25">
      <c r="A9" s="1" t="s">
        <v>41</v>
      </c>
      <c r="B9" s="1">
        <v>90</v>
      </c>
      <c r="C9" s="1">
        <v>96</v>
      </c>
      <c r="E9" s="1" t="b">
        <f t="shared" si="0"/>
        <v>1</v>
      </c>
      <c r="F9" s="1" t="b">
        <f t="shared" si="1"/>
        <v>1</v>
      </c>
      <c r="G9" s="1" t="str">
        <f t="shared" si="2"/>
        <v>SCHOLARSHIP</v>
      </c>
      <c r="H9" s="1" t="str">
        <f t="shared" si="3"/>
        <v>SCHOLARSHIP</v>
      </c>
    </row>
    <row r="10" spans="1:8" x14ac:dyDescent="0.25">
      <c r="A10" s="1" t="s">
        <v>42</v>
      </c>
      <c r="B10" s="1">
        <v>43</v>
      </c>
      <c r="C10" s="1">
        <v>45</v>
      </c>
      <c r="E10" s="1" t="b">
        <f t="shared" si="0"/>
        <v>0</v>
      </c>
      <c r="F10" s="1" t="b">
        <f t="shared" si="1"/>
        <v>0</v>
      </c>
      <c r="G10" s="1" t="str">
        <f t="shared" si="2"/>
        <v>NO SCHOLARSHIP</v>
      </c>
      <c r="H10" s="1" t="str">
        <f t="shared" si="3"/>
        <v>NO SCHOLARSHIP</v>
      </c>
    </row>
    <row r="11" spans="1:8" x14ac:dyDescent="0.25">
      <c r="A11" s="1" t="s">
        <v>43</v>
      </c>
      <c r="B11" s="1">
        <v>56</v>
      </c>
      <c r="C11" s="1">
        <v>55</v>
      </c>
      <c r="E11" s="1" t="b">
        <f t="shared" si="0"/>
        <v>1</v>
      </c>
      <c r="F11" s="1" t="b">
        <f t="shared" si="1"/>
        <v>1</v>
      </c>
      <c r="G11" s="1" t="str">
        <f t="shared" si="2"/>
        <v>NO SCHOLARSHIP</v>
      </c>
      <c r="H11" s="1" t="str">
        <f t="shared" si="3"/>
        <v>NO SCHOLARSHIP</v>
      </c>
    </row>
    <row r="12" spans="1:8" x14ac:dyDescent="0.25">
      <c r="A12" s="1" t="s">
        <v>44</v>
      </c>
      <c r="B12" s="1">
        <v>51</v>
      </c>
      <c r="C12" s="1">
        <v>54</v>
      </c>
      <c r="E12" s="1" t="b">
        <f t="shared" si="0"/>
        <v>1</v>
      </c>
      <c r="F12" s="1" t="b">
        <f t="shared" si="1"/>
        <v>1</v>
      </c>
      <c r="G12" s="1" t="str">
        <f t="shared" si="2"/>
        <v>NO SCHOLARSHIP</v>
      </c>
      <c r="H12" s="1" t="str">
        <f t="shared" si="3"/>
        <v>NO SCHOLARSHIP</v>
      </c>
    </row>
    <row r="13" spans="1:8" x14ac:dyDescent="0.25">
      <c r="A13" s="1" t="s">
        <v>45</v>
      </c>
      <c r="B13" s="1">
        <v>64</v>
      </c>
      <c r="C13" s="1">
        <v>35</v>
      </c>
      <c r="E13" s="1" t="b">
        <f t="shared" si="0"/>
        <v>1</v>
      </c>
      <c r="F13" s="1" t="b">
        <f t="shared" si="1"/>
        <v>0</v>
      </c>
      <c r="G13" s="1" t="str">
        <f t="shared" si="2"/>
        <v>NO SCHOLARSHIP</v>
      </c>
      <c r="H13" s="1" t="str">
        <f t="shared" si="3"/>
        <v>NO SCHOLARSHIP</v>
      </c>
    </row>
    <row r="14" spans="1:8" x14ac:dyDescent="0.25">
      <c r="A14" s="1" t="s">
        <v>58</v>
      </c>
      <c r="B14" s="1">
        <v>37</v>
      </c>
      <c r="C14" s="1">
        <v>31</v>
      </c>
      <c r="E14" s="1" t="b">
        <f t="shared" si="0"/>
        <v>0</v>
      </c>
      <c r="F14" s="1" t="b">
        <f t="shared" si="1"/>
        <v>0</v>
      </c>
      <c r="G14" s="1" t="str">
        <f t="shared" si="2"/>
        <v>NO SCHOLARSHIP</v>
      </c>
      <c r="H14" s="1" t="str">
        <f t="shared" si="3"/>
        <v>NO SCHOLARSHIP</v>
      </c>
    </row>
    <row r="15" spans="1:8" x14ac:dyDescent="0.25">
      <c r="A15" s="1" t="s">
        <v>59</v>
      </c>
      <c r="B15" s="1">
        <v>98</v>
      </c>
      <c r="C15" s="1">
        <v>89</v>
      </c>
      <c r="E15" s="1" t="b">
        <f t="shared" si="0"/>
        <v>1</v>
      </c>
      <c r="F15" s="1" t="b">
        <f t="shared" si="1"/>
        <v>1</v>
      </c>
      <c r="G15" s="1" t="str">
        <f t="shared" si="2"/>
        <v>SCHOLARSHIP</v>
      </c>
      <c r="H15" s="1" t="str">
        <f t="shared" si="3"/>
        <v>SCHOLARSHIP</v>
      </c>
    </row>
    <row r="16" spans="1:8" x14ac:dyDescent="0.25">
      <c r="A16" s="1" t="s">
        <v>62</v>
      </c>
      <c r="B16" s="1">
        <v>50</v>
      </c>
      <c r="C16" s="1">
        <v>89</v>
      </c>
      <c r="E16" s="1" t="b">
        <f t="shared" si="0"/>
        <v>1</v>
      </c>
      <c r="F16" s="1" t="b">
        <f t="shared" si="1"/>
        <v>0</v>
      </c>
      <c r="G16" s="1" t="str">
        <f t="shared" si="2"/>
        <v>SCHOLARSHIP</v>
      </c>
      <c r="H16" s="1" t="str">
        <f t="shared" si="3"/>
        <v>NO SCHOLARSHIP</v>
      </c>
    </row>
    <row r="17" spans="1:8" x14ac:dyDescent="0.25">
      <c r="A17" s="1" t="s">
        <v>64</v>
      </c>
      <c r="B17" s="1">
        <v>50</v>
      </c>
      <c r="C17" s="1">
        <v>50</v>
      </c>
      <c r="E17" s="1" t="b">
        <f t="shared" si="0"/>
        <v>0</v>
      </c>
      <c r="F17" s="1" t="b">
        <f t="shared" si="1"/>
        <v>0</v>
      </c>
      <c r="G17" s="1" t="str">
        <f t="shared" si="2"/>
        <v>NO SCHOLARSHIP</v>
      </c>
      <c r="H17" s="1" t="str">
        <f t="shared" si="3"/>
        <v>NO SCHOLARSHIP</v>
      </c>
    </row>
    <row r="20" spans="1:8" x14ac:dyDescent="0.25">
      <c r="D20" s="1" t="e">
        <f ca="1">IFS(B2&lt;50,"AVERAGE",AND(OR(B2&gt;50,B2=50),OR(B2&lt;80,B2=80)),"DISTINCTION",B2&gt;80,"EXCELLENT")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SCIENCE FORMULA </vt:lpstr>
      <vt:lpstr>PIE CHARTS </vt:lpstr>
      <vt:lpstr>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2023-03-09T07:58:22Z</dcterms:created>
  <dcterms:modified xsi:type="dcterms:W3CDTF">2023-03-14T12:31:44Z</dcterms:modified>
</cp:coreProperties>
</file>