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21075" windowHeight="8265" activeTab="2"/>
  </bookViews>
  <sheets>
    <sheet name="DATA SCIENCE FORMULA " sheetId="1" r:id="rId1"/>
    <sheet name="PIE CHARTS " sheetId="2" r:id="rId2"/>
    <sheet name="OR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2" i="4"/>
  <c r="I9" i="4"/>
  <c r="I8" i="4"/>
  <c r="I7" i="4"/>
  <c r="I6" i="4"/>
  <c r="H8" i="3"/>
  <c r="G8" i="3"/>
  <c r="E2" i="3"/>
  <c r="D2" i="3"/>
  <c r="O4" i="4"/>
  <c r="C23" i="2" l="1"/>
  <c r="C22" i="2"/>
  <c r="C21" i="2"/>
  <c r="C20" i="2"/>
  <c r="B23" i="2"/>
  <c r="B22" i="2"/>
  <c r="B21" i="2"/>
  <c r="B20" i="2"/>
  <c r="E46" i="2"/>
  <c r="E47" i="2"/>
  <c r="E48" i="2"/>
  <c r="E49" i="2"/>
  <c r="E45" i="2"/>
  <c r="D20" i="3"/>
  <c r="K21" i="2" l="1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I39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40" i="2"/>
  <c r="I20" i="2"/>
  <c r="G6" i="2" l="1"/>
  <c r="H3" i="3" l="1"/>
  <c r="H4" i="3"/>
  <c r="H5" i="3"/>
  <c r="H6" i="3"/>
  <c r="H7" i="3"/>
  <c r="H9" i="3"/>
  <c r="H10" i="3"/>
  <c r="H11" i="3"/>
  <c r="H12" i="3"/>
  <c r="H13" i="3"/>
  <c r="H14" i="3"/>
  <c r="H15" i="3"/>
  <c r="H16" i="3"/>
  <c r="H17" i="3"/>
  <c r="H2" i="3"/>
  <c r="E17" i="3"/>
  <c r="F17" i="3"/>
  <c r="G17" i="3"/>
  <c r="G3" i="3"/>
  <c r="G4" i="3"/>
  <c r="G5" i="3"/>
  <c r="G6" i="3"/>
  <c r="G7" i="3"/>
  <c r="G9" i="3"/>
  <c r="G10" i="3"/>
  <c r="G11" i="3"/>
  <c r="G12" i="3"/>
  <c r="G13" i="3"/>
  <c r="G14" i="3"/>
  <c r="G15" i="3"/>
  <c r="G16" i="3"/>
  <c r="G2" i="3"/>
  <c r="E16" i="3"/>
  <c r="F1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D48" i="2"/>
  <c r="D47" i="2"/>
  <c r="D46" i="2"/>
  <c r="G5" i="2"/>
  <c r="G4" i="2"/>
  <c r="G3" i="2"/>
  <c r="D51" i="2" l="1"/>
  <c r="D52" i="2"/>
  <c r="K20" i="2"/>
  <c r="C10" i="1"/>
  <c r="D10" i="1"/>
  <c r="D5" i="1"/>
  <c r="D6" i="1"/>
  <c r="D7" i="1"/>
  <c r="D8" i="1"/>
  <c r="D4" i="1"/>
  <c r="H9" i="1"/>
  <c r="H10" i="1"/>
  <c r="H8" i="1"/>
  <c r="I7" i="1"/>
  <c r="H7" i="1"/>
  <c r="H6" i="1"/>
  <c r="H5" i="1"/>
  <c r="B10" i="1"/>
</calcChain>
</file>

<file path=xl/sharedStrings.xml><?xml version="1.0" encoding="utf-8"?>
<sst xmlns="http://schemas.openxmlformats.org/spreadsheetml/2006/main" count="112" uniqueCount="94">
  <si>
    <t xml:space="preserve">FRUIT </t>
  </si>
  <si>
    <t xml:space="preserve">APPLE </t>
  </si>
  <si>
    <t>BANANA</t>
  </si>
  <si>
    <t xml:space="preserve">PINE APPLE </t>
  </si>
  <si>
    <t>PAPAYA</t>
  </si>
  <si>
    <t>GRAPES</t>
  </si>
  <si>
    <t xml:space="preserve">WEIGHT </t>
  </si>
  <si>
    <t>VENDER</t>
  </si>
  <si>
    <t>TOAL</t>
  </si>
  <si>
    <t xml:space="preserve">ADDITION </t>
  </si>
  <si>
    <t xml:space="preserve">SUBTRACTION </t>
  </si>
  <si>
    <t xml:space="preserve">MULTIPILICATION </t>
  </si>
  <si>
    <t>DIVISION</t>
  </si>
  <si>
    <t xml:space="preserve">BODMAS </t>
  </si>
  <si>
    <t>POWER</t>
  </si>
  <si>
    <t>EXPONENTIAL</t>
  </si>
  <si>
    <t xml:space="preserve"> </t>
  </si>
  <si>
    <t xml:space="preserve">FIXED PRICE </t>
  </si>
  <si>
    <t xml:space="preserve">TOTAL KGS </t>
  </si>
  <si>
    <t>DATA SCIENCE 1ST DAY 05-03-23</t>
  </si>
  <si>
    <t xml:space="preserve">MARKS PHYSICS </t>
  </si>
  <si>
    <t xml:space="preserve">MARKS CHAMISTRY </t>
  </si>
  <si>
    <t xml:space="preserve">MARKS ENGLISH </t>
  </si>
  <si>
    <t xml:space="preserve">TOTAL MARKS </t>
  </si>
  <si>
    <t xml:space="preserve">MARKS MATH </t>
  </si>
  <si>
    <t xml:space="preserve">ARJUN </t>
  </si>
  <si>
    <t xml:space="preserve">VINITA </t>
  </si>
  <si>
    <t xml:space="preserve">AMAN </t>
  </si>
  <si>
    <t xml:space="preserve">PERCENTAGE </t>
  </si>
  <si>
    <t>NAME</t>
  </si>
  <si>
    <t xml:space="preserve">Quartiles </t>
  </si>
  <si>
    <t>value (exc</t>
  </si>
  <si>
    <t>value (inc)</t>
  </si>
  <si>
    <t xml:space="preserve">percentage tile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</si>
  <si>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</si>
  <si>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</si>
  <si>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</si>
  <si>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</si>
  <si>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</si>
  <si>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</si>
  <si>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</si>
  <si>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</si>
  <si>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</si>
  <si>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</si>
  <si>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</si>
  <si>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</si>
  <si>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STUDENT </t>
  </si>
  <si>
    <t>MARKS</t>
  </si>
  <si>
    <t xml:space="preserve">VALUE EXC  </t>
  </si>
  <si>
    <t xml:space="preserve">VALUE INC </t>
  </si>
  <si>
    <t xml:space="preserve">DIFFERENCE </t>
  </si>
  <si>
    <t xml:space="preserve">PIE CHART </t>
  </si>
  <si>
    <t xml:space="preserve">QUARTILES </t>
  </si>
  <si>
    <t xml:space="preserve">STUDENTS </t>
  </si>
  <si>
    <t xml:space="preserve">M PHY </t>
  </si>
  <si>
    <t xml:space="preserve">M MATHS </t>
  </si>
  <si>
    <t>M</t>
  </si>
  <si>
    <t>N</t>
  </si>
  <si>
    <t xml:space="preserve">OR </t>
  </si>
  <si>
    <t xml:space="preserve">AND </t>
  </si>
  <si>
    <t>P</t>
  </si>
  <si>
    <t>SCOLERSHIP (STATE )</t>
  </si>
  <si>
    <t>Q</t>
  </si>
  <si>
    <t>SCHOLARSHIP NATIONAL</t>
  </si>
  <si>
    <t>GRADE PHY</t>
  </si>
  <si>
    <t xml:space="preserve">AKASH </t>
  </si>
  <si>
    <t xml:space="preserve">VAUE OF EXC </t>
  </si>
  <si>
    <t xml:space="preserve">VALUE OF INC </t>
  </si>
  <si>
    <t>IOR</t>
  </si>
  <si>
    <t>min</t>
  </si>
  <si>
    <t>max</t>
  </si>
  <si>
    <t xml:space="preserve">inter quartile range </t>
  </si>
  <si>
    <t xml:space="preserve">VENDER </t>
  </si>
  <si>
    <t xml:space="preserve">FRUITS </t>
  </si>
  <si>
    <t xml:space="preserve">UNIT PRICE </t>
  </si>
  <si>
    <t>VEN1</t>
  </si>
  <si>
    <t>APPLE</t>
  </si>
  <si>
    <t>VEN2</t>
  </si>
  <si>
    <t>BLACKBERRY</t>
  </si>
  <si>
    <t>VEN3</t>
  </si>
  <si>
    <t>VEN4</t>
  </si>
  <si>
    <t>VEN5</t>
  </si>
  <si>
    <t>VEN6</t>
  </si>
  <si>
    <t>VEN7</t>
  </si>
  <si>
    <t>VEN8</t>
  </si>
  <si>
    <t>APPLES</t>
  </si>
  <si>
    <t>STRAWBERRY</t>
  </si>
  <si>
    <t xml:space="preserve">COUNT FUNCTION </t>
  </si>
  <si>
    <t xml:space="preserve">COUNT OF FRUITS </t>
  </si>
  <si>
    <t>COUNTA</t>
  </si>
  <si>
    <t xml:space="preserve">COUNT BLANK </t>
  </si>
  <si>
    <t>IF</t>
  </si>
  <si>
    <t>COUNT IF</t>
  </si>
  <si>
    <t xml:space="preserve">UNIQUE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</si>
</sst>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6" xfId="0" applyNumberFormat="1" applyBorder="1"/>
    <xf numFmtId="0" fontId="0" fillId="0" borderId="14" xfId="0" applyBorder="1"/>
    <xf numFmtId="10" fontId="0" fillId="0" borderId="0" xfId="0" applyNumberForma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ARJUN</a:t>
            </a:r>
          </a:p>
        </c:rich>
      </c:tx>
      <c:layout>
        <c:manualLayout>
          <c:xMode val="edge"/>
          <c:yMode val="edge"/>
          <c:x val="0.4327728724120616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403215223097113"/>
          <c:y val="0.28953266258384369"/>
          <c:w val="0.38860258092738409"/>
          <c:h val="0.64767096821230674"/>
        </c:manualLayout>
      </c:layout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0.13287762467191602"/>
                  <c:y val="-0.1135396617089530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2.266327646544182E-2"/>
                  <c:y val="-0.2011993292505103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1.094433508311461E-2"/>
                  <c:y val="-0.1152081510644502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7.7986111111111117E-2"/>
                  <c:y val="3.77030475357247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'PIE CHARTS '!$B$2:$E$2</c:f>
              <c:strCache>
                <c:ptCount val="4"/>
                <c:pt idx="0">
                  <c:v>MARKS MATH </c:v>
                </c:pt>
                <c:pt idx="1">
                  <c:v>MARKS PHYSICS </c:v>
                </c:pt>
                <c:pt idx="2">
                  <c:v>MARKS CHAMISTRY </c:v>
                </c:pt>
                <c:pt idx="3">
                  <c:v>MARKS ENGLISH </c:v>
                </c:pt>
              </c:strCache>
            </c:strRef>
          </c:cat>
          <c:val>
            <c:numRef>
              <c:f>'PIE CHARTS '!$B$3:$E$3</c:f>
              <c:numCache>
                <c:formatCode>General</c:formatCode>
                <c:ptCount val="4"/>
                <c:pt idx="0">
                  <c:v>45</c:v>
                </c:pt>
                <c:pt idx="1">
                  <c:v>54</c:v>
                </c:pt>
                <c:pt idx="2">
                  <c:v>58</c:v>
                </c:pt>
                <c:pt idx="3">
                  <c:v>56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VINITA</a:t>
            </a:r>
            <a:r>
              <a:rPr lang="en-US" baseline="0"/>
              <a:t> 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5.5728018372703414E-2"/>
                  <c:y val="-4.943934091571886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5.6233377077865264E-2"/>
                  <c:y val="3.11009040536599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1074989063867016"/>
                  <c:y val="-8.04859288422280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7.1698928258967634E-2"/>
                  <c:y val="0.113277559055118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'PIE CHARTS '!$B$2:$E$2</c:f>
              <c:strCache>
                <c:ptCount val="4"/>
                <c:pt idx="0">
                  <c:v>MARKS MATH </c:v>
                </c:pt>
                <c:pt idx="1">
                  <c:v>MARKS PHYSICS </c:v>
                </c:pt>
                <c:pt idx="2">
                  <c:v>MARKS CHAMISTRY </c:v>
                </c:pt>
                <c:pt idx="3">
                  <c:v>MARKS ENGLISH </c:v>
                </c:pt>
              </c:strCache>
            </c:strRef>
          </c:cat>
          <c:val>
            <c:numRef>
              <c:f>'PIE CHARTS '!$B$4:$E$4</c:f>
              <c:numCache>
                <c:formatCode>General</c:formatCode>
                <c:ptCount val="4"/>
                <c:pt idx="0">
                  <c:v>47</c:v>
                </c:pt>
                <c:pt idx="1">
                  <c:v>25</c:v>
                </c:pt>
                <c:pt idx="2">
                  <c:v>63</c:v>
                </c:pt>
                <c:pt idx="3">
                  <c:v>47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3200"/>
              <a:t>AMAN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42159158383890533"/>
          <c:y val="3.1298912251897591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3.637704095921012E-2"/>
                  <c:y val="-0.1531357101983136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7.453605830288583E-2"/>
                  <c:y val="-5.56102210800289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2422559152810614"/>
                  <c:y val="-0.10111555272058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6.3763636245221203E-2"/>
                  <c:y val="-0.1209087170630956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'PIE CHARTS '!$B$2:$E$2</c:f>
              <c:strCache>
                <c:ptCount val="4"/>
                <c:pt idx="0">
                  <c:v>MARKS MATH </c:v>
                </c:pt>
                <c:pt idx="1">
                  <c:v>MARKS PHYSICS </c:v>
                </c:pt>
                <c:pt idx="2">
                  <c:v>MARKS CHAMISTRY </c:v>
                </c:pt>
                <c:pt idx="3">
                  <c:v>MARKS ENGLISH </c:v>
                </c:pt>
              </c:strCache>
            </c:strRef>
          </c:cat>
          <c:val>
            <c:numRef>
              <c:f>'PIE CHARTS '!$B$5:$E$5</c:f>
              <c:numCache>
                <c:formatCode>General</c:formatCode>
                <c:ptCount val="4"/>
                <c:pt idx="0">
                  <c:v>54</c:v>
                </c:pt>
                <c:pt idx="1">
                  <c:v>20</c:v>
                </c:pt>
                <c:pt idx="2">
                  <c:v>23</c:v>
                </c:pt>
                <c:pt idx="3">
                  <c:v>58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tx1"/>
    </a:solidFill>
  </c:spPr>
  <c:txPr>
    <a:bodyPr/>
    <a:lstStyle/>
    <a:p>
      <a:pPr>
        <a:defRPr baseline="0">
          <a:solidFill>
            <a:srgbClr val="FFFF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AAKASH </a:t>
            </a:r>
          </a:p>
        </c:rich>
      </c:tx>
      <c:layout>
        <c:manualLayout>
          <c:xMode val="edge"/>
          <c:yMode val="edge"/>
          <c:x val="0.32421970189506127"/>
          <c:y val="4.8322428402438125E-3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1.7927602799650045E-2"/>
                  <c:y val="6.45658355205599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1157587489063867"/>
                  <c:y val="-0.142659303003791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1.8059273840769902E-2"/>
                  <c:y val="9.978966170895305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0.13689114810015837"/>
                  <c:y val="3.569475065616797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'PIE CHARTS '!$B$2:$E$2</c:f>
              <c:strCache>
                <c:ptCount val="4"/>
                <c:pt idx="0">
                  <c:v>MARKS MATH </c:v>
                </c:pt>
                <c:pt idx="1">
                  <c:v>MARKS PHYSICS </c:v>
                </c:pt>
                <c:pt idx="2">
                  <c:v>MARKS CHAMISTRY </c:v>
                </c:pt>
                <c:pt idx="3">
                  <c:v>MARKS ENGLISH </c:v>
                </c:pt>
              </c:strCache>
            </c:strRef>
          </c:cat>
          <c:val>
            <c:numRef>
              <c:f>'PIE CHARTS '!$B$6:$E$6</c:f>
              <c:numCache>
                <c:formatCode>General</c:formatCode>
                <c:ptCount val="4"/>
                <c:pt idx="0">
                  <c:v>47</c:v>
                </c:pt>
                <c:pt idx="1">
                  <c:v>58</c:v>
                </c:pt>
                <c:pt idx="2">
                  <c:v>56</c:v>
                </c:pt>
                <c:pt idx="3">
                  <c:v>25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tx1"/>
    </a:solidFill>
    <a:ln>
      <a:solidFill>
        <a:schemeClr val="bg1"/>
      </a:solidFill>
    </a:ln>
  </c:spPr>
  <c:txPr>
    <a:bodyPr/>
    <a:lstStyle/>
    <a:p>
      <a:pPr>
        <a:defRPr sz="12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219076</xdr:colOff>
      <xdr:row>1</xdr:row>
      <xdr:rowOff>0</xdr:rowOff>
    </xdr:from>
    <xdr:to>
      <xdr:col>11</xdr:col>
      <xdr:colOff>276225</xdr:colOff>
      <xdr:row>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6</xdr:row>
      <xdr:rowOff>147637</xdr:rowOff>
    </xdr:from>
    <xdr:to>
      <xdr:col>10</xdr:col>
      <xdr:colOff>381000</xdr:colOff>
      <xdr:row>11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590549</xdr:colOff>
      <xdr:row>7</xdr:row>
      <xdr:rowOff>28575</xdr:rowOff>
    </xdr:from>
    <xdr:to>
      <xdr:col>6</xdr:col>
      <xdr:colOff>838199</xdr:colOff>
      <xdr:row>11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742949</xdr:colOff>
      <xdr:row>7</xdr:row>
      <xdr:rowOff>114299</xdr:rowOff>
    </xdr:from>
    <xdr:to>
      <xdr:col>3</xdr:col>
      <xdr:colOff>485775</xdr:colOff>
      <xdr:row>12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"/>
  <sheetViews>
    <sheetView workbookViewId="0">
      <selection activeCell="F23" sqref="F23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5.42578125" bestFit="1" customWidth="1"/>
    <col min="4" max="4" width="18.5703125" bestFit="1" customWidth="1"/>
    <col min="5" max="5" width="15.7109375" bestFit="1" customWidth="1"/>
    <col min="6" max="6" width="17" bestFit="1" customWidth="1"/>
  </cols>
  <sheetData>
    <row r="1" spans="1:9" ht="15.75" thickBot="1" x14ac:dyDescent="0.3">
      <c r="A1" s="16"/>
      <c r="B1" s="37" t="s">
        <v>19</v>
      </c>
      <c r="C1" s="37"/>
      <c r="D1" s="37"/>
      <c r="E1" s="37"/>
      <c r="F1" s="37"/>
      <c r="G1" s="4"/>
      <c r="H1" s="4"/>
      <c r="I1" s="5"/>
    </row>
    <row r="2" spans="1:9" x14ac:dyDescent="0.25">
      <c r="A2" s="34" t="s">
        <v>7</v>
      </c>
      <c r="B2" s="35"/>
      <c r="C2" s="35"/>
      <c r="D2" s="36"/>
      <c r="E2" s="15"/>
      <c r="F2" s="4"/>
      <c r="G2" s="4"/>
      <c r="H2" s="4"/>
      <c r="I2" s="5"/>
    </row>
    <row r="3" spans="1:9" x14ac:dyDescent="0.25">
      <c r="A3" s="6" t="s">
        <v>0</v>
      </c>
      <c r="B3" s="2" t="s">
        <v>6</v>
      </c>
      <c r="C3" s="2" t="s">
        <v>17</v>
      </c>
      <c r="D3" s="2" t="s">
        <v>18</v>
      </c>
      <c r="E3" s="7"/>
      <c r="F3" s="7"/>
      <c r="G3" s="7"/>
      <c r="H3" s="7"/>
      <c r="I3" s="8"/>
    </row>
    <row r="4" spans="1:9" x14ac:dyDescent="0.25">
      <c r="A4" s="9" t="s">
        <v>1</v>
      </c>
      <c r="B4" s="3">
        <v>80</v>
      </c>
      <c r="C4" s="3">
        <v>200</v>
      </c>
      <c r="D4" s="3">
        <f>B4*C4</f>
        <v>16000</v>
      </c>
      <c r="E4" s="7"/>
      <c r="F4" s="7"/>
      <c r="G4" s="7"/>
      <c r="H4" s="7"/>
      <c r="I4" s="8"/>
    </row>
    <row r="5" spans="1:9" x14ac:dyDescent="0.25">
      <c r="A5" s="9" t="s">
        <v>2</v>
      </c>
      <c r="B5" s="3">
        <v>50</v>
      </c>
      <c r="C5" s="3">
        <v>50</v>
      </c>
      <c r="D5" s="3">
        <f t="shared" ref="D5:D8" si="0">B5*C5</f>
        <v>2500</v>
      </c>
      <c r="E5" s="7"/>
      <c r="F5" s="7" t="s">
        <v>9</v>
      </c>
      <c r="G5" s="7"/>
      <c r="H5" s="7">
        <f>SUM(B4,B5,B6,B7,B8)</f>
        <v>220</v>
      </c>
      <c r="I5" s="8"/>
    </row>
    <row r="6" spans="1:9" x14ac:dyDescent="0.25">
      <c r="A6" s="9" t="s">
        <v>3</v>
      </c>
      <c r="B6" s="3">
        <v>20</v>
      </c>
      <c r="C6" s="3">
        <v>70</v>
      </c>
      <c r="D6" s="3">
        <f t="shared" si="0"/>
        <v>1400</v>
      </c>
      <c r="E6" s="7"/>
      <c r="F6" s="7" t="s">
        <v>10</v>
      </c>
      <c r="G6" s="7"/>
      <c r="H6" s="7">
        <f>B5-B7</f>
        <v>10</v>
      </c>
      <c r="I6" s="8"/>
    </row>
    <row r="7" spans="1:9" x14ac:dyDescent="0.25">
      <c r="A7" s="9" t="s">
        <v>4</v>
      </c>
      <c r="B7" s="3">
        <v>40</v>
      </c>
      <c r="C7" s="3">
        <v>60</v>
      </c>
      <c r="D7" s="3">
        <f t="shared" si="0"/>
        <v>2400</v>
      </c>
      <c r="E7" s="7"/>
      <c r="F7" s="7" t="s">
        <v>11</v>
      </c>
      <c r="G7" s="7"/>
      <c r="H7" s="7">
        <f>B4*C4</f>
        <v>16000</v>
      </c>
      <c r="I7" s="8">
        <f>PRODUCT(B4,C4)</f>
        <v>16000</v>
      </c>
    </row>
    <row r="8" spans="1:9" x14ac:dyDescent="0.25">
      <c r="A8" s="9" t="s">
        <v>5</v>
      </c>
      <c r="B8" s="3">
        <v>30</v>
      </c>
      <c r="C8" s="3">
        <v>80</v>
      </c>
      <c r="D8" s="3">
        <f t="shared" si="0"/>
        <v>2400</v>
      </c>
      <c r="E8" s="7"/>
      <c r="F8" s="7" t="s">
        <v>12</v>
      </c>
      <c r="G8" s="10"/>
      <c r="H8" s="7">
        <f>16000/200</f>
        <v>80</v>
      </c>
      <c r="I8" s="8"/>
    </row>
    <row r="9" spans="1:9" x14ac:dyDescent="0.25">
      <c r="A9" s="9"/>
      <c r="B9" s="3"/>
      <c r="C9" s="3"/>
      <c r="D9" s="3"/>
      <c r="E9" s="7"/>
      <c r="F9" s="7" t="s">
        <v>13</v>
      </c>
      <c r="G9" s="7"/>
      <c r="H9" s="7">
        <f>28/4*3+2*4-(4+5)</f>
        <v>20</v>
      </c>
      <c r="I9" s="8"/>
    </row>
    <row r="10" spans="1:9" x14ac:dyDescent="0.25">
      <c r="A10" s="9" t="s">
        <v>8</v>
      </c>
      <c r="B10" s="3">
        <f>SUM(B4,B5,B6,B7,B8)</f>
        <v>220</v>
      </c>
      <c r="C10" s="3">
        <f t="shared" ref="C10:D10" si="1">SUM(C4,C5,C6,C7,C8)</f>
        <v>460</v>
      </c>
      <c r="D10" s="3">
        <f t="shared" si="1"/>
        <v>24700</v>
      </c>
      <c r="E10" s="7"/>
      <c r="F10" s="7" t="s">
        <v>14</v>
      </c>
      <c r="G10" s="7"/>
      <c r="H10" s="7">
        <f>POWER(4,9)</f>
        <v>262144</v>
      </c>
      <c r="I10" s="8"/>
    </row>
    <row r="11" spans="1:9" x14ac:dyDescent="0.25">
      <c r="A11" s="11"/>
      <c r="B11" s="7"/>
      <c r="C11" s="7"/>
      <c r="D11" s="7"/>
      <c r="E11" s="7"/>
      <c r="F11" s="7" t="s">
        <v>15</v>
      </c>
      <c r="G11" s="7"/>
      <c r="H11" s="7" t="s">
        <v>16</v>
      </c>
      <c r="I11" s="8"/>
    </row>
    <row r="12" spans="1:9" ht="15.75" thickBot="1" x14ac:dyDescent="0.3">
      <c r="A12" s="12"/>
      <c r="B12" s="13"/>
      <c r="C12" s="13"/>
      <c r="D12" s="13"/>
      <c r="E12" s="13"/>
      <c r="F12" s="13"/>
      <c r="G12" s="13"/>
      <c r="H12" s="13"/>
      <c r="I12" s="14"/>
    </row>
    <row r="15" spans="1:9" x14ac:dyDescent="0.25">
      <c r="G15" s="17"/>
    </row>
    <row r="16" spans="1:9" x14ac:dyDescent="0.25">
      <c r="G16" s="17"/>
    </row>
    <row r="17" spans="7:7" x14ac:dyDescent="0.25">
      <c r="G17" s="17"/>
    </row>
  </sheetData>
  <mergeCells count="2">
    <mergeCell ref="A2:D2"/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"/>
  <sheetViews>
    <sheetView topLeftCell="A46" workbookViewId="0">
      <selection activeCell="F52" sqref="F52"/>
    </sheetView>
  </sheetViews>
  <sheetFormatPr defaultRowHeight="15" x14ac:dyDescent="0.25"/>
  <cols>
    <col min="1" max="1" width="9.42578125" style="1" bestFit="1" customWidth="1"/>
    <col min="2" max="2" width="13.5703125" style="1" bestFit="1" customWidth="1"/>
    <col min="3" max="3" width="15.42578125" style="1" bestFit="1" customWidth="1"/>
    <col min="4" max="4" width="18.5703125" style="1" bestFit="1" customWidth="1"/>
    <col min="5" max="5" width="15.7109375" style="1" bestFit="1" customWidth="1"/>
    <col min="6" max="6" width="13.85546875" style="1" bestFit="1" customWidth="1"/>
    <col min="7" max="7" width="12.85546875" style="1" bestFit="1" customWidth="1"/>
    <col min="8" max="8" width="15" style="1" bestFit="1" customWidth="1"/>
    <col min="9" max="9" width="11.28515625" style="1" bestFit="1" customWidth="1"/>
    <col min="10" max="10" width="10.7109375" style="1" bestFit="1" customWidth="1"/>
    <col min="11" max="11" width="12" style="1" bestFit="1" customWidth="1"/>
    <col min="12" max="16384" width="9.140625" style="1"/>
  </cols>
  <sheetData>
    <row r="1" spans="1:11" ht="15.75" thickBot="1" x14ac:dyDescent="0.3">
      <c r="D1" s="18" t="s">
        <v>51</v>
      </c>
    </row>
    <row r="2" spans="1:11" ht="15.75" thickBot="1" x14ac:dyDescent="0.3">
      <c r="A2" s="18" t="s">
        <v>29</v>
      </c>
      <c r="B2" s="18" t="s">
        <v>24</v>
      </c>
      <c r="C2" s="18" t="s">
        <v>20</v>
      </c>
      <c r="D2" s="18" t="s">
        <v>21</v>
      </c>
      <c r="E2" s="18" t="s">
        <v>22</v>
      </c>
      <c r="F2" s="18" t="s">
        <v>23</v>
      </c>
      <c r="G2" s="18" t="s">
        <v>28</v>
      </c>
      <c r="H2" s="19"/>
    </row>
    <row r="3" spans="1:11" ht="15.75" thickBot="1" x14ac:dyDescent="0.3">
      <c r="A3" s="19" t="s">
        <v>25</v>
      </c>
      <c r="B3" s="19">
        <v>45</v>
      </c>
      <c r="C3" s="19">
        <v>54</v>
      </c>
      <c r="D3" s="19">
        <v>58</v>
      </c>
      <c r="E3" s="19">
        <v>56</v>
      </c>
      <c r="F3" s="19">
        <v>400</v>
      </c>
      <c r="G3" s="20">
        <f>SUM(B3:E3)/F3</f>
        <v>0.53249999999999997</v>
      </c>
      <c r="H3" s="19"/>
    </row>
    <row r="4" spans="1:11" ht="15.75" thickBot="1" x14ac:dyDescent="0.3">
      <c r="A4" s="19" t="s">
        <v>26</v>
      </c>
      <c r="B4" s="19">
        <v>47</v>
      </c>
      <c r="C4" s="19">
        <v>25</v>
      </c>
      <c r="D4" s="19">
        <v>63</v>
      </c>
      <c r="E4" s="19">
        <v>47</v>
      </c>
      <c r="F4" s="19">
        <v>400</v>
      </c>
      <c r="G4" s="20">
        <f t="shared" ref="G4:G6" si="0">SUM(B4:E4)/F4</f>
        <v>0.45500000000000002</v>
      </c>
      <c r="H4" s="19"/>
    </row>
    <row r="5" spans="1:11" ht="15.75" thickBot="1" x14ac:dyDescent="0.3">
      <c r="A5" s="19" t="s">
        <v>27</v>
      </c>
      <c r="B5" s="19">
        <v>54</v>
      </c>
      <c r="C5" s="19">
        <v>20</v>
      </c>
      <c r="D5" s="19">
        <v>23</v>
      </c>
      <c r="E5" s="19">
        <v>58</v>
      </c>
      <c r="F5" s="19">
        <v>400</v>
      </c>
      <c r="G5" s="20">
        <f t="shared" si="0"/>
        <v>0.38750000000000001</v>
      </c>
      <c r="H5" s="19"/>
      <c r="I5" s="10"/>
    </row>
    <row r="6" spans="1:11" ht="15.75" thickBot="1" x14ac:dyDescent="0.3">
      <c r="A6" s="19" t="s">
        <v>65</v>
      </c>
      <c r="B6" s="19">
        <v>47</v>
      </c>
      <c r="C6" s="19">
        <v>58</v>
      </c>
      <c r="D6" s="19">
        <v>56</v>
      </c>
      <c r="E6" s="19">
        <v>25</v>
      </c>
      <c r="F6" s="19">
        <v>400</v>
      </c>
      <c r="G6" s="20">
        <f t="shared" si="0"/>
        <v>0.46500000000000002</v>
      </c>
      <c r="H6" s="19"/>
      <c r="I6" s="10"/>
      <c r="J6" s="27"/>
      <c r="K6" s="10"/>
    </row>
    <row r="18" spans="2:11" ht="15.75" thickBot="1" x14ac:dyDescent="0.3"/>
    <row r="19" spans="2:11" ht="15.75" thickTop="1" x14ac:dyDescent="0.25">
      <c r="B19" s="1" t="s">
        <v>69</v>
      </c>
      <c r="C19" s="1" t="s">
        <v>70</v>
      </c>
      <c r="E19" s="25" t="s">
        <v>46</v>
      </c>
      <c r="F19" s="26" t="s">
        <v>47</v>
      </c>
      <c r="H19" s="25" t="s">
        <v>33</v>
      </c>
      <c r="I19" s="28" t="s">
        <v>48</v>
      </c>
      <c r="J19" s="28" t="s">
        <v>49</v>
      </c>
      <c r="K19" s="29" t="s">
        <v>50</v>
      </c>
    </row>
    <row r="20" spans="2:11" x14ac:dyDescent="0.25">
      <c r="B20" s="1">
        <f>MIN(F20:F31)</f>
        <v>34</v>
      </c>
      <c r="C20" s="1">
        <f>MAX(F20:F31)</f>
        <v>95</v>
      </c>
      <c r="E20" s="21" t="s">
        <v>34</v>
      </c>
      <c r="F20" s="22">
        <v>76</v>
      </c>
      <c r="H20" s="21">
        <v>0</v>
      </c>
      <c r="I20" s="10" t="e">
        <f>_xlfn.PERCENTILE.EXC( $F$20:F31,H20/100)</f>
        <v>#NUM!</v>
      </c>
      <c r="J20" s="10">
        <f>_xlfn.PERCENTILE.INC($F$20:$F$31,H20/100)</f>
        <v>34</v>
      </c>
      <c r="K20" s="22" t="e">
        <f>J20-I20</f>
        <v>#NUM!</v>
      </c>
    </row>
    <row r="21" spans="2:11" x14ac:dyDescent="0.25">
      <c r="B21" s="1">
        <f>SMALL(F20:F31,1)</f>
        <v>34</v>
      </c>
      <c r="C21" s="1">
        <f>LARGE(F20:F31,1)</f>
        <v>95</v>
      </c>
      <c r="E21" s="21" t="s">
        <v>35</v>
      </c>
      <c r="F21" s="22">
        <v>45</v>
      </c>
      <c r="H21" s="21">
        <v>5</v>
      </c>
      <c r="I21" s="10" t="e">
        <f>_xlfn.PERCENTILE.EXC( $F$20:F32,H21/100)</f>
        <v>#NUM!</v>
      </c>
      <c r="J21" s="10">
        <f>_xlfn.PERCENTILE.INC($F$20:F32,H21/100)</f>
        <v>35.1</v>
      </c>
      <c r="K21" s="22" t="e">
        <f t="shared" ref="K21:K40" si="1">J21-I21</f>
        <v>#NUM!</v>
      </c>
    </row>
    <row r="22" spans="2:11" x14ac:dyDescent="0.25">
      <c r="B22" s="1">
        <f>_xlfn.PERCENTILE.INC(F20:F31,0)</f>
        <v>34</v>
      </c>
      <c r="C22" s="1">
        <f>_xlfn.PERCENTILE.EXC(F20:F31,H38/100)</f>
        <v>92.600000000000009</v>
      </c>
      <c r="E22" s="21" t="s">
        <v>36</v>
      </c>
      <c r="F22" s="22">
        <v>87</v>
      </c>
      <c r="H22" s="21">
        <v>10</v>
      </c>
      <c r="I22" s="10">
        <f>_xlfn.PERCENTILE.EXC( $F$20:F33,H22/100)</f>
        <v>34.6</v>
      </c>
      <c r="J22" s="10">
        <f>_xlfn.PERCENTILE.INC($F$20:F33,H22/100)</f>
        <v>36.299999999999997</v>
      </c>
      <c r="K22" s="22">
        <f t="shared" si="1"/>
        <v>1.6999999999999957</v>
      </c>
    </row>
    <row r="23" spans="2:11" x14ac:dyDescent="0.25">
      <c r="B23" s="1">
        <f>_xlfn.QUARTILE.INC(F20:F31,0)</f>
        <v>34</v>
      </c>
      <c r="C23" s="1">
        <f>_xlfn.QUARTILE.EXC(F20:F31,3)</f>
        <v>82.5</v>
      </c>
      <c r="E23" s="21" t="s">
        <v>37</v>
      </c>
      <c r="F23" s="22">
        <v>95</v>
      </c>
      <c r="H23" s="21">
        <v>15</v>
      </c>
      <c r="I23" s="10">
        <f>_xlfn.PERCENTILE.EXC( $F$20:F34,H23/100)</f>
        <v>35.9</v>
      </c>
      <c r="J23" s="10">
        <f>_xlfn.PERCENTILE.INC($F$20:F34,H23/100)</f>
        <v>37.950000000000003</v>
      </c>
      <c r="K23" s="22">
        <f t="shared" si="1"/>
        <v>2.0500000000000043</v>
      </c>
    </row>
    <row r="24" spans="2:11" x14ac:dyDescent="0.25">
      <c r="E24" s="21" t="s">
        <v>38</v>
      </c>
      <c r="F24" s="22">
        <v>36</v>
      </c>
      <c r="H24" s="21">
        <v>20</v>
      </c>
      <c r="I24" s="10">
        <f>_xlfn.PERCENTILE.EXC( $F$20:F35,H24/100)</f>
        <v>37.799999999999997</v>
      </c>
      <c r="J24" s="10">
        <f>_xlfn.PERCENTILE.INC($F$20:F35,H24/100)</f>
        <v>40.200000000000003</v>
      </c>
      <c r="K24" s="22">
        <f t="shared" si="1"/>
        <v>2.4000000000000057</v>
      </c>
    </row>
    <row r="25" spans="2:11" x14ac:dyDescent="0.25">
      <c r="E25" s="21" t="s">
        <v>39</v>
      </c>
      <c r="F25" s="22">
        <v>78</v>
      </c>
      <c r="H25" s="21">
        <v>25</v>
      </c>
      <c r="I25" s="10">
        <f>_xlfn.PERCENTILE.EXC( $F$20:F36,H25/100)</f>
        <v>40.5</v>
      </c>
      <c r="J25" s="10">
        <f>_xlfn.PERCENTILE.INC($F$20:F36,H25/100)</f>
        <v>43.5</v>
      </c>
      <c r="K25" s="22">
        <f t="shared" si="1"/>
        <v>3</v>
      </c>
    </row>
    <row r="26" spans="2:11" x14ac:dyDescent="0.25">
      <c r="E26" s="21" t="s">
        <v>40</v>
      </c>
      <c r="F26" s="22">
        <v>65</v>
      </c>
      <c r="H26" s="21">
        <v>30</v>
      </c>
      <c r="I26" s="10">
        <f>_xlfn.PERCENTILE.EXC( $F$20:F37,H26/100)</f>
        <v>44.4</v>
      </c>
      <c r="J26" s="10">
        <f>_xlfn.PERCENTILE.INC($F$20:F37,H26/100)</f>
        <v>49.5</v>
      </c>
      <c r="K26" s="22">
        <f t="shared" si="1"/>
        <v>5.1000000000000014</v>
      </c>
    </row>
    <row r="27" spans="2:11" x14ac:dyDescent="0.25">
      <c r="E27" s="21" t="s">
        <v>41</v>
      </c>
      <c r="F27" s="22">
        <v>72</v>
      </c>
      <c r="H27" s="21">
        <v>35</v>
      </c>
      <c r="I27" s="10">
        <f>_xlfn.PERCENTILE.EXC( $F$20:F38,H27/100)</f>
        <v>53.25</v>
      </c>
      <c r="J27" s="10">
        <f>_xlfn.PERCENTILE.INC($F$20:F38,H27/100)</f>
        <v>57.749999999999993</v>
      </c>
      <c r="K27" s="22">
        <f t="shared" si="1"/>
        <v>4.4999999999999929</v>
      </c>
    </row>
    <row r="28" spans="2:11" x14ac:dyDescent="0.25">
      <c r="E28" s="21" t="s">
        <v>42</v>
      </c>
      <c r="F28" s="22">
        <v>34</v>
      </c>
      <c r="H28" s="21">
        <v>40</v>
      </c>
      <c r="I28" s="10">
        <f>_xlfn.PERCENTILE.EXC( $F$20:F40,H28/100)</f>
        <v>61</v>
      </c>
      <c r="J28" s="10">
        <f>_xlfn.PERCENTILE.INC($F$20:F39,H28/100)</f>
        <v>62</v>
      </c>
      <c r="K28" s="22">
        <f t="shared" si="1"/>
        <v>1</v>
      </c>
    </row>
    <row r="29" spans="2:11" x14ac:dyDescent="0.25">
      <c r="E29" s="21" t="s">
        <v>43</v>
      </c>
      <c r="F29" s="22">
        <v>84</v>
      </c>
      <c r="H29" s="21">
        <v>45</v>
      </c>
      <c r="I29" s="10">
        <f>_xlfn.PERCENTILE.EXC( $F$20:F41,H29/100)</f>
        <v>64.25</v>
      </c>
      <c r="J29" s="10">
        <f>_xlfn.PERCENTILE.INC($F$20:F40,H29/100)</f>
        <v>64.75</v>
      </c>
      <c r="K29" s="22">
        <f t="shared" si="1"/>
        <v>0.5</v>
      </c>
    </row>
    <row r="30" spans="2:11" x14ac:dyDescent="0.25">
      <c r="E30" s="21" t="s">
        <v>44</v>
      </c>
      <c r="F30" s="22">
        <v>39</v>
      </c>
      <c r="H30" s="21">
        <v>50</v>
      </c>
      <c r="I30" s="10">
        <f>_xlfn.PERCENTILE.EXC( $F$20:F42,H30/100)</f>
        <v>68.5</v>
      </c>
      <c r="J30" s="10">
        <f>_xlfn.PERCENTILE.INC($F$20:F41,H30/100)</f>
        <v>68.5</v>
      </c>
      <c r="K30" s="22">
        <f t="shared" si="1"/>
        <v>0</v>
      </c>
    </row>
    <row r="31" spans="2:11" ht="15.75" thickBot="1" x14ac:dyDescent="0.3">
      <c r="E31" s="23" t="s">
        <v>45</v>
      </c>
      <c r="F31" s="24">
        <v>60</v>
      </c>
      <c r="H31" s="21">
        <v>55</v>
      </c>
      <c r="I31" s="10">
        <f>_xlfn.PERCENTILE.EXC( $F$20:F43,H31/100)</f>
        <v>72.599999999999994</v>
      </c>
      <c r="J31" s="10">
        <f>_xlfn.PERCENTILE.INC($F$20:F42,H31/100)</f>
        <v>72.2</v>
      </c>
      <c r="K31" s="22">
        <f t="shared" si="1"/>
        <v>-0.39999999999999147</v>
      </c>
    </row>
    <row r="32" spans="2:11" x14ac:dyDescent="0.25">
      <c r="H32" s="21">
        <v>60</v>
      </c>
      <c r="I32" s="10">
        <f>_xlfn.PERCENTILE.EXC( $F$20:F44,H32/100)</f>
        <v>75.2</v>
      </c>
      <c r="J32" s="10">
        <f>_xlfn.PERCENTILE.INC($F$20:F43,H32/100)</f>
        <v>74.400000000000006</v>
      </c>
      <c r="K32" s="22">
        <f t="shared" si="1"/>
        <v>-0.79999999999999716</v>
      </c>
    </row>
    <row r="33" spans="3:11" x14ac:dyDescent="0.25">
      <c r="H33" s="21">
        <v>65</v>
      </c>
      <c r="I33" s="10">
        <f>_xlfn.PERCENTILE.EXC( $F$20:F45,H33/100)</f>
        <v>76.900000000000006</v>
      </c>
      <c r="J33" s="10">
        <f>_xlfn.PERCENTILE.INC($F$20:F44,H33/100)</f>
        <v>76.3</v>
      </c>
      <c r="K33" s="22">
        <f t="shared" si="1"/>
        <v>-0.60000000000000853</v>
      </c>
    </row>
    <row r="34" spans="3:11" x14ac:dyDescent="0.25">
      <c r="H34" s="21">
        <v>70</v>
      </c>
      <c r="I34" s="10">
        <f>_xlfn.PERCENTILE.EXC( $F$20:F46,H34/100)</f>
        <v>78.599999999999994</v>
      </c>
      <c r="J34" s="10">
        <f>_xlfn.PERCENTILE.INC($F$20:F45,H34/100)</f>
        <v>77.400000000000006</v>
      </c>
      <c r="K34" s="22">
        <f t="shared" si="1"/>
        <v>-1.1999999999999886</v>
      </c>
    </row>
    <row r="35" spans="3:11" x14ac:dyDescent="0.25">
      <c r="H35" s="21">
        <v>75</v>
      </c>
      <c r="I35" s="10">
        <f>_xlfn.PERCENTILE.EXC( $F$20:F47,H35/100)</f>
        <v>82.5</v>
      </c>
      <c r="J35" s="10">
        <f>_xlfn.PERCENTILE.INC($F$20:F46,H35/100)</f>
        <v>79.5</v>
      </c>
      <c r="K35" s="22">
        <f t="shared" si="1"/>
        <v>-3</v>
      </c>
    </row>
    <row r="36" spans="3:11" x14ac:dyDescent="0.25">
      <c r="H36" s="21">
        <v>80</v>
      </c>
      <c r="I36" s="10">
        <f>_xlfn.PERCENTILE.EXC( $F$20:F48,H36/100)</f>
        <v>85.2</v>
      </c>
      <c r="J36" s="10">
        <f>_xlfn.PERCENTILE.INC($F$20:F47,H36/100)</f>
        <v>82.800000000000011</v>
      </c>
      <c r="K36" s="22">
        <f t="shared" si="1"/>
        <v>-2.3999999999999915</v>
      </c>
    </row>
    <row r="37" spans="3:11" x14ac:dyDescent="0.25">
      <c r="H37" s="21">
        <v>85</v>
      </c>
      <c r="I37" s="10">
        <f>_xlfn.PERCENTILE.EXC( $F$20:F49,H37/100)</f>
        <v>87.399999999999991</v>
      </c>
      <c r="J37" s="10">
        <f>_xlfn.PERCENTILE.INC($F$20:F48,H37/100)</f>
        <v>85.05</v>
      </c>
      <c r="K37" s="22">
        <f t="shared" si="1"/>
        <v>-2.3499999999999943</v>
      </c>
    </row>
    <row r="38" spans="3:11" x14ac:dyDescent="0.25">
      <c r="H38" s="21">
        <v>90</v>
      </c>
      <c r="I38" s="10">
        <f>_xlfn.PERCENTILE.EXC( $F$20:F50,H38/100)</f>
        <v>92.600000000000009</v>
      </c>
      <c r="J38" s="10">
        <f>_xlfn.PERCENTILE.INC($F$20:F49,H38/100)</f>
        <v>86.7</v>
      </c>
      <c r="K38" s="22">
        <f t="shared" si="1"/>
        <v>-5.9000000000000057</v>
      </c>
    </row>
    <row r="39" spans="3:11" x14ac:dyDescent="0.25">
      <c r="H39" s="21">
        <v>95</v>
      </c>
      <c r="I39" s="10" t="e">
        <f>_xlfn.PERCENTILE.EXC( $F$20:F51,H39/100)</f>
        <v>#NUM!</v>
      </c>
      <c r="J39" s="10">
        <f>_xlfn.PERCENTILE.INC($F$20:F50,H39/100)</f>
        <v>90.6</v>
      </c>
      <c r="K39" s="22" t="e">
        <f t="shared" si="1"/>
        <v>#NUM!</v>
      </c>
    </row>
    <row r="40" spans="3:11" ht="15.75" thickBot="1" x14ac:dyDescent="0.3">
      <c r="H40" s="23">
        <v>100</v>
      </c>
      <c r="I40" s="10" t="e">
        <f>_xlfn.PERCENTILE.EXC( $F$20:F51,H40/100)</f>
        <v>#NUM!</v>
      </c>
      <c r="J40" s="10">
        <f>_xlfn.PERCENTILE.INC($F$20:F51,H40/100)</f>
        <v>95</v>
      </c>
      <c r="K40" s="22" t="e">
        <f t="shared" si="1"/>
        <v>#NUM!</v>
      </c>
    </row>
    <row r="43" spans="3:11" x14ac:dyDescent="0.25">
      <c r="D43" s="30" t="s">
        <v>52</v>
      </c>
    </row>
    <row r="44" spans="3:11" x14ac:dyDescent="0.25">
      <c r="C44" s="1" t="s">
        <v>30</v>
      </c>
      <c r="D44" s="1" t="s">
        <v>31</v>
      </c>
      <c r="E44" s="1" t="s">
        <v>32</v>
      </c>
    </row>
    <row r="45" spans="3:11" x14ac:dyDescent="0.25">
      <c r="C45" s="1">
        <v>0</v>
      </c>
      <c r="E45" s="1">
        <f>_xlfn.QUARTILE.INC($F$20:$F$31,C45)</f>
        <v>34</v>
      </c>
    </row>
    <row r="46" spans="3:11" x14ac:dyDescent="0.25">
      <c r="C46" s="1">
        <v>1</v>
      </c>
      <c r="D46" s="1">
        <f>_xlfn.QUARTILE.EXC(F20:F31,1)</f>
        <v>40.5</v>
      </c>
      <c r="E46" s="1">
        <f t="shared" ref="E46:E49" si="2">_xlfn.QUARTILE.INC($F$20:$F$31,C46)</f>
        <v>43.5</v>
      </c>
    </row>
    <row r="47" spans="3:11" x14ac:dyDescent="0.25">
      <c r="C47" s="1">
        <v>2</v>
      </c>
      <c r="D47" s="1">
        <f>_xlfn.QUARTILE.EXC(F20:F31,2)</f>
        <v>68.5</v>
      </c>
      <c r="E47" s="1">
        <f t="shared" si="2"/>
        <v>68.5</v>
      </c>
    </row>
    <row r="48" spans="3:11" x14ac:dyDescent="0.25">
      <c r="C48" s="1">
        <v>3</v>
      </c>
      <c r="D48" s="1">
        <f>_xlfn.QUARTILE.EXC(F20:F31,3)</f>
        <v>82.5</v>
      </c>
      <c r="E48" s="1">
        <f t="shared" si="2"/>
        <v>79.5</v>
      </c>
    </row>
    <row r="49" spans="3:6" x14ac:dyDescent="0.25">
      <c r="C49" s="1">
        <v>4</v>
      </c>
      <c r="E49" s="1">
        <f t="shared" si="2"/>
        <v>95</v>
      </c>
    </row>
    <row r="51" spans="3:6" x14ac:dyDescent="0.25">
      <c r="C51" s="1" t="s">
        <v>68</v>
      </c>
      <c r="D51" s="1">
        <f>E48-E46</f>
        <v>36</v>
      </c>
      <c r="E51" s="1" t="s">
        <v>67</v>
      </c>
      <c r="F51" s="1" t="s">
        <v>71</v>
      </c>
    </row>
    <row r="52" spans="3:6" x14ac:dyDescent="0.25">
      <c r="D52" s="1">
        <f>D48-D46</f>
        <v>42</v>
      </c>
      <c r="E52" s="1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0"/>
  <sheetViews>
    <sheetView tabSelected="1" workbookViewId="0">
      <selection activeCell="D2" sqref="D2"/>
    </sheetView>
  </sheetViews>
  <sheetFormatPr defaultRowHeight="15" x14ac:dyDescent="0.25"/>
  <cols>
    <col min="1" max="6" width="9.140625" style="1"/>
    <col min="7" max="7" width="19.42578125" style="1" bestFit="1" customWidth="1"/>
    <col min="8" max="8" width="23.28515625" style="1" bestFit="1" customWidth="1"/>
    <col min="9" max="16384" width="9.140625" style="1"/>
  </cols>
  <sheetData>
    <row r="1" spans="1:8" x14ac:dyDescent="0.25">
      <c r="A1" s="31" t="s">
        <v>53</v>
      </c>
      <c r="B1" s="31" t="s">
        <v>54</v>
      </c>
      <c r="C1" s="31" t="s">
        <v>55</v>
      </c>
      <c r="D1" s="31" t="s">
        <v>64</v>
      </c>
      <c r="E1" s="31" t="s">
        <v>58</v>
      </c>
      <c r="F1" s="31" t="s">
        <v>59</v>
      </c>
      <c r="G1" s="31" t="s">
        <v>61</v>
      </c>
      <c r="H1" s="31" t="s">
        <v>63</v>
      </c>
    </row>
    <row r="2" spans="1:8" x14ac:dyDescent="0.25">
      <c r="A2" s="1" t="s">
        <v>34</v>
      </c>
      <c r="B2" s="1">
        <v>56</v>
      </c>
      <c r="C2" s="1">
        <v>45</v>
      </c>
      <c r="D2" s="33" t="e">
        <f ca="1">IFS(C2&lt;30,"F",AND(C2&gt;30,C2&lt;40),"E",AND(C2&gt;40,C2&lt;50),"D",AND(C2&gt;50,C2&lt;60),"C",AND(C2&gt;60,C2&lt;70),"B",AND(C2&gt;70,C2&lt;80),"B+",AND(C2&gt;80,C2&lt;90),"A",C2&gt;90,"A+")</f>
        <v>#NAME?</v>
      </c>
      <c r="E2" s="1" t="b">
        <f>OR(B2&gt;50,C2&gt;50)</f>
        <v>1</v>
      </c>
      <c r="F2" s="1" t="b">
        <f>AND(B2&gt;50,C2&gt;50)</f>
        <v>0</v>
      </c>
      <c r="G2" s="1" t="str">
        <f>IF(OR(B2&gt;80,C2&gt;80),"SCHOLARSHIP","NO SCHOLARSHIP")</f>
        <v>NO SCHOLARSHIP</v>
      </c>
      <c r="H2" s="1" t="str">
        <f>IF(AND(B2&gt;85,C2&gt;85),"SCHOLARSHIP","NO SCHOLARSHIP")</f>
        <v>NO SCHOLARSHIP</v>
      </c>
    </row>
    <row r="3" spans="1:8" x14ac:dyDescent="0.25">
      <c r="A3" s="1" t="s">
        <v>35</v>
      </c>
      <c r="B3" s="1">
        <v>45</v>
      </c>
      <c r="C3" s="1">
        <v>64</v>
      </c>
      <c r="E3" s="1" t="b">
        <f t="shared" ref="E3:E17" si="0">OR(B3&gt;50,C3&gt;50)</f>
        <v>1</v>
      </c>
      <c r="F3" s="1" t="b">
        <f t="shared" ref="F3:F17" si="1">AND(B3&gt;50,C3&gt;50)</f>
        <v>0</v>
      </c>
      <c r="G3" s="1" t="str">
        <f t="shared" ref="G3:G17" si="2">IF(OR(B3&gt;80,C3&gt;80),"SCHOLARSHIP","NO SCHOLARSHIP")</f>
        <v>NO SCHOLARSHIP</v>
      </c>
      <c r="H3" s="1" t="str">
        <f t="shared" ref="H3:H17" si="3">IF(AND(B3&gt;85,C3&gt;85),"SCHOLARSHIP","NO SCHOLARSHIP")</f>
        <v>NO SCHOLARSHIP</v>
      </c>
    </row>
    <row r="4" spans="1:8" x14ac:dyDescent="0.25">
      <c r="A4" s="1" t="s">
        <v>36</v>
      </c>
      <c r="B4" s="1">
        <v>76</v>
      </c>
      <c r="C4" s="1">
        <v>43</v>
      </c>
      <c r="E4" s="1" t="b">
        <f t="shared" si="0"/>
        <v>1</v>
      </c>
      <c r="F4" s="1" t="b">
        <f t="shared" si="1"/>
        <v>0</v>
      </c>
      <c r="G4" s="1" t="str">
        <f t="shared" si="2"/>
        <v>NO SCHOLARSHIP</v>
      </c>
      <c r="H4" s="1" t="str">
        <f t="shared" si="3"/>
        <v>NO SCHOLARSHIP</v>
      </c>
    </row>
    <row r="5" spans="1:8" x14ac:dyDescent="0.25">
      <c r="A5" s="1" t="s">
        <v>37</v>
      </c>
      <c r="B5" s="1">
        <v>78</v>
      </c>
      <c r="C5" s="1">
        <v>89</v>
      </c>
      <c r="E5" s="1" t="b">
        <f t="shared" si="0"/>
        <v>1</v>
      </c>
      <c r="F5" s="1" t="b">
        <f t="shared" si="1"/>
        <v>1</v>
      </c>
      <c r="G5" s="1" t="str">
        <f t="shared" si="2"/>
        <v>SCHOLARSHIP</v>
      </c>
      <c r="H5" s="1" t="str">
        <f t="shared" si="3"/>
        <v>NO SCHOLARSHIP</v>
      </c>
    </row>
    <row r="6" spans="1:8" x14ac:dyDescent="0.25">
      <c r="A6" s="1" t="s">
        <v>38</v>
      </c>
      <c r="B6" s="1">
        <v>48</v>
      </c>
      <c r="C6" s="1">
        <v>56</v>
      </c>
      <c r="E6" s="1" t="b">
        <f t="shared" si="0"/>
        <v>1</v>
      </c>
      <c r="F6" s="1" t="b">
        <f t="shared" si="1"/>
        <v>0</v>
      </c>
      <c r="G6" s="1" t="str">
        <f t="shared" si="2"/>
        <v>NO SCHOLARSHIP</v>
      </c>
      <c r="H6" s="1" t="str">
        <f t="shared" si="3"/>
        <v>NO SCHOLARSHIP</v>
      </c>
    </row>
    <row r="7" spans="1:8" x14ac:dyDescent="0.25">
      <c r="A7" s="1" t="s">
        <v>39</v>
      </c>
      <c r="B7" s="1">
        <v>97</v>
      </c>
      <c r="C7" s="1">
        <v>90</v>
      </c>
      <c r="E7" s="1" t="b">
        <f t="shared" si="0"/>
        <v>1</v>
      </c>
      <c r="F7" s="1" t="b">
        <f t="shared" si="1"/>
        <v>1</v>
      </c>
      <c r="G7" s="1" t="str">
        <f t="shared" si="2"/>
        <v>SCHOLARSHIP</v>
      </c>
      <c r="H7" s="1" t="str">
        <f t="shared" si="3"/>
        <v>SCHOLARSHIP</v>
      </c>
    </row>
    <row r="8" spans="1:8" x14ac:dyDescent="0.25">
      <c r="A8" s="1" t="s">
        <v>40</v>
      </c>
      <c r="B8" s="1">
        <v>79</v>
      </c>
      <c r="C8" s="1">
        <v>87</v>
      </c>
      <c r="E8" s="1" t="b">
        <f t="shared" si="0"/>
        <v>1</v>
      </c>
      <c r="F8" s="1" t="b">
        <f t="shared" si="1"/>
        <v>1</v>
      </c>
      <c r="G8" s="1" t="str">
        <f>IF(OR(B8&gt;80,C8&gt;80),"SCHOLARSHIP","NO SCHOLARSHIP")</f>
        <v>SCHOLARSHIP</v>
      </c>
      <c r="H8" s="1" t="str">
        <f t="shared" si="3"/>
        <v>NO SCHOLARSHIP</v>
      </c>
    </row>
    <row r="9" spans="1:8" x14ac:dyDescent="0.25">
      <c r="A9" s="1" t="s">
        <v>41</v>
      </c>
      <c r="B9" s="1">
        <v>90</v>
      </c>
      <c r="C9" s="1">
        <v>96</v>
      </c>
      <c r="E9" s="1" t="b">
        <f t="shared" si="0"/>
        <v>1</v>
      </c>
      <c r="F9" s="1" t="b">
        <f t="shared" si="1"/>
        <v>1</v>
      </c>
      <c r="G9" s="1" t="str">
        <f t="shared" si="2"/>
        <v>SCHOLARSHIP</v>
      </c>
      <c r="H9" s="1" t="str">
        <f t="shared" si="3"/>
        <v>SCHOLARSHIP</v>
      </c>
    </row>
    <row r="10" spans="1:8" x14ac:dyDescent="0.25">
      <c r="A10" s="1" t="s">
        <v>42</v>
      </c>
      <c r="B10" s="1">
        <v>43</v>
      </c>
      <c r="C10" s="1">
        <v>45</v>
      </c>
      <c r="E10" s="1" t="b">
        <f t="shared" si="0"/>
        <v>0</v>
      </c>
      <c r="F10" s="1" t="b">
        <f t="shared" si="1"/>
        <v>0</v>
      </c>
      <c r="G10" s="1" t="str">
        <f t="shared" si="2"/>
        <v>NO SCHOLARSHIP</v>
      </c>
      <c r="H10" s="1" t="str">
        <f t="shared" si="3"/>
        <v>NO SCHOLARSHIP</v>
      </c>
    </row>
    <row r="11" spans="1:8" x14ac:dyDescent="0.25">
      <c r="A11" s="1" t="s">
        <v>43</v>
      </c>
      <c r="B11" s="1">
        <v>56</v>
      </c>
      <c r="C11" s="1">
        <v>55</v>
      </c>
      <c r="E11" s="1" t="b">
        <f t="shared" si="0"/>
        <v>1</v>
      </c>
      <c r="F11" s="1" t="b">
        <f t="shared" si="1"/>
        <v>1</v>
      </c>
      <c r="G11" s="1" t="str">
        <f t="shared" si="2"/>
        <v>NO SCHOLARSHIP</v>
      </c>
      <c r="H11" s="1" t="str">
        <f t="shared" si="3"/>
        <v>NO SCHOLARSHIP</v>
      </c>
    </row>
    <row r="12" spans="1:8" x14ac:dyDescent="0.25">
      <c r="A12" s="1" t="s">
        <v>44</v>
      </c>
      <c r="B12" s="1">
        <v>51</v>
      </c>
      <c r="C12" s="1">
        <v>54</v>
      </c>
      <c r="E12" s="1" t="b">
        <f t="shared" si="0"/>
        <v>1</v>
      </c>
      <c r="F12" s="1" t="b">
        <f t="shared" si="1"/>
        <v>1</v>
      </c>
      <c r="G12" s="1" t="str">
        <f t="shared" si="2"/>
        <v>NO SCHOLARSHIP</v>
      </c>
      <c r="H12" s="1" t="str">
        <f t="shared" si="3"/>
        <v>NO SCHOLARSHIP</v>
      </c>
    </row>
    <row r="13" spans="1:8" x14ac:dyDescent="0.25">
      <c r="A13" s="1" t="s">
        <v>45</v>
      </c>
      <c r="B13" s="1">
        <v>64</v>
      </c>
      <c r="C13" s="1">
        <v>35</v>
      </c>
      <c r="E13" s="1" t="b">
        <f t="shared" si="0"/>
        <v>1</v>
      </c>
      <c r="F13" s="1" t="b">
        <f t="shared" si="1"/>
        <v>0</v>
      </c>
      <c r="G13" s="1" t="str">
        <f t="shared" si="2"/>
        <v>NO SCHOLARSHIP</v>
      </c>
      <c r="H13" s="1" t="str">
        <f t="shared" si="3"/>
        <v>NO SCHOLARSHIP</v>
      </c>
    </row>
    <row r="14" spans="1:8" x14ac:dyDescent="0.25">
      <c r="A14" s="1" t="s">
        <v>56</v>
      </c>
      <c r="B14" s="1">
        <v>37</v>
      </c>
      <c r="C14" s="1">
        <v>31</v>
      </c>
      <c r="E14" s="1" t="b">
        <f t="shared" si="0"/>
        <v>0</v>
      </c>
      <c r="F14" s="1" t="b">
        <f t="shared" si="1"/>
        <v>0</v>
      </c>
      <c r="G14" s="1" t="str">
        <f t="shared" si="2"/>
        <v>NO SCHOLARSHIP</v>
      </c>
      <c r="H14" s="1" t="str">
        <f t="shared" si="3"/>
        <v>NO SCHOLARSHIP</v>
      </c>
    </row>
    <row r="15" spans="1:8" x14ac:dyDescent="0.25">
      <c r="A15" s="1" t="s">
        <v>57</v>
      </c>
      <c r="B15" s="1">
        <v>98</v>
      </c>
      <c r="C15" s="1">
        <v>89</v>
      </c>
      <c r="E15" s="1" t="b">
        <f t="shared" si="0"/>
        <v>1</v>
      </c>
      <c r="F15" s="1" t="b">
        <f t="shared" si="1"/>
        <v>1</v>
      </c>
      <c r="G15" s="1" t="str">
        <f t="shared" si="2"/>
        <v>SCHOLARSHIP</v>
      </c>
      <c r="H15" s="1" t="str">
        <f t="shared" si="3"/>
        <v>SCHOLARSHIP</v>
      </c>
    </row>
    <row r="16" spans="1:8" x14ac:dyDescent="0.25">
      <c r="A16" s="1" t="s">
        <v>60</v>
      </c>
      <c r="B16" s="1">
        <v>50</v>
      </c>
      <c r="C16" s="1">
        <v>89</v>
      </c>
      <c r="E16" s="1" t="b">
        <f t="shared" si="0"/>
        <v>1</v>
      </c>
      <c r="F16" s="1" t="b">
        <f t="shared" si="1"/>
        <v>0</v>
      </c>
      <c r="G16" s="1" t="str">
        <f t="shared" si="2"/>
        <v>SCHOLARSHIP</v>
      </c>
      <c r="H16" s="1" t="str">
        <f t="shared" si="3"/>
        <v>NO SCHOLARSHIP</v>
      </c>
    </row>
    <row r="17" spans="1:8" x14ac:dyDescent="0.25">
      <c r="A17" s="1" t="s">
        <v>62</v>
      </c>
      <c r="B17" s="1">
        <v>50</v>
      </c>
      <c r="C17" s="1">
        <v>50</v>
      </c>
      <c r="E17" s="1" t="b">
        <f t="shared" si="0"/>
        <v>0</v>
      </c>
      <c r="F17" s="1" t="b">
        <f t="shared" si="1"/>
        <v>0</v>
      </c>
      <c r="G17" s="1" t="str">
        <f t="shared" si="2"/>
        <v>NO SCHOLARSHIP</v>
      </c>
      <c r="H17" s="1" t="str">
        <f t="shared" si="3"/>
        <v>NO SCHOLARSHIP</v>
      </c>
    </row>
    <row r="20" spans="1:8" x14ac:dyDescent="0.25">
      <c r="D20" s="32" t="e">
        <f ca="1">IFS(B2&lt;50,"AVERAGE",AND(OR(B2&gt;50,B2=50),OR(B2&lt;80,B2=80)),"DISTINCTION",B2&gt;80,"EXCELLENT")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N9" sqref="N9"/>
    </sheetView>
  </sheetViews>
  <sheetFormatPr defaultRowHeight="15" x14ac:dyDescent="0.25"/>
  <cols>
    <col min="4" max="4" width="11.85546875" bestFit="1" customWidth="1"/>
  </cols>
  <sheetData>
    <row r="1" spans="1:15" x14ac:dyDescent="0.25">
      <c r="A1" t="s">
        <v>72</v>
      </c>
      <c r="B1" t="s">
        <v>73</v>
      </c>
      <c r="C1" t="s">
        <v>74</v>
      </c>
      <c r="D1" t="s">
        <v>91</v>
      </c>
    </row>
    <row r="2" spans="1:15" x14ac:dyDescent="0.25">
      <c r="A2" t="s">
        <v>75</v>
      </c>
      <c r="B2" t="s">
        <v>76</v>
      </c>
      <c r="C2">
        <v>100</v>
      </c>
      <c r="D2" t="str">
        <f>IF(B2="APPLE","APPLE","OTHERFRUIT")</f>
        <v>APPLE</v>
      </c>
    </row>
    <row r="3" spans="1:15" x14ac:dyDescent="0.25">
      <c r="A3" t="s">
        <v>77</v>
      </c>
      <c r="B3" t="s">
        <v>78</v>
      </c>
      <c r="C3">
        <v>400</v>
      </c>
      <c r="D3" t="str">
        <f t="shared" ref="D3:D10" si="0">IF(B3="APPLE","APPLE","OTHERFRUIT")</f>
        <v>OTHERFRUIT</v>
      </c>
    </row>
    <row r="4" spans="1:15" x14ac:dyDescent="0.25">
      <c r="A4" t="s">
        <v>79</v>
      </c>
      <c r="B4" t="s">
        <v>2</v>
      </c>
      <c r="C4">
        <v>30</v>
      </c>
      <c r="D4" t="str">
        <f t="shared" si="0"/>
        <v>OTHERFRUIT</v>
      </c>
      <c r="N4" t="s">
        <v>93</v>
      </c>
      <c r="O4" t="e">
        <f ca="1">UNIQUE(B2:B12)</f>
        <v>#NAME?</v>
      </c>
    </row>
    <row r="5" spans="1:15" x14ac:dyDescent="0.25">
      <c r="A5" t="s">
        <v>80</v>
      </c>
      <c r="B5" t="s">
        <v>85</v>
      </c>
      <c r="C5">
        <v>120</v>
      </c>
      <c r="D5" t="str">
        <f t="shared" si="0"/>
        <v>OTHERFRUIT</v>
      </c>
      <c r="G5" t="s">
        <v>87</v>
      </c>
    </row>
    <row r="6" spans="1:15" x14ac:dyDescent="0.25">
      <c r="A6" t="s">
        <v>81</v>
      </c>
      <c r="D6" t="str">
        <f t="shared" si="0"/>
        <v>OTHERFRUIT</v>
      </c>
      <c r="G6" t="s">
        <v>88</v>
      </c>
      <c r="I6">
        <f>COUNT(C2:C9)</f>
        <v>7</v>
      </c>
    </row>
    <row r="7" spans="1:15" x14ac:dyDescent="0.25">
      <c r="A7" t="s">
        <v>82</v>
      </c>
      <c r="B7" t="s">
        <v>4</v>
      </c>
      <c r="C7">
        <v>60</v>
      </c>
      <c r="D7" t="str">
        <f t="shared" si="0"/>
        <v>OTHERFRUIT</v>
      </c>
      <c r="H7" t="s">
        <v>89</v>
      </c>
      <c r="I7">
        <f>COUNTA(C2:C9)</f>
        <v>7</v>
      </c>
    </row>
    <row r="8" spans="1:15" x14ac:dyDescent="0.25">
      <c r="A8" t="s">
        <v>83</v>
      </c>
      <c r="B8" t="s">
        <v>78</v>
      </c>
      <c r="C8">
        <v>300</v>
      </c>
      <c r="D8" t="str">
        <f t="shared" si="0"/>
        <v>OTHERFRUIT</v>
      </c>
      <c r="H8" t="s">
        <v>90</v>
      </c>
      <c r="I8">
        <f>COUNTBLANK(B2:B9)</f>
        <v>1</v>
      </c>
    </row>
    <row r="9" spans="1:15" x14ac:dyDescent="0.25">
      <c r="A9" t="s">
        <v>84</v>
      </c>
      <c r="B9" t="s">
        <v>86</v>
      </c>
      <c r="C9">
        <v>100</v>
      </c>
      <c r="D9" t="str">
        <f t="shared" si="0"/>
        <v>OTHERFRUIT</v>
      </c>
      <c r="H9" t="s">
        <v>92</v>
      </c>
      <c r="I9">
        <f>COUNTIF(B2:B9,"BANANA")</f>
        <v>1</v>
      </c>
    </row>
    <row r="10" spans="1:15" x14ac:dyDescent="0.25">
      <c r="A10" t="s">
        <v>16</v>
      </c>
      <c r="D10" t="str">
        <f t="shared" si="0"/>
        <v>OTHERFRUIT</v>
      </c>
    </row>
    <row r="12" spans="1:15" x14ac:dyDescent="0.25">
      <c r="A12" t="s">
        <v>16</v>
      </c>
    </row>
    <row r="13" spans="1:15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SCIENCE FORMULA </vt:lpstr>
      <vt:lpstr>PIE CHARTS </vt:lpstr>
      <vt:lpstr>OR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2023-03-09T07:58:22Z</dcterms:created>
  <dcterms:modified xsi:type="dcterms:W3CDTF">2023-03-21T08:43:01Z</dcterms:modified>
</cp:coreProperties>
</file>