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radha\Desktop\"/>
    </mc:Choice>
  </mc:AlternateContent>
  <xr:revisionPtr revIDLastSave="0" documentId="8_{4117392A-384F-456B-8013-05F3D346D053}" xr6:coauthVersionLast="36" xr6:coauthVersionMax="36" xr10:uidLastSave="{00000000-0000-0000-0000-000000000000}"/>
  <bookViews>
    <workbookView xWindow="0" yWindow="0" windowWidth="7470" windowHeight="4635" xr2:uid="{00000000-000D-0000-FFFF-FFFF00000000}"/>
  </bookViews>
  <sheets>
    <sheet name="Binomial" sheetId="1" r:id="rId1"/>
    <sheet name="Normal" sheetId="10" r:id="rId2"/>
    <sheet name="Conditional" sheetId="3" r:id="rId3"/>
    <sheet name="Bayes Theorem" sheetId="5" r:id="rId4"/>
  </sheets>
  <calcPr calcId="191029"/>
</workbook>
</file>

<file path=xl/calcChain.xml><?xml version="1.0" encoding="utf-8"?>
<calcChain xmlns="http://schemas.openxmlformats.org/spreadsheetml/2006/main">
  <c r="N35" i="5" l="1"/>
  <c r="L35" i="5" s="1"/>
  <c r="M34" i="5"/>
  <c r="L34" i="5"/>
  <c r="N34" i="5"/>
  <c r="L36" i="5" l="1"/>
  <c r="M35" i="5"/>
  <c r="M36" i="5" s="1"/>
  <c r="L37" i="5"/>
  <c r="C64" i="10"/>
  <c r="C56" i="10"/>
  <c r="C60" i="10" s="1"/>
  <c r="D60" i="10" s="1"/>
  <c r="C55" i="10"/>
  <c r="C46" i="10"/>
  <c r="C47" i="10" s="1"/>
  <c r="D47" i="10" s="1"/>
  <c r="D23" i="5"/>
  <c r="E34" i="5" s="1"/>
  <c r="E15" i="3"/>
  <c r="E14" i="3"/>
  <c r="D16" i="3"/>
  <c r="C38" i="3" s="1"/>
  <c r="D38" i="3" s="1"/>
  <c r="C16" i="3"/>
  <c r="D46" i="1"/>
  <c r="D47" i="1"/>
  <c r="I46" i="1" s="1"/>
  <c r="J46" i="1" s="1"/>
  <c r="D48" i="1"/>
  <c r="D49" i="1"/>
  <c r="D50" i="1"/>
  <c r="D51" i="1"/>
  <c r="D52" i="1"/>
  <c r="D53" i="1"/>
  <c r="D54" i="1"/>
  <c r="D45" i="1"/>
  <c r="C46" i="1"/>
  <c r="I44" i="1" s="1"/>
  <c r="J44" i="1" s="1"/>
  <c r="C47" i="1"/>
  <c r="C48" i="1"/>
  <c r="C49" i="1"/>
  <c r="C50" i="1"/>
  <c r="C51" i="1"/>
  <c r="C52" i="1"/>
  <c r="C53" i="1"/>
  <c r="C54" i="1"/>
  <c r="C45" i="1"/>
  <c r="I43" i="1" s="1"/>
  <c r="J43" i="1" s="1"/>
  <c r="C57" i="10" l="1"/>
  <c r="D57" i="10" s="1"/>
  <c r="E36" i="5"/>
  <c r="E38" i="5" s="1"/>
  <c r="E16" i="3"/>
  <c r="C33" i="3" s="1"/>
  <c r="I45" i="1"/>
  <c r="J45" i="1" s="1"/>
  <c r="C34" i="3" l="1"/>
  <c r="C35" i="3" s="1"/>
  <c r="D3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Sarita</author>
  </authors>
  <commentList>
    <comment ref="C4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Sarita:</t>
        </r>
        <r>
          <rPr>
            <sz val="9"/>
            <color indexed="81"/>
            <rFont val="Tahoma"/>
            <family val="2"/>
          </rPr>
          <t xml:space="preserve">
Non Cumulative Binomial Distribution</t>
        </r>
      </text>
    </comment>
    <comment ref="D4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Sarita:</t>
        </r>
        <r>
          <rPr>
            <sz val="9"/>
            <color indexed="81"/>
            <rFont val="Tahoma"/>
            <family val="2"/>
          </rPr>
          <t xml:space="preserve">
Cumulative Binomial Distribution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L34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Given the competitor bids on a job, the probability that Olive Construction Company will get the job is 0.25</t>
        </r>
      </text>
    </comment>
    <comment ref="N3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Given 70% of the time competitor has submitted bid
</t>
        </r>
      </text>
    </comment>
    <comment ref="L35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i.e. Given the competitor does not bid on a job, the probability that Olive Construction Company will get the job is 0.50</t>
        </r>
      </text>
    </comment>
    <comment ref="N35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Competitor not submitting a bid
</t>
        </r>
      </text>
    </comment>
    <comment ref="L36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Total number of Jobs where Olive won the contract
</t>
        </r>
      </text>
    </comment>
    <comment ref="M36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Total number of jobs where Olive lost the contract</t>
        </r>
      </text>
    </comment>
    <comment ref="N36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Assumed total number of bids.</t>
        </r>
      </text>
    </comment>
    <comment ref="L37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 Given Olive Construction Company gets the job, what is the probability that the competitor did not bid</t>
        </r>
      </text>
    </comment>
  </commentList>
</comments>
</file>

<file path=xl/sharedStrings.xml><?xml version="1.0" encoding="utf-8"?>
<sst xmlns="http://schemas.openxmlformats.org/spreadsheetml/2006/main" count="220" uniqueCount="169">
  <si>
    <t>What is needed?</t>
  </si>
  <si>
    <t>Solution with calculation</t>
  </si>
  <si>
    <t>Learning</t>
  </si>
  <si>
    <t>Example:</t>
  </si>
  <si>
    <t>Formula:</t>
  </si>
  <si>
    <t>Brief Description:</t>
  </si>
  <si>
    <t>Probability:</t>
  </si>
  <si>
    <t>where</t>
  </si>
  <si>
    <t>Fixed number of trails (n)</t>
  </si>
  <si>
    <t>Properties:</t>
  </si>
  <si>
    <t>Probability of success p(x=1) remains same in each trial</t>
  </si>
  <si>
    <t>Defective or Non Defective output</t>
  </si>
  <si>
    <t>Satisfied or Not Satisfied customer</t>
  </si>
  <si>
    <t>If 'x' is a random variable with binomial distribution:</t>
  </si>
  <si>
    <t>p is probability of success</t>
  </si>
  <si>
    <t xml:space="preserve">where </t>
  </si>
  <si>
    <t>n is number of trials</t>
  </si>
  <si>
    <t xml:space="preserve">A manufacturing company regularly conducts quality control checks at specified periods on the manufactured products. </t>
  </si>
  <si>
    <t>Historically, the failure rate of LED light bulbs is 5%.</t>
  </si>
  <si>
    <t>Suppose a random sample of 10 LED light bulbs is selected. What is the probability that</t>
  </si>
  <si>
    <t>i) none of the LED light bulbs are defective?</t>
  </si>
  <si>
    <t>ii) exactly one of the LED light bulbs is defective?</t>
  </si>
  <si>
    <t>iii) two or fewer of the LED light bulbs are defective?</t>
  </si>
  <si>
    <t>iv) three or more of the LED light bulbs are defective?</t>
  </si>
  <si>
    <t>Number of trails</t>
  </si>
  <si>
    <t>n</t>
  </si>
  <si>
    <t>&lt;10 LED light bulbs selected for the experiment&gt;</t>
  </si>
  <si>
    <t>p</t>
  </si>
  <si>
    <t>&lt;Given failure rate 5%&gt;</t>
  </si>
  <si>
    <t xml:space="preserve">1) The output of the experiment is either defective/non defective </t>
  </si>
  <si>
    <t>2) There are fixed number of trials i.e. 10</t>
  </si>
  <si>
    <t>3) Probability of output that is of interest to us is given</t>
  </si>
  <si>
    <t>Hence, problem corresponds to binomial distribution</t>
  </si>
  <si>
    <t>p(x=0)</t>
  </si>
  <si>
    <t>i.e. none of the LED light bulbs are defective</t>
  </si>
  <si>
    <t>p(x=1)</t>
  </si>
  <si>
    <t>i.e. exactly one of the LED light bulbs is defective</t>
  </si>
  <si>
    <t>p(x&lt;=2)</t>
  </si>
  <si>
    <t>i.e. two or fewer of the LED light bulbs are defective</t>
  </si>
  <si>
    <t>p(x&gt;=3)</t>
  </si>
  <si>
    <t>i.e. three or more of the LED light bulbs are defective</t>
  </si>
  <si>
    <t>x</t>
  </si>
  <si>
    <t>p(x)</t>
  </si>
  <si>
    <t>Cum p(x)</t>
  </si>
  <si>
    <t>Answer</t>
  </si>
  <si>
    <t>i)</t>
  </si>
  <si>
    <t>ii)</t>
  </si>
  <si>
    <t>iii)</t>
  </si>
  <si>
    <t>iv)</t>
  </si>
  <si>
    <t>Problem Statement:</t>
  </si>
  <si>
    <t>Define each value provided:</t>
  </si>
  <si>
    <t>Solution with calculation:</t>
  </si>
  <si>
    <t>n = 10</t>
  </si>
  <si>
    <t>p = 0.05</t>
  </si>
  <si>
    <t>Expected Value or Mean:</t>
  </si>
  <si>
    <t>Standard Deviation:</t>
  </si>
  <si>
    <t>Mean = np</t>
  </si>
  <si>
    <t>Std dev = sqrt(np(1-p))</t>
  </si>
  <si>
    <t>Conditional probability refers to the probability of event A, given information about the occurrence of another event B</t>
  </si>
  <si>
    <t>p(A|B) = p(A and B)/ p(B)</t>
  </si>
  <si>
    <t>p(A|B)</t>
  </si>
  <si>
    <t>Probability of A given B</t>
  </si>
  <si>
    <t>p(A and B)</t>
  </si>
  <si>
    <t>p(B)</t>
  </si>
  <si>
    <t>Probability of B</t>
  </si>
  <si>
    <t>Joint probability of A and B</t>
  </si>
  <si>
    <t>A survey by a Social Media Examiner of B2B marketers and B2C marketers was based on 1331 B2B marketers and 1694 B2C marketers.</t>
  </si>
  <si>
    <t>The following table summarizes the results:</t>
  </si>
  <si>
    <t>Yes</t>
  </si>
  <si>
    <t>No</t>
  </si>
  <si>
    <t>Total</t>
  </si>
  <si>
    <t>B2B</t>
  </si>
  <si>
    <t>B2C</t>
  </si>
  <si>
    <t>Business Focus</t>
  </si>
  <si>
    <r>
      <t xml:space="preserve">Let </t>
    </r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be the event where the marketer plans to increase use of LinkedIn</t>
    </r>
  </si>
  <si>
    <r>
      <t xml:space="preserve">Let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be the event where the marketer is a B2B marketer</t>
    </r>
  </si>
  <si>
    <t>i) Suppose you know marketer is a B2B marketer, what is the probability that he or she plans to increase use of LinkedIn?</t>
  </si>
  <si>
    <t>ii) Suppose you know marketer is a B2C marketer, what is the probability that he or she plans to increase use of LinkedIn?</t>
  </si>
  <si>
    <r>
      <t xml:space="preserve">Let </t>
    </r>
    <r>
      <rPr>
        <b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be the event where the marketer is a B2C marketer</t>
    </r>
  </si>
  <si>
    <t>i) p(A|B)</t>
  </si>
  <si>
    <t>i.e. probability of event A given B</t>
  </si>
  <si>
    <t>ii) p(A|C)</t>
  </si>
  <si>
    <t>i.e. probability of event A given C</t>
  </si>
  <si>
    <t>p(A|C)</t>
  </si>
  <si>
    <t>Denominator: It is given that marketer is a B2C marketer. Hence, sample space is number of B2C marketers i.e. 1694.</t>
  </si>
  <si>
    <t>Using the formula</t>
  </si>
  <si>
    <t>Using the contingency table</t>
  </si>
  <si>
    <t>Numerator: Out of the 1694 B2C marketers, 915 are interested in increase use of LinkedIn</t>
  </si>
  <si>
    <t>where Bi is the ith event out of k mutually exclusive and collectively exhaustive events</t>
  </si>
  <si>
    <t>p(Bi|A)  = p(A|Bi)*p(Bi)/(p(A|B1)*p(B1)+p(A|B2)*p(B2)+….+p(A|Bk)*p(Bk)</t>
  </si>
  <si>
    <t>Olive Construction Company is determining whether it should submit a bid for a new shopping center.</t>
  </si>
  <si>
    <t>If the competitor does not bid on a job, the probability that Olive Construction Company will get the job is 0.50</t>
  </si>
  <si>
    <t>If the competitor bids on a job, the probability that Olive Construction Company will get the job is 0.25</t>
  </si>
  <si>
    <t>If Olive Construction Company gets the job, what is the probability that the competitor did not bid?</t>
  </si>
  <si>
    <t>In the past, Olive's main competitor, has submitted bids 70% of the time.</t>
  </si>
  <si>
    <r>
      <t xml:space="preserve">Let </t>
    </r>
    <r>
      <rPr>
        <b/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>be an event that Olive Construction Company gets the job</t>
    </r>
  </si>
  <si>
    <t>Given:</t>
  </si>
  <si>
    <r>
      <t xml:space="preserve">Let </t>
    </r>
    <r>
      <rPr>
        <b/>
        <sz val="11"/>
        <color theme="1"/>
        <rFont val="Calibri"/>
        <family val="2"/>
        <scheme val="minor"/>
      </rPr>
      <t xml:space="preserve">B1 </t>
    </r>
    <r>
      <rPr>
        <sz val="11"/>
        <color theme="1"/>
        <rFont val="Calibri"/>
        <family val="2"/>
        <scheme val="minor"/>
      </rPr>
      <t>be an event that competitor submits a bid</t>
    </r>
  </si>
  <si>
    <r>
      <t xml:space="preserve">Let </t>
    </r>
    <r>
      <rPr>
        <b/>
        <sz val="11"/>
        <color theme="1"/>
        <rFont val="Calibri"/>
        <family val="2"/>
        <scheme val="minor"/>
      </rPr>
      <t xml:space="preserve">B2 </t>
    </r>
    <r>
      <rPr>
        <sz val="11"/>
        <color theme="1"/>
        <rFont val="Calibri"/>
        <family val="2"/>
        <scheme val="minor"/>
      </rPr>
      <t xml:space="preserve">be an event that competitor does not submit a bid </t>
    </r>
  </si>
  <si>
    <t>p(B1)</t>
  </si>
  <si>
    <t>Hence, B1 and B2 events are mutually exclusive and collectively exhaustive</t>
  </si>
  <si>
    <t>p(B2)</t>
  </si>
  <si>
    <t>p(A|B2)</t>
  </si>
  <si>
    <t>p(A|B1)</t>
  </si>
  <si>
    <t>p(B2|A)</t>
  </si>
  <si>
    <t>i.e. In the past, Olive's main competitor, has submitted bids 70% of the time.</t>
  </si>
  <si>
    <t>i.e. 1 - p(B1)</t>
  </si>
  <si>
    <t>i.e. Given the competitor does not bid on a job, the probability that Olive Construction Company will get the job is 0.50</t>
  </si>
  <si>
    <t>i.e. Given the competitor bids on a job, the probability that Olive Construction Company will get the job is 0.25</t>
  </si>
  <si>
    <t>i.e. Given Olive Construction Company gets the job, what is the probability that the competitor did not bid</t>
  </si>
  <si>
    <t>p(B2|A)  = p(A|B2)*p(B2)/(p(A|B1)*p(B1)+p(A|B2)*p(B2)</t>
  </si>
  <si>
    <t>Numerator calculation using above formula</t>
  </si>
  <si>
    <t>p(A|B2)*p(B2)</t>
  </si>
  <si>
    <t>Denominator calculation using above formula</t>
  </si>
  <si>
    <t>(p(A|B1)*p(B1)+p(A|B2)*p(B2)</t>
  </si>
  <si>
    <t>Therefore</t>
  </si>
  <si>
    <t>i.e. Numerator/Denominator</t>
  </si>
  <si>
    <t>Learning:</t>
  </si>
  <si>
    <t>Whenever a reverse conditional probability of events is being asked and the actual conditional probability is known Bayes' Theorem can be applied</t>
  </si>
  <si>
    <r>
      <t>P(x) = (n!/ (n-x)! x!) p</t>
    </r>
    <r>
      <rPr>
        <vertAlign val="super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(1 – p)</t>
    </r>
    <r>
      <rPr>
        <vertAlign val="superscript"/>
        <sz val="11"/>
        <color theme="1"/>
        <rFont val="Calibri"/>
        <family val="2"/>
        <scheme val="minor"/>
      </rPr>
      <t>n-x</t>
    </r>
  </si>
  <si>
    <t>It is symmetrical, and its mean, median and mode values are equal</t>
  </si>
  <si>
    <t>It is a bell shaped curve</t>
  </si>
  <si>
    <t xml:space="preserve">It has an infinite range </t>
  </si>
  <si>
    <t>The volume of soft drink in 10,000 1-litre bottles checked for quality purpose</t>
  </si>
  <si>
    <r>
      <t>p(x) = 1/(σ √2Π)*e</t>
    </r>
    <r>
      <rPr>
        <vertAlign val="super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
</t>
    </r>
  </si>
  <si>
    <r>
      <t>where n =  = - (x - µ)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/2 σ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</t>
    </r>
  </si>
  <si>
    <t>According to a special issue of Beverage Digest, the U.S per capita consumption of soft drinks in 2013 was 42.2 gallons</t>
  </si>
  <si>
    <t>i) What is the probability that someone in the U.S consumed more than 60 gallons of soft drinks in 2013?</t>
  </si>
  <si>
    <t>ii) What is the probability that someone in the U.S consumed between 15 and 30 gallons of soft drinks in 2013?</t>
  </si>
  <si>
    <t>iii) What is the probability that someone in the U.S consumed less than 15 gallons of soft drinks in 2013?</t>
  </si>
  <si>
    <t>iv) 99 percent of the people in the U.S consumed less than how many gallons of soft drinks?</t>
  </si>
  <si>
    <t>Population parameters:</t>
  </si>
  <si>
    <t>µ</t>
  </si>
  <si>
    <t xml:space="preserve">σ </t>
  </si>
  <si>
    <t>gallons</t>
  </si>
  <si>
    <t>Question i)</t>
  </si>
  <si>
    <t>Question ii)</t>
  </si>
  <si>
    <t>x &gt; 60 gallons</t>
  </si>
  <si>
    <t>30 gallons &gt; x &gt; 15 gallons</t>
  </si>
  <si>
    <t>Question iii)</t>
  </si>
  <si>
    <t>x &lt; 15 gallons</t>
  </si>
  <si>
    <t>Question iv)</t>
  </si>
  <si>
    <t>p = 0.99</t>
  </si>
  <si>
    <t>Question (iv) find x for the given probability 'p'</t>
  </si>
  <si>
    <t>Question (i), (ii) and (iii) find the probability 'p' for given values of x</t>
  </si>
  <si>
    <t>p(x &lt; 60)</t>
  </si>
  <si>
    <t>p(x &gt; 60)</t>
  </si>
  <si>
    <t>1-p(x &lt; 60)</t>
  </si>
  <si>
    <t>x1</t>
  </si>
  <si>
    <t>x2</t>
  </si>
  <si>
    <t>p(30 &gt; x &gt; 15)</t>
  </si>
  <si>
    <t>p(x&lt;30) - p(x&lt;15)</t>
  </si>
  <si>
    <t>p(x&lt;30)</t>
  </si>
  <si>
    <t>p(x&lt;15)</t>
  </si>
  <si>
    <t>x for p=0.99</t>
  </si>
  <si>
    <r>
      <t xml:space="preserve">Binomial distribution is used when the </t>
    </r>
    <r>
      <rPr>
        <b/>
        <sz val="11"/>
        <color theme="1"/>
        <rFont val="Calibri"/>
        <family val="2"/>
        <scheme val="minor"/>
      </rPr>
      <t>discrete variable</t>
    </r>
    <r>
      <rPr>
        <sz val="11"/>
        <color theme="1"/>
        <rFont val="Calibri"/>
        <family val="2"/>
        <scheme val="minor"/>
      </rPr>
      <t xml:space="preserve"> is the number of event of interest in a sample of n observations</t>
    </r>
  </si>
  <si>
    <t>2 mutually exclusive outcomes possible (pass/fail)</t>
  </si>
  <si>
    <t>Failure Rate/Probability that LED is defective</t>
  </si>
  <si>
    <t>Assume that the per capita consumption of soft drinks in the U.S is normally distributed with a mean of 42.2 gallons and standard deviation as 13 gallons</t>
  </si>
  <si>
    <t>Default normal distribution formula in excel/python considers the '&lt;' area under the curve, hence working has to be carried out carefully base on the question given.</t>
  </si>
  <si>
    <t>Increase use of LinkedIn</t>
  </si>
  <si>
    <t>Conditional probability can be calculated using the formula or by using numbers from the contingency table</t>
  </si>
  <si>
    <t>Bayes' Theorem is an extension of conditional probability</t>
  </si>
  <si>
    <t>Normal distribution is also known as Gaussian distribution and is the most common continuous distribution used in statistics</t>
  </si>
  <si>
    <t>Solution through Contengency Table</t>
  </si>
  <si>
    <t>Olive Getting job</t>
  </si>
  <si>
    <t>Competitior Bid</t>
  </si>
  <si>
    <t>Final Answer</t>
  </si>
  <si>
    <t>It gives the actual probability of an event given information of tests/previously calculated probabilities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</si>
</sst>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"/>
    <numFmt numFmtId="165" formatCode="0.00000000000"/>
    <numFmt numFmtId="166" formatCode="0.0000"/>
    <numFmt numFmtId="167" formatCode="0.0000000000000000000000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/>
    <xf numFmtId="0" fontId="2" fillId="0" borderId="0" xfId="0" applyFont="1"/>
    <xf numFmtId="0" fontId="1" fillId="2" borderId="0" xfId="0" applyFont="1" applyFill="1"/>
    <xf numFmtId="0" fontId="0" fillId="0" borderId="0" xfId="0" applyAlignment="1">
      <alignment horizontal="left" wrapText="1"/>
    </xf>
    <xf numFmtId="0" fontId="5" fillId="0" borderId="0" xfId="0" applyFont="1"/>
    <xf numFmtId="0" fontId="1" fillId="0" borderId="0" xfId="0" applyFont="1"/>
    <xf numFmtId="166" fontId="0" fillId="0" borderId="0" xfId="0" applyNumberFormat="1"/>
    <xf numFmtId="0" fontId="0" fillId="0" borderId="1" xfId="0" applyBorder="1"/>
    <xf numFmtId="0" fontId="0" fillId="0" borderId="2" xfId="0" applyBorder="1"/>
    <xf numFmtId="165" fontId="0" fillId="0" borderId="1" xfId="0" applyNumberFormat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6" fontId="0" fillId="0" borderId="1" xfId="0" applyNumberFormat="1" applyBorder="1"/>
    <xf numFmtId="0" fontId="0" fillId="0" borderId="0" xfId="0" applyAlignment="1">
      <alignment horizontal="left" vertical="top"/>
    </xf>
    <xf numFmtId="0" fontId="0" fillId="0" borderId="0" xfId="0" applyBorder="1"/>
    <xf numFmtId="0" fontId="5" fillId="0" borderId="0" xfId="0" applyFont="1" applyBorder="1"/>
    <xf numFmtId="0" fontId="0" fillId="0" borderId="0" xfId="0" applyBorder="1" applyAlignment="1">
      <alignment horizontal="left" wrapText="1"/>
    </xf>
    <xf numFmtId="0" fontId="2" fillId="0" borderId="0" xfId="0" applyFont="1" applyBorder="1"/>
    <xf numFmtId="166" fontId="0" fillId="0" borderId="0" xfId="0" applyNumberFormat="1" applyBorder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165" fontId="0" fillId="0" borderId="0" xfId="0" applyNumberFormat="1" applyBorder="1"/>
    <xf numFmtId="0" fontId="0" fillId="0" borderId="0" xfId="0" applyBorder="1" applyAlignment="1"/>
    <xf numFmtId="0" fontId="0" fillId="0" borderId="0" xfId="0" applyBorder="1" applyAlignment="1">
      <alignment wrapText="1"/>
    </xf>
    <xf numFmtId="0" fontId="0" fillId="0" borderId="0" xfId="0" applyFill="1" applyBorder="1"/>
    <xf numFmtId="10" fontId="0" fillId="0" borderId="1" xfId="1" applyNumberFormat="1" applyFont="1" applyBorder="1"/>
    <xf numFmtId="10" fontId="0" fillId="0" borderId="0" xfId="1" applyNumberFormat="1" applyFont="1"/>
    <xf numFmtId="0" fontId="2" fillId="0" borderId="1" xfId="0" applyFont="1" applyBorder="1"/>
    <xf numFmtId="0" fontId="0" fillId="0" borderId="0" xfId="0" applyFont="1" applyBorder="1"/>
    <xf numFmtId="166" fontId="0" fillId="0" borderId="0" xfId="0" applyNumberFormat="1" applyFont="1"/>
    <xf numFmtId="0" fontId="0" fillId="0" borderId="0" xfId="0" applyAlignment="1">
      <alignment horizontal="right"/>
    </xf>
    <xf numFmtId="10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166" fontId="1" fillId="0" borderId="0" xfId="0" applyNumberFormat="1" applyFont="1"/>
    <xf numFmtId="10" fontId="0" fillId="0" borderId="0" xfId="1" applyNumberFormat="1" applyFont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1" fillId="0" borderId="0" xfId="0" applyFont="1" applyBorder="1"/>
    <xf numFmtId="1" fontId="0" fillId="0" borderId="0" xfId="0" applyNumberFormat="1" applyBorder="1"/>
    <xf numFmtId="166" fontId="1" fillId="0" borderId="0" xfId="0" applyNumberFormat="1" applyFont="1" applyBorder="1" applyAlignment="1">
      <alignment horizontal="right"/>
    </xf>
    <xf numFmtId="10" fontId="1" fillId="0" borderId="0" xfId="1" applyNumberFormat="1" applyFont="1" applyBorder="1"/>
    <xf numFmtId="166" fontId="0" fillId="0" borderId="0" xfId="0" applyNumberFormat="1" applyFont="1" applyBorder="1" applyAlignment="1">
      <alignment horizontal="right"/>
    </xf>
    <xf numFmtId="0" fontId="1" fillId="0" borderId="0" xfId="0" applyFont="1" applyBorder="1" applyAlignment="1"/>
    <xf numFmtId="167" fontId="0" fillId="0" borderId="0" xfId="0" applyNumberFormat="1"/>
    <xf numFmtId="0" fontId="1" fillId="0" borderId="3" xfId="0" applyFont="1" applyFill="1" applyBorder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2" borderId="0" xfId="0" applyFont="1" applyFill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603250</xdr:colOff>
      <xdr:row>42</xdr:row>
      <xdr:rowOff>31750</xdr:rowOff>
    </xdr:from>
    <xdr:to>
      <xdr:col>10</xdr:col>
      <xdr:colOff>25400</xdr:colOff>
      <xdr:row>47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A9DB97-6BBD-46EC-8A1D-7A75A9B39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13375" y="8470900"/>
          <a:ext cx="2479675" cy="996950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49</xdr:row>
      <xdr:rowOff>127000</xdr:rowOff>
    </xdr:from>
    <xdr:to>
      <xdr:col>9</xdr:col>
      <xdr:colOff>596900</xdr:colOff>
      <xdr:row>55</xdr:row>
      <xdr:rowOff>6350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874B07D-1F26-40D0-BCA7-43948BAC2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26075" y="9899650"/>
          <a:ext cx="2428875" cy="1022350"/>
        </a:xfrm>
        <a:prstGeom prst="rect">
          <a:avLst/>
        </a:prstGeom>
      </xdr:spPr>
    </xdr:pic>
    <xdr:clientData/>
  </xdr:twoCellAnchor>
  <xdr:twoCellAnchor editAs="oneCell">
    <xdr:from>
      <xdr:col>4</xdr:col>
      <xdr:colOff>603250</xdr:colOff>
      <xdr:row>57</xdr:row>
      <xdr:rowOff>12700</xdr:rowOff>
    </xdr:from>
    <xdr:to>
      <xdr:col>10</xdr:col>
      <xdr:colOff>6350</xdr:colOff>
      <xdr:row>61</xdr:row>
      <xdr:rowOff>171450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E3D3322-E21E-4856-8F89-DF5DED270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32450" y="11112500"/>
          <a:ext cx="2482850" cy="895350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63</xdr:row>
      <xdr:rowOff>38100</xdr:rowOff>
    </xdr:from>
    <xdr:to>
      <xdr:col>10</xdr:col>
      <xdr:colOff>6350</xdr:colOff>
      <xdr:row>68</xdr:row>
      <xdr:rowOff>31750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DC3D08D-E517-47A1-BEB0-AAE38E4A1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45150" y="12242800"/>
          <a:ext cx="247015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9"/>
  <sheetViews>
    <sheetView tabSelected="1" workbookViewId="0">
      <selection activeCell="C54" sqref="C54"/>
    </sheetView>
  </sheetViews>
  <sheetFormatPr defaultRowHeight="15" x14ac:dyDescent="0.25"/>
  <cols>
    <col min="1" max="1" width="23.5703125" customWidth="1"/>
    <col min="2" max="2" width="8" customWidth="1"/>
    <col min="3" max="3" width="14.42578125" customWidth="1"/>
    <col min="4" max="4" width="19.5703125" customWidth="1"/>
    <col min="6" max="6" width="43.7109375" bestFit="1" customWidth="1"/>
    <col min="8" max="8" width="2.85546875" bestFit="1" customWidth="1"/>
    <col min="9" max="9" width="6.42578125" bestFit="1" customWidth="1"/>
  </cols>
  <sheetData>
    <row r="1" spans="1:6" x14ac:dyDescent="0.25">
      <c r="A1" s="3" t="s">
        <v>5</v>
      </c>
    </row>
    <row r="2" spans="1:6" x14ac:dyDescent="0.25">
      <c r="B2" t="s">
        <v>155</v>
      </c>
    </row>
    <row r="3" spans="1:6" x14ac:dyDescent="0.25">
      <c r="A3" s="3" t="s">
        <v>9</v>
      </c>
    </row>
    <row r="4" spans="1:6" x14ac:dyDescent="0.25">
      <c r="B4" t="s">
        <v>8</v>
      </c>
    </row>
    <row r="5" spans="1:6" x14ac:dyDescent="0.25">
      <c r="B5" t="s">
        <v>156</v>
      </c>
    </row>
    <row r="6" spans="1:6" x14ac:dyDescent="0.25">
      <c r="B6" t="s">
        <v>10</v>
      </c>
    </row>
    <row r="7" spans="1:6" x14ac:dyDescent="0.25">
      <c r="A7" s="3" t="s">
        <v>3</v>
      </c>
    </row>
    <row r="8" spans="1:6" x14ac:dyDescent="0.25">
      <c r="B8" t="s">
        <v>11</v>
      </c>
    </row>
    <row r="9" spans="1:6" x14ac:dyDescent="0.25">
      <c r="B9" t="s">
        <v>12</v>
      </c>
    </row>
    <row r="10" spans="1:6" x14ac:dyDescent="0.25">
      <c r="A10" s="3" t="s">
        <v>4</v>
      </c>
    </row>
    <row r="11" spans="1:6" x14ac:dyDescent="0.25">
      <c r="B11" s="1" t="s">
        <v>13</v>
      </c>
    </row>
    <row r="12" spans="1:6" x14ac:dyDescent="0.25">
      <c r="B12" s="1"/>
    </row>
    <row r="13" spans="1:6" x14ac:dyDescent="0.25">
      <c r="B13" s="2" t="s">
        <v>6</v>
      </c>
    </row>
    <row r="14" spans="1:6" ht="17.25" x14ac:dyDescent="0.25">
      <c r="B14" s="1" t="s">
        <v>119</v>
      </c>
      <c r="E14" t="s">
        <v>7</v>
      </c>
      <c r="F14" t="s">
        <v>14</v>
      </c>
    </row>
    <row r="16" spans="1:6" x14ac:dyDescent="0.25">
      <c r="B16" s="2" t="s">
        <v>54</v>
      </c>
    </row>
    <row r="17" spans="1:6" x14ac:dyDescent="0.25">
      <c r="B17" t="s">
        <v>56</v>
      </c>
      <c r="E17" t="s">
        <v>15</v>
      </c>
      <c r="F17" t="s">
        <v>16</v>
      </c>
    </row>
    <row r="18" spans="1:6" x14ac:dyDescent="0.25">
      <c r="F18" t="s">
        <v>14</v>
      </c>
    </row>
    <row r="20" spans="1:6" x14ac:dyDescent="0.25">
      <c r="B20" s="2" t="s">
        <v>55</v>
      </c>
    </row>
    <row r="21" spans="1:6" x14ac:dyDescent="0.25">
      <c r="B21" t="s">
        <v>57</v>
      </c>
    </row>
    <row r="22" spans="1:6" x14ac:dyDescent="0.25">
      <c r="A22" s="3" t="s">
        <v>49</v>
      </c>
    </row>
    <row r="23" spans="1:6" x14ac:dyDescent="0.25">
      <c r="B23" t="s">
        <v>17</v>
      </c>
    </row>
    <row r="24" spans="1:6" x14ac:dyDescent="0.25">
      <c r="B24" t="s">
        <v>18</v>
      </c>
    </row>
    <row r="25" spans="1:6" x14ac:dyDescent="0.25">
      <c r="B25" t="s">
        <v>19</v>
      </c>
    </row>
    <row r="26" spans="1:6" x14ac:dyDescent="0.25">
      <c r="B26" t="s">
        <v>20</v>
      </c>
    </row>
    <row r="27" spans="1:6" x14ac:dyDescent="0.25">
      <c r="B27" t="s">
        <v>21</v>
      </c>
    </row>
    <row r="28" spans="1:6" x14ac:dyDescent="0.25">
      <c r="B28" t="s">
        <v>22</v>
      </c>
    </row>
    <row r="29" spans="1:6" x14ac:dyDescent="0.25">
      <c r="B29" t="s">
        <v>23</v>
      </c>
    </row>
    <row r="31" spans="1:6" x14ac:dyDescent="0.25">
      <c r="A31" s="3" t="s">
        <v>50</v>
      </c>
    </row>
    <row r="32" spans="1:6" x14ac:dyDescent="0.25">
      <c r="B32" s="50" t="s">
        <v>24</v>
      </c>
      <c r="C32" s="50"/>
      <c r="D32" s="50"/>
      <c r="E32" t="s">
        <v>52</v>
      </c>
      <c r="F32" s="5" t="s">
        <v>26</v>
      </c>
    </row>
    <row r="33" spans="1:10" ht="27.95" customHeight="1" x14ac:dyDescent="0.25">
      <c r="B33" s="49" t="s">
        <v>157</v>
      </c>
      <c r="C33" s="49"/>
      <c r="D33" s="49"/>
      <c r="E33" t="s">
        <v>53</v>
      </c>
      <c r="F33" s="5" t="s">
        <v>28</v>
      </c>
    </row>
    <row r="34" spans="1:10" x14ac:dyDescent="0.25">
      <c r="B34" s="4"/>
      <c r="C34" s="4"/>
      <c r="D34" s="4"/>
    </row>
    <row r="35" spans="1:10" x14ac:dyDescent="0.25">
      <c r="A35" s="3" t="s">
        <v>0</v>
      </c>
    </row>
    <row r="36" spans="1:10" x14ac:dyDescent="0.25">
      <c r="B36" t="s">
        <v>33</v>
      </c>
      <c r="D36" t="s">
        <v>34</v>
      </c>
    </row>
    <row r="37" spans="1:10" x14ac:dyDescent="0.25">
      <c r="B37" t="s">
        <v>35</v>
      </c>
      <c r="D37" t="s">
        <v>36</v>
      </c>
    </row>
    <row r="38" spans="1:10" x14ac:dyDescent="0.25">
      <c r="B38" t="s">
        <v>37</v>
      </c>
      <c r="D38" t="s">
        <v>38</v>
      </c>
    </row>
    <row r="39" spans="1:10" x14ac:dyDescent="0.25">
      <c r="B39" t="s">
        <v>39</v>
      </c>
      <c r="D39" t="s">
        <v>40</v>
      </c>
    </row>
    <row r="41" spans="1:10" x14ac:dyDescent="0.25">
      <c r="A41" s="3" t="s">
        <v>51</v>
      </c>
    </row>
    <row r="42" spans="1:10" x14ac:dyDescent="0.25">
      <c r="B42" s="8" t="s">
        <v>25</v>
      </c>
      <c r="C42" s="8">
        <v>10</v>
      </c>
      <c r="G42" s="2" t="s">
        <v>44</v>
      </c>
    </row>
    <row r="43" spans="1:10" x14ac:dyDescent="0.25">
      <c r="B43" s="9" t="s">
        <v>27</v>
      </c>
      <c r="C43" s="9">
        <v>0.05</v>
      </c>
      <c r="H43" s="8" t="s">
        <v>45</v>
      </c>
      <c r="I43" s="14">
        <f>C45</f>
        <v>0.5987369392383789</v>
      </c>
      <c r="J43" s="27">
        <f>I43</f>
        <v>0.5987369392383789</v>
      </c>
    </row>
    <row r="44" spans="1:10" x14ac:dyDescent="0.25">
      <c r="B44" s="12" t="s">
        <v>41</v>
      </c>
      <c r="C44" s="12" t="s">
        <v>42</v>
      </c>
      <c r="D44" s="12" t="s">
        <v>43</v>
      </c>
      <c r="H44" s="8" t="s">
        <v>46</v>
      </c>
      <c r="I44" s="14">
        <f>C46</f>
        <v>0.31512470486230471</v>
      </c>
      <c r="J44" s="27">
        <f>I44</f>
        <v>0.31512470486230471</v>
      </c>
    </row>
    <row r="45" spans="1:10" x14ac:dyDescent="0.25">
      <c r="B45" s="8">
        <v>0</v>
      </c>
      <c r="C45" s="13">
        <f>_xlfn.BINOM.DIST(B45,$C$42,$C$43,0)</f>
        <v>0.5987369392383789</v>
      </c>
      <c r="D45" s="10">
        <f t="shared" ref="D45:D54" si="0">_xlfn.BINOM.DIST(B45,$C$42,$C$43,1)</f>
        <v>0.5987369392383789</v>
      </c>
      <c r="H45" s="8" t="s">
        <v>47</v>
      </c>
      <c r="I45" s="14">
        <f>D47</f>
        <v>0.98849644262070302</v>
      </c>
      <c r="J45" s="27">
        <f>I45</f>
        <v>0.98849644262070302</v>
      </c>
    </row>
    <row r="46" spans="1:10" x14ac:dyDescent="0.25">
      <c r="B46" s="8">
        <v>1</v>
      </c>
      <c r="C46" s="13">
        <f t="shared" ref="C46:C54" si="1">_xlfn.BINOM.DIST(B46,$C$42,$C$43,0)</f>
        <v>0.31512470486230471</v>
      </c>
      <c r="D46" s="10">
        <f t="shared" si="0"/>
        <v>0.9138616441006836</v>
      </c>
      <c r="H46" s="8" t="s">
        <v>48</v>
      </c>
      <c r="I46" s="14">
        <f>1-D47</f>
        <v>1.150355737929698E-2</v>
      </c>
      <c r="J46" s="27">
        <f>I46</f>
        <v>1.150355737929698E-2</v>
      </c>
    </row>
    <row r="47" spans="1:10" x14ac:dyDescent="0.25">
      <c r="B47" s="8">
        <v>2</v>
      </c>
      <c r="C47" s="13">
        <f t="shared" si="1"/>
        <v>7.4634798520019557E-2</v>
      </c>
      <c r="D47" s="10">
        <f t="shared" si="0"/>
        <v>0.98849644262070302</v>
      </c>
    </row>
    <row r="48" spans="1:10" x14ac:dyDescent="0.25">
      <c r="B48" s="8">
        <v>3</v>
      </c>
      <c r="C48" s="13">
        <f t="shared" si="1"/>
        <v>1.0475059441406248E-2</v>
      </c>
      <c r="D48" s="10">
        <f t="shared" si="0"/>
        <v>0.99897150206210938</v>
      </c>
    </row>
    <row r="49" spans="1:6" x14ac:dyDescent="0.25">
      <c r="B49" s="8">
        <v>4</v>
      </c>
      <c r="C49" s="13">
        <f t="shared" si="1"/>
        <v>9.6480810644531312E-4</v>
      </c>
      <c r="D49" s="10">
        <f t="shared" si="0"/>
        <v>0.99993631016855467</v>
      </c>
    </row>
    <row r="50" spans="1:6" x14ac:dyDescent="0.25">
      <c r="B50" s="8">
        <v>5</v>
      </c>
      <c r="C50" s="13">
        <f t="shared" si="1"/>
        <v>6.0935248828124926E-5</v>
      </c>
      <c r="D50" s="10">
        <f t="shared" si="0"/>
        <v>0.99999724541738289</v>
      </c>
    </row>
    <row r="51" spans="1:6" x14ac:dyDescent="0.25">
      <c r="B51" s="8">
        <v>6</v>
      </c>
      <c r="C51" s="13">
        <f t="shared" si="1"/>
        <v>2.6725986328124979E-6</v>
      </c>
      <c r="D51" s="10">
        <f t="shared" si="0"/>
        <v>0.99999991801601562</v>
      </c>
    </row>
    <row r="52" spans="1:6" x14ac:dyDescent="0.25">
      <c r="B52" s="8">
        <v>7</v>
      </c>
      <c r="C52" s="13">
        <f t="shared" si="1"/>
        <v>8.0378906250000105E-8</v>
      </c>
      <c r="D52" s="10">
        <f t="shared" si="0"/>
        <v>0.99999999839492193</v>
      </c>
    </row>
    <row r="53" spans="1:6" x14ac:dyDescent="0.25">
      <c r="B53" s="8">
        <v>8</v>
      </c>
      <c r="C53" s="13">
        <f t="shared" si="1"/>
        <v>1.5864257812500044E-9</v>
      </c>
      <c r="D53" s="10">
        <f t="shared" si="0"/>
        <v>0.99999999998134759</v>
      </c>
    </row>
    <row r="54" spans="1:6" x14ac:dyDescent="0.25">
      <c r="B54" s="8">
        <v>9</v>
      </c>
      <c r="C54" s="10">
        <f t="shared" si="1"/>
        <v>1.8554687500000024E-11</v>
      </c>
      <c r="D54" s="10">
        <f t="shared" si="0"/>
        <v>0.9999999999999023</v>
      </c>
      <c r="F54" s="47"/>
    </row>
    <row r="55" spans="1:6" x14ac:dyDescent="0.25">
      <c r="A55" s="3" t="s">
        <v>2</v>
      </c>
    </row>
    <row r="56" spans="1:6" x14ac:dyDescent="0.25">
      <c r="B56" s="5" t="s">
        <v>29</v>
      </c>
    </row>
    <row r="57" spans="1:6" x14ac:dyDescent="0.25">
      <c r="B57" s="5" t="s">
        <v>30</v>
      </c>
    </row>
    <row r="58" spans="1:6" x14ac:dyDescent="0.25">
      <c r="B58" s="5" t="s">
        <v>31</v>
      </c>
    </row>
    <row r="59" spans="1:6" x14ac:dyDescent="0.25">
      <c r="B59" s="5" t="s">
        <v>32</v>
      </c>
    </row>
  </sheetData>
  <mergeCells count="2">
    <mergeCell ref="B33:D33"/>
    <mergeCell ref="B32:D3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5"/>
  <sheetViews>
    <sheetView workbookViewId="0">
      <selection activeCell="I12" sqref="I12"/>
    </sheetView>
  </sheetViews>
  <sheetFormatPr defaultRowHeight="15" x14ac:dyDescent="0.25"/>
  <cols>
    <col min="1" max="1" width="23.5703125" customWidth="1"/>
    <col min="2" max="2" width="12.42578125" customWidth="1"/>
    <col min="3" max="3" width="16.5703125" customWidth="1"/>
    <col min="4" max="4" width="19.5703125" customWidth="1"/>
    <col min="8" max="8" width="2.85546875" bestFit="1" customWidth="1"/>
    <col min="9" max="9" width="6.42578125" bestFit="1" customWidth="1"/>
  </cols>
  <sheetData>
    <row r="1" spans="1:5" x14ac:dyDescent="0.25">
      <c r="A1" s="3" t="s">
        <v>5</v>
      </c>
    </row>
    <row r="2" spans="1:5" x14ac:dyDescent="0.25">
      <c r="B2" t="s">
        <v>163</v>
      </c>
    </row>
    <row r="4" spans="1:5" x14ac:dyDescent="0.25">
      <c r="A4" s="3" t="s">
        <v>9</v>
      </c>
    </row>
    <row r="5" spans="1:5" x14ac:dyDescent="0.25">
      <c r="B5" s="1" t="s">
        <v>120</v>
      </c>
    </row>
    <row r="6" spans="1:5" x14ac:dyDescent="0.25">
      <c r="B6" s="1" t="s">
        <v>121</v>
      </c>
    </row>
    <row r="7" spans="1:5" x14ac:dyDescent="0.25">
      <c r="B7" s="15" t="s">
        <v>122</v>
      </c>
    </row>
    <row r="8" spans="1:5" x14ac:dyDescent="0.25">
      <c r="A8" s="3" t="s">
        <v>3</v>
      </c>
    </row>
    <row r="9" spans="1:5" x14ac:dyDescent="0.25">
      <c r="B9" t="s">
        <v>123</v>
      </c>
    </row>
    <row r="11" spans="1:5" x14ac:dyDescent="0.25">
      <c r="A11" s="3" t="s">
        <v>4</v>
      </c>
    </row>
    <row r="12" spans="1:5" ht="49.5" customHeight="1" x14ac:dyDescent="0.25">
      <c r="B12" s="51" t="s">
        <v>124</v>
      </c>
      <c r="C12" s="51"/>
      <c r="D12" s="51" t="s">
        <v>125</v>
      </c>
      <c r="E12" s="51"/>
    </row>
    <row r="13" spans="1:5" x14ac:dyDescent="0.25">
      <c r="B13" s="1"/>
    </row>
    <row r="14" spans="1:5" x14ac:dyDescent="0.25">
      <c r="B14" s="2"/>
    </row>
    <row r="16" spans="1:5" x14ac:dyDescent="0.25">
      <c r="A16" s="3" t="s">
        <v>49</v>
      </c>
    </row>
    <row r="17" spans="1:9" x14ac:dyDescent="0.25">
      <c r="B17" s="16" t="s">
        <v>126</v>
      </c>
      <c r="C17" s="16"/>
      <c r="D17" s="16"/>
      <c r="E17" s="16"/>
      <c r="F17" s="16"/>
      <c r="G17" s="16"/>
      <c r="H17" s="16"/>
      <c r="I17" s="16"/>
    </row>
    <row r="18" spans="1:9" x14ac:dyDescent="0.25">
      <c r="B18" s="26" t="s">
        <v>158</v>
      </c>
      <c r="C18" s="16"/>
      <c r="D18" s="16"/>
      <c r="E18" s="16"/>
      <c r="F18" s="16"/>
      <c r="G18" s="16"/>
      <c r="H18" s="16"/>
      <c r="I18" s="16"/>
    </row>
    <row r="19" spans="1:9" x14ac:dyDescent="0.25">
      <c r="B19" s="26" t="s">
        <v>127</v>
      </c>
      <c r="C19" s="16"/>
      <c r="D19" s="16"/>
      <c r="E19" s="16"/>
      <c r="F19" s="16"/>
      <c r="G19" s="16"/>
      <c r="H19" s="16"/>
      <c r="I19" s="16"/>
    </row>
    <row r="20" spans="1:9" x14ac:dyDescent="0.25">
      <c r="B20" s="26" t="s">
        <v>128</v>
      </c>
      <c r="C20" s="16"/>
      <c r="D20" s="16"/>
      <c r="E20" s="16"/>
      <c r="F20" s="16"/>
      <c r="G20" s="16"/>
      <c r="H20" s="16"/>
      <c r="I20" s="16"/>
    </row>
    <row r="21" spans="1:9" x14ac:dyDescent="0.25">
      <c r="B21" s="26" t="s">
        <v>129</v>
      </c>
      <c r="C21" s="16"/>
      <c r="D21" s="16"/>
      <c r="E21" s="16"/>
      <c r="F21" s="16"/>
      <c r="G21" s="16"/>
      <c r="H21" s="16"/>
      <c r="I21" s="16"/>
    </row>
    <row r="22" spans="1:9" x14ac:dyDescent="0.25">
      <c r="B22" s="26" t="s">
        <v>130</v>
      </c>
      <c r="C22" s="16"/>
      <c r="D22" s="16"/>
      <c r="E22" s="16"/>
      <c r="F22" s="16"/>
      <c r="G22" s="16"/>
      <c r="H22" s="16"/>
      <c r="I22" s="16"/>
    </row>
    <row r="23" spans="1:9" x14ac:dyDescent="0.25">
      <c r="A23" s="3" t="s">
        <v>50</v>
      </c>
      <c r="B23" s="16"/>
      <c r="C23" s="16"/>
      <c r="D23" s="16"/>
      <c r="E23" s="16"/>
      <c r="F23" s="16"/>
      <c r="G23" s="16"/>
      <c r="H23" s="16"/>
      <c r="I23" s="16"/>
    </row>
    <row r="24" spans="1:9" x14ac:dyDescent="0.25">
      <c r="B24" s="38" t="s">
        <v>131</v>
      </c>
      <c r="C24" s="24"/>
      <c r="D24" s="24"/>
      <c r="E24" s="16"/>
      <c r="F24" s="17"/>
      <c r="G24" s="16"/>
      <c r="H24" s="16"/>
      <c r="I24" s="16"/>
    </row>
    <row r="25" spans="1:9" x14ac:dyDescent="0.25">
      <c r="B25" s="39" t="s">
        <v>132</v>
      </c>
      <c r="C25" s="24">
        <v>42.2</v>
      </c>
      <c r="D25" s="24" t="s">
        <v>134</v>
      </c>
      <c r="E25" s="16"/>
      <c r="F25" s="17"/>
      <c r="G25" s="16"/>
      <c r="H25" s="16"/>
      <c r="I25" s="16"/>
    </row>
    <row r="26" spans="1:9" x14ac:dyDescent="0.25">
      <c r="B26" s="39" t="s">
        <v>133</v>
      </c>
      <c r="C26" s="24">
        <v>13</v>
      </c>
      <c r="D26" s="24" t="s">
        <v>134</v>
      </c>
      <c r="E26" s="16"/>
      <c r="F26" s="17"/>
      <c r="G26" s="16"/>
      <c r="H26" s="16"/>
      <c r="I26" s="16"/>
    </row>
    <row r="27" spans="1:9" x14ac:dyDescent="0.25">
      <c r="B27" s="38" t="s">
        <v>135</v>
      </c>
      <c r="C27" s="24"/>
      <c r="D27" s="24"/>
      <c r="E27" s="16"/>
      <c r="F27" s="17"/>
      <c r="G27" s="16"/>
      <c r="H27" s="16"/>
      <c r="I27" s="16"/>
    </row>
    <row r="28" spans="1:9" x14ac:dyDescent="0.25">
      <c r="B28" s="25"/>
      <c r="C28" s="25" t="s">
        <v>137</v>
      </c>
      <c r="D28" s="25"/>
      <c r="E28" s="16"/>
      <c r="F28" s="17"/>
      <c r="G28" s="16"/>
      <c r="H28" s="16"/>
      <c r="I28" s="16"/>
    </row>
    <row r="29" spans="1:9" x14ac:dyDescent="0.25">
      <c r="B29" s="38" t="s">
        <v>136</v>
      </c>
      <c r="C29" s="25"/>
      <c r="D29" s="25"/>
      <c r="E29" s="16"/>
      <c r="F29" s="17"/>
      <c r="G29" s="16"/>
      <c r="H29" s="16"/>
      <c r="I29" s="16"/>
    </row>
    <row r="30" spans="1:9" x14ac:dyDescent="0.25">
      <c r="B30" s="25"/>
      <c r="C30" s="24" t="s">
        <v>138</v>
      </c>
      <c r="D30" s="25"/>
      <c r="E30" s="16"/>
      <c r="F30" s="17"/>
      <c r="G30" s="16"/>
      <c r="H30" s="16"/>
      <c r="I30" s="16"/>
    </row>
    <row r="31" spans="1:9" x14ac:dyDescent="0.25">
      <c r="B31" s="38" t="s">
        <v>139</v>
      </c>
      <c r="C31" s="25"/>
      <c r="D31" s="25"/>
      <c r="E31" s="16"/>
      <c r="F31" s="17"/>
      <c r="G31" s="16"/>
      <c r="H31" s="16"/>
      <c r="I31" s="16"/>
    </row>
    <row r="32" spans="1:9" x14ac:dyDescent="0.25">
      <c r="B32" s="25"/>
      <c r="C32" s="24" t="s">
        <v>140</v>
      </c>
      <c r="D32" s="25"/>
      <c r="E32" s="16"/>
      <c r="F32" s="17"/>
      <c r="G32" s="16"/>
      <c r="H32" s="16"/>
      <c r="I32" s="16"/>
    </row>
    <row r="33" spans="1:9" x14ac:dyDescent="0.25">
      <c r="B33" s="38" t="s">
        <v>141</v>
      </c>
      <c r="C33" s="25"/>
      <c r="D33" s="25"/>
      <c r="E33" s="16"/>
      <c r="F33" s="17"/>
      <c r="G33" s="16"/>
      <c r="H33" s="16"/>
      <c r="I33" s="16"/>
    </row>
    <row r="34" spans="1:9" x14ac:dyDescent="0.25">
      <c r="B34" s="25"/>
      <c r="C34" s="24" t="s">
        <v>142</v>
      </c>
      <c r="D34" s="25"/>
      <c r="E34" s="16"/>
      <c r="F34" s="17"/>
      <c r="G34" s="16"/>
      <c r="H34" s="16"/>
      <c r="I34" s="16"/>
    </row>
    <row r="35" spans="1:9" x14ac:dyDescent="0.25">
      <c r="B35" s="18"/>
      <c r="C35" s="18"/>
      <c r="D35" s="18"/>
      <c r="E35" s="16"/>
      <c r="F35" s="16"/>
      <c r="G35" s="16"/>
      <c r="H35" s="16"/>
      <c r="I35" s="16"/>
    </row>
    <row r="36" spans="1:9" x14ac:dyDescent="0.25">
      <c r="A36" s="3" t="s">
        <v>0</v>
      </c>
      <c r="C36" s="16"/>
      <c r="D36" s="16"/>
      <c r="E36" s="16"/>
      <c r="F36" s="16"/>
      <c r="G36" s="16"/>
      <c r="H36" s="16"/>
      <c r="I36" s="16"/>
    </row>
    <row r="37" spans="1:9" x14ac:dyDescent="0.25">
      <c r="B37" s="16" t="s">
        <v>144</v>
      </c>
      <c r="C37" s="16"/>
      <c r="D37" s="16"/>
      <c r="E37" s="16"/>
      <c r="F37" s="16"/>
      <c r="G37" s="16"/>
      <c r="H37" s="16"/>
      <c r="I37" s="16"/>
    </row>
    <row r="38" spans="1:9" x14ac:dyDescent="0.25">
      <c r="B38" s="16" t="s">
        <v>143</v>
      </c>
      <c r="C38" s="16"/>
      <c r="D38" s="16"/>
      <c r="E38" s="16"/>
      <c r="F38" s="16"/>
      <c r="G38" s="16"/>
      <c r="H38" s="16"/>
      <c r="I38" s="16"/>
    </row>
    <row r="39" spans="1:9" x14ac:dyDescent="0.25">
      <c r="B39" s="16"/>
      <c r="C39" s="16"/>
      <c r="D39" s="16"/>
      <c r="E39" s="16"/>
      <c r="F39" s="16"/>
      <c r="G39" s="16"/>
      <c r="H39" s="16"/>
      <c r="I39" s="16"/>
    </row>
    <row r="40" spans="1:9" x14ac:dyDescent="0.25">
      <c r="A40" s="3" t="s">
        <v>51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5">
      <c r="B41" s="39" t="s">
        <v>132</v>
      </c>
      <c r="C41" s="24">
        <v>42.2</v>
      </c>
      <c r="D41" s="16"/>
      <c r="E41" s="19"/>
      <c r="F41" s="16"/>
      <c r="G41" s="19"/>
      <c r="H41" s="16"/>
      <c r="I41" s="16"/>
    </row>
    <row r="42" spans="1:9" x14ac:dyDescent="0.25">
      <c r="B42" s="39" t="s">
        <v>133</v>
      </c>
      <c r="C42" s="24">
        <v>13</v>
      </c>
      <c r="D42" s="16"/>
      <c r="E42" s="16"/>
      <c r="F42" s="20"/>
      <c r="G42" s="37"/>
      <c r="H42" s="16"/>
      <c r="I42" s="20"/>
    </row>
    <row r="43" spans="1:9" x14ac:dyDescent="0.25">
      <c r="B43" s="40" t="s">
        <v>45</v>
      </c>
      <c r="C43" s="21"/>
      <c r="D43" s="21"/>
      <c r="E43" s="16"/>
      <c r="F43" s="20"/>
      <c r="G43" s="37"/>
      <c r="H43" s="16"/>
      <c r="I43" s="20"/>
    </row>
    <row r="44" spans="1:9" x14ac:dyDescent="0.25">
      <c r="B44" s="16" t="s">
        <v>41</v>
      </c>
      <c r="C44" s="42">
        <v>60</v>
      </c>
      <c r="D44" s="23"/>
      <c r="E44" s="16"/>
      <c r="F44" s="16"/>
      <c r="G44" s="16"/>
      <c r="H44" s="16"/>
      <c r="I44" s="20"/>
    </row>
    <row r="45" spans="1:9" x14ac:dyDescent="0.25">
      <c r="B45" s="16" t="s">
        <v>146</v>
      </c>
      <c r="C45" s="22" t="s">
        <v>147</v>
      </c>
      <c r="D45" s="23"/>
      <c r="E45" s="16"/>
      <c r="F45" s="16"/>
      <c r="G45" s="16"/>
      <c r="H45" s="16"/>
      <c r="I45" s="20"/>
    </row>
    <row r="46" spans="1:9" x14ac:dyDescent="0.25">
      <c r="B46" s="40" t="s">
        <v>145</v>
      </c>
      <c r="C46" s="20">
        <f>_xlfn.NORM.DIST(C44,C41,C42,1)</f>
        <v>0.9145364246003046</v>
      </c>
      <c r="D46" s="23"/>
      <c r="E46" s="16"/>
      <c r="F46" s="16"/>
      <c r="G46" s="16"/>
      <c r="H46" s="16"/>
      <c r="I46" s="16"/>
    </row>
    <row r="47" spans="1:9" x14ac:dyDescent="0.25">
      <c r="B47" s="41" t="s">
        <v>146</v>
      </c>
      <c r="C47" s="43">
        <f>1-C46</f>
        <v>8.5463575399695402E-2</v>
      </c>
      <c r="D47" s="44">
        <f>C47</f>
        <v>8.5463575399695402E-2</v>
      </c>
      <c r="E47" s="16"/>
      <c r="F47" s="16"/>
      <c r="G47" s="16"/>
      <c r="H47" s="16"/>
      <c r="I47" s="16"/>
    </row>
    <row r="48" spans="1:9" x14ac:dyDescent="0.25">
      <c r="B48" s="41"/>
      <c r="C48" s="43"/>
      <c r="D48" s="44"/>
      <c r="E48" s="16"/>
      <c r="F48" s="16"/>
      <c r="G48" s="16"/>
      <c r="H48" s="16"/>
      <c r="I48" s="16"/>
    </row>
    <row r="49" spans="2:9" x14ac:dyDescent="0.25">
      <c r="B49" s="30" t="s">
        <v>46</v>
      </c>
      <c r="C49" s="43"/>
      <c r="D49" s="44"/>
      <c r="E49" s="16"/>
      <c r="F49" s="16"/>
      <c r="G49" s="16"/>
      <c r="H49" s="16"/>
      <c r="I49" s="16"/>
    </row>
    <row r="50" spans="2:9" x14ac:dyDescent="0.25">
      <c r="B50" s="16" t="s">
        <v>148</v>
      </c>
      <c r="C50" s="42">
        <v>15</v>
      </c>
      <c r="D50" s="44"/>
      <c r="E50" s="16"/>
      <c r="F50" s="16"/>
      <c r="G50" s="16"/>
      <c r="H50" s="16"/>
      <c r="I50" s="16"/>
    </row>
    <row r="51" spans="2:9" x14ac:dyDescent="0.25">
      <c r="B51" s="16" t="s">
        <v>149</v>
      </c>
      <c r="C51" s="42">
        <v>30</v>
      </c>
      <c r="D51" s="44"/>
      <c r="E51" s="16"/>
      <c r="F51" s="16"/>
      <c r="G51" s="16"/>
      <c r="H51" s="16"/>
      <c r="I51" s="16"/>
    </row>
    <row r="52" spans="2:9" x14ac:dyDescent="0.25">
      <c r="B52" s="41"/>
      <c r="C52" s="43"/>
      <c r="D52" s="44"/>
      <c r="E52" s="16"/>
      <c r="F52" s="16"/>
      <c r="G52" s="16"/>
      <c r="H52" s="16"/>
      <c r="I52" s="16"/>
    </row>
    <row r="53" spans="2:9" x14ac:dyDescent="0.25">
      <c r="B53" s="24" t="s">
        <v>150</v>
      </c>
      <c r="C53" s="45" t="s">
        <v>151</v>
      </c>
      <c r="D53" s="44"/>
      <c r="E53" s="16"/>
      <c r="F53" s="16"/>
      <c r="G53" s="16"/>
      <c r="H53" s="16"/>
      <c r="I53" s="16"/>
    </row>
    <row r="54" spans="2:9" x14ac:dyDescent="0.25">
      <c r="B54" s="41"/>
      <c r="C54" s="43"/>
      <c r="D54" s="44"/>
      <c r="E54" s="16"/>
      <c r="F54" s="16"/>
      <c r="G54" s="16"/>
      <c r="H54" s="16"/>
      <c r="I54" s="16"/>
    </row>
    <row r="55" spans="2:9" x14ac:dyDescent="0.25">
      <c r="B55" s="30" t="s">
        <v>152</v>
      </c>
      <c r="C55" s="45">
        <f>_xlfn.NORM.DIST(C51,C41,C42,1)</f>
        <v>0.17400363684792633</v>
      </c>
      <c r="D55" s="44"/>
      <c r="E55" s="16"/>
      <c r="F55" s="16"/>
      <c r="G55" s="16"/>
      <c r="H55" s="16"/>
      <c r="I55" s="16"/>
    </row>
    <row r="56" spans="2:9" x14ac:dyDescent="0.25">
      <c r="B56" s="30" t="s">
        <v>153</v>
      </c>
      <c r="C56" s="45">
        <f>_xlfn.NORM.DIST(C50,C41,C42,1)</f>
        <v>1.8205500022042232E-2</v>
      </c>
      <c r="D56" s="44"/>
      <c r="E56" s="16"/>
      <c r="F56" s="16"/>
      <c r="G56" s="16"/>
      <c r="H56" s="16"/>
      <c r="I56" s="16"/>
    </row>
    <row r="57" spans="2:9" x14ac:dyDescent="0.25">
      <c r="B57" s="46" t="s">
        <v>150</v>
      </c>
      <c r="C57" s="43">
        <f>C55-C56</f>
        <v>0.15579813682588409</v>
      </c>
      <c r="D57" s="44">
        <f>C57</f>
        <v>0.15579813682588409</v>
      </c>
      <c r="E57" s="16"/>
      <c r="F57" s="16"/>
      <c r="G57" s="16"/>
      <c r="H57" s="16"/>
      <c r="I57" s="16"/>
    </row>
    <row r="58" spans="2:9" x14ac:dyDescent="0.25">
      <c r="B58" s="41"/>
      <c r="C58" s="43"/>
      <c r="D58" s="44"/>
      <c r="E58" s="16"/>
      <c r="F58" s="16"/>
      <c r="G58" s="16"/>
      <c r="H58" s="16"/>
      <c r="I58" s="16"/>
    </row>
    <row r="59" spans="2:9" x14ac:dyDescent="0.25">
      <c r="B59" s="30" t="s">
        <v>47</v>
      </c>
      <c r="C59" s="43"/>
      <c r="D59" s="44"/>
      <c r="E59" s="16"/>
      <c r="F59" s="16"/>
      <c r="G59" s="16"/>
      <c r="H59" s="16"/>
      <c r="I59" s="16"/>
    </row>
    <row r="60" spans="2:9" x14ac:dyDescent="0.25">
      <c r="B60" s="41" t="s">
        <v>153</v>
      </c>
      <c r="C60" s="43">
        <f>C56</f>
        <v>1.8205500022042232E-2</v>
      </c>
      <c r="D60" s="44">
        <f>C60</f>
        <v>1.8205500022042232E-2</v>
      </c>
      <c r="E60" s="16"/>
      <c r="F60" s="16"/>
      <c r="G60" s="16"/>
      <c r="H60" s="16"/>
      <c r="I60" s="16"/>
    </row>
    <row r="61" spans="2:9" x14ac:dyDescent="0.25">
      <c r="B61" s="41"/>
      <c r="C61" s="43"/>
      <c r="D61" s="44"/>
      <c r="E61" s="16"/>
      <c r="F61" s="16"/>
      <c r="G61" s="16"/>
      <c r="H61" s="16"/>
      <c r="I61" s="16"/>
    </row>
    <row r="62" spans="2:9" x14ac:dyDescent="0.25">
      <c r="B62" s="41"/>
      <c r="C62" s="43"/>
      <c r="D62" s="44"/>
      <c r="E62" s="16"/>
      <c r="F62" s="16"/>
      <c r="G62" s="16"/>
      <c r="H62" s="16"/>
      <c r="I62" s="16"/>
    </row>
    <row r="63" spans="2:9" x14ac:dyDescent="0.25">
      <c r="B63" s="30" t="s">
        <v>48</v>
      </c>
      <c r="C63" s="43"/>
      <c r="D63" s="44"/>
      <c r="E63" s="16"/>
      <c r="F63" s="16"/>
      <c r="G63" s="16"/>
      <c r="H63" s="16"/>
      <c r="I63" s="16"/>
    </row>
    <row r="64" spans="2:9" x14ac:dyDescent="0.25">
      <c r="B64" s="41" t="s">
        <v>154</v>
      </c>
      <c r="C64" s="43">
        <f>_xlfn.NORM.INV(0.99,C41,C42)</f>
        <v>72.442522362530937</v>
      </c>
      <c r="D64" s="44" t="s">
        <v>134</v>
      </c>
      <c r="E64" s="16"/>
      <c r="F64" s="16"/>
      <c r="G64" s="16"/>
      <c r="H64" s="16"/>
      <c r="I64" s="16"/>
    </row>
    <row r="65" spans="1:9" x14ac:dyDescent="0.25">
      <c r="B65" s="41"/>
      <c r="C65" s="43"/>
      <c r="D65" s="44"/>
      <c r="E65" s="16"/>
      <c r="F65" s="16"/>
      <c r="G65" s="16"/>
      <c r="H65" s="16"/>
      <c r="I65" s="16"/>
    </row>
    <row r="66" spans="1:9" x14ac:dyDescent="0.25">
      <c r="B66" s="41"/>
      <c r="C66" s="43"/>
      <c r="D66" s="44"/>
      <c r="E66" s="16"/>
      <c r="F66" s="16"/>
      <c r="G66" s="16"/>
      <c r="H66" s="16"/>
      <c r="I66" s="16"/>
    </row>
    <row r="67" spans="1:9" x14ac:dyDescent="0.25">
      <c r="B67" s="41"/>
      <c r="C67" s="43"/>
      <c r="D67" s="44"/>
      <c r="E67" s="16"/>
      <c r="F67" s="16"/>
      <c r="G67" s="16"/>
      <c r="H67" s="16"/>
      <c r="I67" s="16"/>
    </row>
    <row r="68" spans="1:9" x14ac:dyDescent="0.25">
      <c r="B68" s="41"/>
      <c r="C68" s="43"/>
      <c r="D68" s="44"/>
      <c r="E68" s="16"/>
      <c r="F68" s="16"/>
      <c r="G68" s="16"/>
      <c r="H68" s="16"/>
      <c r="I68" s="16"/>
    </row>
    <row r="69" spans="1:9" x14ac:dyDescent="0.25">
      <c r="B69" s="16"/>
      <c r="C69" s="22"/>
      <c r="D69" s="23"/>
      <c r="E69" s="16"/>
      <c r="F69" s="16"/>
      <c r="G69" s="16"/>
      <c r="H69" s="16"/>
      <c r="I69" s="16"/>
    </row>
    <row r="70" spans="1:9" x14ac:dyDescent="0.25">
      <c r="A70" s="3" t="s">
        <v>2</v>
      </c>
      <c r="B70" s="16"/>
      <c r="C70" s="16"/>
      <c r="D70" s="16"/>
      <c r="E70" s="16"/>
      <c r="F70" s="16"/>
      <c r="G70" s="16"/>
      <c r="H70" s="16"/>
      <c r="I70" s="16"/>
    </row>
    <row r="71" spans="1:9" x14ac:dyDescent="0.25">
      <c r="B71" s="17" t="s">
        <v>159</v>
      </c>
      <c r="C71" s="16"/>
      <c r="D71" s="16"/>
      <c r="E71" s="16"/>
      <c r="F71" s="16"/>
      <c r="G71" s="16"/>
      <c r="H71" s="16"/>
      <c r="I71" s="16"/>
    </row>
    <row r="72" spans="1:9" x14ac:dyDescent="0.25">
      <c r="B72" s="17"/>
      <c r="C72" s="16"/>
      <c r="D72" s="16"/>
      <c r="E72" s="16"/>
      <c r="F72" s="16"/>
      <c r="G72" s="16"/>
      <c r="H72" s="16"/>
      <c r="I72" s="16"/>
    </row>
    <row r="73" spans="1:9" x14ac:dyDescent="0.25">
      <c r="B73" s="17"/>
      <c r="C73" s="16"/>
      <c r="D73" s="16"/>
      <c r="E73" s="16"/>
      <c r="F73" s="16"/>
      <c r="G73" s="16"/>
      <c r="H73" s="16"/>
      <c r="I73" s="16"/>
    </row>
    <row r="74" spans="1:9" x14ac:dyDescent="0.25">
      <c r="B74" s="17"/>
      <c r="C74" s="16"/>
      <c r="D74" s="16"/>
      <c r="E74" s="16"/>
      <c r="F74" s="16"/>
      <c r="G74" s="16"/>
      <c r="H74" s="16"/>
      <c r="I74" s="16"/>
    </row>
    <row r="75" spans="1:9" x14ac:dyDescent="0.25">
      <c r="B75" s="16"/>
      <c r="C75" s="16"/>
      <c r="D75" s="16"/>
      <c r="E75" s="16"/>
      <c r="F75" s="16"/>
      <c r="G75" s="16"/>
      <c r="H75" s="16"/>
      <c r="I75" s="16"/>
    </row>
  </sheetData>
  <mergeCells count="2">
    <mergeCell ref="B12:C12"/>
    <mergeCell ref="D12:E1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4"/>
  <sheetViews>
    <sheetView topLeftCell="A31" workbookViewId="0">
      <selection activeCell="A38" sqref="A38"/>
    </sheetView>
  </sheetViews>
  <sheetFormatPr defaultRowHeight="15" x14ac:dyDescent="0.25"/>
  <cols>
    <col min="1" max="1" width="23.7109375" bestFit="1" customWidth="1"/>
    <col min="2" max="2" width="10.5703125" customWidth="1"/>
    <col min="6" max="6" width="9.5703125" bestFit="1" customWidth="1"/>
  </cols>
  <sheetData>
    <row r="1" spans="1:7" x14ac:dyDescent="0.25">
      <c r="A1" s="3" t="s">
        <v>5</v>
      </c>
    </row>
    <row r="2" spans="1:7" x14ac:dyDescent="0.25">
      <c r="B2" t="s">
        <v>58</v>
      </c>
    </row>
    <row r="4" spans="1:7" x14ac:dyDescent="0.25">
      <c r="A4" s="3" t="s">
        <v>4</v>
      </c>
    </row>
    <row r="5" spans="1:7" x14ac:dyDescent="0.25">
      <c r="B5" t="s">
        <v>59</v>
      </c>
      <c r="E5" t="s">
        <v>7</v>
      </c>
      <c r="F5" t="s">
        <v>60</v>
      </c>
      <c r="G5" t="s">
        <v>61</v>
      </c>
    </row>
    <row r="6" spans="1:7" x14ac:dyDescent="0.25">
      <c r="F6" t="s">
        <v>62</v>
      </c>
      <c r="G6" t="s">
        <v>65</v>
      </c>
    </row>
    <row r="7" spans="1:7" x14ac:dyDescent="0.25">
      <c r="F7" t="s">
        <v>63</v>
      </c>
      <c r="G7" t="s">
        <v>64</v>
      </c>
    </row>
    <row r="9" spans="1:7" x14ac:dyDescent="0.25">
      <c r="A9" s="3" t="s">
        <v>49</v>
      </c>
    </row>
    <row r="10" spans="1:7" x14ac:dyDescent="0.25">
      <c r="B10" t="s">
        <v>66</v>
      </c>
    </row>
    <row r="11" spans="1:7" x14ac:dyDescent="0.25">
      <c r="B11" t="s">
        <v>67</v>
      </c>
    </row>
    <row r="12" spans="1:7" x14ac:dyDescent="0.25">
      <c r="B12" s="53" t="s">
        <v>160</v>
      </c>
      <c r="C12" s="52" t="s">
        <v>73</v>
      </c>
      <c r="D12" s="52"/>
      <c r="E12" s="52"/>
    </row>
    <row r="13" spans="1:7" ht="27.95" customHeight="1" x14ac:dyDescent="0.25">
      <c r="B13" s="53"/>
      <c r="C13" s="11" t="s">
        <v>71</v>
      </c>
      <c r="D13" s="11" t="s">
        <v>72</v>
      </c>
      <c r="E13" s="11" t="s">
        <v>70</v>
      </c>
    </row>
    <row r="14" spans="1:7" x14ac:dyDescent="0.25">
      <c r="B14" s="11" t="s">
        <v>68</v>
      </c>
      <c r="C14" s="8">
        <v>1038</v>
      </c>
      <c r="D14" s="8">
        <v>915</v>
      </c>
      <c r="E14" s="29">
        <f>SUM(C14:D14)</f>
        <v>1953</v>
      </c>
    </row>
    <row r="15" spans="1:7" x14ac:dyDescent="0.25">
      <c r="B15" s="11" t="s">
        <v>69</v>
      </c>
      <c r="C15" s="8">
        <v>293</v>
      </c>
      <c r="D15" s="8">
        <v>779</v>
      </c>
      <c r="E15" s="29">
        <f>SUM(C15:D15)</f>
        <v>1072</v>
      </c>
    </row>
    <row r="16" spans="1:7" x14ac:dyDescent="0.25">
      <c r="B16" s="29" t="s">
        <v>70</v>
      </c>
      <c r="C16" s="29">
        <f>SUM(C14:C15)</f>
        <v>1331</v>
      </c>
      <c r="D16" s="29">
        <f>SUM(D14:D15)</f>
        <v>1694</v>
      </c>
      <c r="E16" s="29">
        <f>SUM(C16:D16)</f>
        <v>3025</v>
      </c>
    </row>
    <row r="17" spans="1:5" x14ac:dyDescent="0.25">
      <c r="B17" s="19"/>
      <c r="C17" s="19"/>
      <c r="D17" s="19"/>
      <c r="E17" s="19"/>
    </row>
    <row r="18" spans="1:5" x14ac:dyDescent="0.25">
      <c r="B18" s="30" t="s">
        <v>76</v>
      </c>
      <c r="C18" s="19"/>
      <c r="D18" s="19"/>
      <c r="E18" s="19"/>
    </row>
    <row r="19" spans="1:5" x14ac:dyDescent="0.25">
      <c r="B19" s="30" t="s">
        <v>77</v>
      </c>
      <c r="C19" s="19"/>
      <c r="D19" s="19"/>
      <c r="E19" s="19"/>
    </row>
    <row r="21" spans="1:5" x14ac:dyDescent="0.25">
      <c r="A21" s="3" t="s">
        <v>50</v>
      </c>
    </row>
    <row r="22" spans="1:5" x14ac:dyDescent="0.25">
      <c r="B22" t="s">
        <v>74</v>
      </c>
    </row>
    <row r="23" spans="1:5" x14ac:dyDescent="0.25">
      <c r="B23" t="s">
        <v>75</v>
      </c>
    </row>
    <row r="24" spans="1:5" x14ac:dyDescent="0.25">
      <c r="B24" t="s">
        <v>78</v>
      </c>
    </row>
    <row r="26" spans="1:5" x14ac:dyDescent="0.25">
      <c r="A26" s="3" t="s">
        <v>0</v>
      </c>
    </row>
    <row r="27" spans="1:5" x14ac:dyDescent="0.25">
      <c r="B27" t="s">
        <v>79</v>
      </c>
      <c r="C27" t="s">
        <v>80</v>
      </c>
    </row>
    <row r="28" spans="1:5" x14ac:dyDescent="0.25">
      <c r="B28" t="s">
        <v>81</v>
      </c>
      <c r="C28" t="s">
        <v>82</v>
      </c>
    </row>
    <row r="31" spans="1:5" x14ac:dyDescent="0.25">
      <c r="A31" s="3" t="s">
        <v>1</v>
      </c>
    </row>
    <row r="32" spans="1:5" x14ac:dyDescent="0.25">
      <c r="B32" s="6" t="s">
        <v>85</v>
      </c>
    </row>
    <row r="33" spans="1:5" x14ac:dyDescent="0.25">
      <c r="A33" s="32" t="s">
        <v>45</v>
      </c>
      <c r="B33" t="s">
        <v>62</v>
      </c>
      <c r="C33" s="7">
        <f>C14/E16</f>
        <v>0.34314049586776857</v>
      </c>
    </row>
    <row r="34" spans="1:5" x14ac:dyDescent="0.25">
      <c r="B34" t="s">
        <v>63</v>
      </c>
      <c r="C34">
        <f>C16/E16</f>
        <v>0.44</v>
      </c>
    </row>
    <row r="35" spans="1:5" x14ac:dyDescent="0.25">
      <c r="B35" t="s">
        <v>60</v>
      </c>
      <c r="C35" s="31">
        <f>C33/C34</f>
        <v>0.77986476333583765</v>
      </c>
      <c r="D35" s="28">
        <f>C35</f>
        <v>0.77986476333583765</v>
      </c>
    </row>
    <row r="36" spans="1:5" x14ac:dyDescent="0.25">
      <c r="B36" s="6" t="s">
        <v>86</v>
      </c>
      <c r="C36" s="31"/>
    </row>
    <row r="37" spans="1:5" x14ac:dyDescent="0.25">
      <c r="B37" s="6"/>
      <c r="C37" s="31"/>
    </row>
    <row r="38" spans="1:5" x14ac:dyDescent="0.25">
      <c r="A38" s="32" t="s">
        <v>46</v>
      </c>
      <c r="B38" t="s">
        <v>83</v>
      </c>
      <c r="C38" s="7">
        <f>D14/D16</f>
        <v>0.54014167650531286</v>
      </c>
      <c r="D38" s="28">
        <f>C38</f>
        <v>0.54014167650531286</v>
      </c>
      <c r="E38" t="s">
        <v>84</v>
      </c>
    </row>
    <row r="39" spans="1:5" x14ac:dyDescent="0.25">
      <c r="E39" t="s">
        <v>87</v>
      </c>
    </row>
    <row r="40" spans="1:5" x14ac:dyDescent="0.25">
      <c r="A40" s="34" t="s">
        <v>44</v>
      </c>
      <c r="B40" s="32" t="s">
        <v>45</v>
      </c>
      <c r="C40" s="7">
        <v>0.77986476333583765</v>
      </c>
      <c r="D40" s="33">
        <v>0.77986476333583765</v>
      </c>
    </row>
    <row r="41" spans="1:5" x14ac:dyDescent="0.25">
      <c r="B41" s="32" t="s">
        <v>46</v>
      </c>
      <c r="C41" s="7">
        <v>0.54014167650531286</v>
      </c>
      <c r="D41" s="33">
        <v>0.54014167650531286</v>
      </c>
    </row>
    <row r="42" spans="1:5" x14ac:dyDescent="0.25">
      <c r="B42" s="32"/>
      <c r="C42" s="7"/>
      <c r="D42" s="33"/>
    </row>
    <row r="43" spans="1:5" x14ac:dyDescent="0.25">
      <c r="A43" s="3" t="s">
        <v>2</v>
      </c>
    </row>
    <row r="44" spans="1:5" x14ac:dyDescent="0.25">
      <c r="B44" s="5" t="s">
        <v>161</v>
      </c>
    </row>
  </sheetData>
  <mergeCells count="2">
    <mergeCell ref="C12:E12"/>
    <mergeCell ref="B12:B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1"/>
  <sheetViews>
    <sheetView workbookViewId="0">
      <selection activeCell="B41" sqref="B41"/>
    </sheetView>
  </sheetViews>
  <sheetFormatPr defaultRowHeight="15" x14ac:dyDescent="0.25"/>
  <cols>
    <col min="1" max="1" width="23.7109375" bestFit="1" customWidth="1"/>
    <col min="2" max="2" width="13.5703125" customWidth="1"/>
    <col min="10" max="10" width="11.7109375" bestFit="1" customWidth="1"/>
  </cols>
  <sheetData>
    <row r="1" spans="1:3" x14ac:dyDescent="0.25">
      <c r="A1" s="3" t="s">
        <v>5</v>
      </c>
    </row>
    <row r="2" spans="1:3" x14ac:dyDescent="0.25">
      <c r="B2" t="s">
        <v>162</v>
      </c>
    </row>
    <row r="3" spans="1:3" x14ac:dyDescent="0.25">
      <c r="B3" t="s">
        <v>168</v>
      </c>
    </row>
    <row r="4" spans="1:3" x14ac:dyDescent="0.25">
      <c r="A4" s="3" t="s">
        <v>4</v>
      </c>
    </row>
    <row r="5" spans="1:3" x14ac:dyDescent="0.25">
      <c r="B5" t="s">
        <v>89</v>
      </c>
    </row>
    <row r="7" spans="1:3" x14ac:dyDescent="0.25">
      <c r="C7" t="s">
        <v>88</v>
      </c>
    </row>
    <row r="9" spans="1:3" x14ac:dyDescent="0.25">
      <c r="A9" s="3" t="s">
        <v>49</v>
      </c>
    </row>
    <row r="10" spans="1:3" x14ac:dyDescent="0.25">
      <c r="B10" t="s">
        <v>90</v>
      </c>
    </row>
    <row r="11" spans="1:3" x14ac:dyDescent="0.25">
      <c r="B11" t="s">
        <v>94</v>
      </c>
    </row>
    <row r="12" spans="1:3" x14ac:dyDescent="0.25">
      <c r="B12" t="s">
        <v>91</v>
      </c>
    </row>
    <row r="13" spans="1:3" x14ac:dyDescent="0.25">
      <c r="B13" t="s">
        <v>92</v>
      </c>
    </row>
    <row r="14" spans="1:3" x14ac:dyDescent="0.25">
      <c r="B14" t="s">
        <v>93</v>
      </c>
    </row>
    <row r="16" spans="1:3" x14ac:dyDescent="0.25">
      <c r="A16" s="3" t="s">
        <v>50</v>
      </c>
    </row>
    <row r="17" spans="1:13" x14ac:dyDescent="0.25">
      <c r="B17" t="s">
        <v>95</v>
      </c>
    </row>
    <row r="18" spans="1:13" x14ac:dyDescent="0.25">
      <c r="B18" t="s">
        <v>97</v>
      </c>
    </row>
    <row r="19" spans="1:13" x14ac:dyDescent="0.25">
      <c r="B19" t="s">
        <v>98</v>
      </c>
    </row>
    <row r="20" spans="1:13" x14ac:dyDescent="0.25">
      <c r="B20" t="s">
        <v>100</v>
      </c>
    </row>
    <row r="21" spans="1:13" x14ac:dyDescent="0.25">
      <c r="B21" s="6" t="s">
        <v>96</v>
      </c>
    </row>
    <row r="22" spans="1:13" x14ac:dyDescent="0.25">
      <c r="B22" s="6"/>
      <c r="C22" t="s">
        <v>99</v>
      </c>
      <c r="D22">
        <v>0.7</v>
      </c>
      <c r="F22" t="s">
        <v>105</v>
      </c>
    </row>
    <row r="23" spans="1:13" x14ac:dyDescent="0.25">
      <c r="C23" t="s">
        <v>101</v>
      </c>
      <c r="D23">
        <f>1-D22</f>
        <v>0.30000000000000004</v>
      </c>
      <c r="F23" t="s">
        <v>106</v>
      </c>
    </row>
    <row r="24" spans="1:13" x14ac:dyDescent="0.25">
      <c r="C24" t="s">
        <v>102</v>
      </c>
      <c r="D24">
        <v>0.5</v>
      </c>
      <c r="F24" t="s">
        <v>107</v>
      </c>
    </row>
    <row r="25" spans="1:13" x14ac:dyDescent="0.25">
      <c r="C25" t="s">
        <v>103</v>
      </c>
      <c r="D25">
        <v>0.25</v>
      </c>
      <c r="F25" t="s">
        <v>108</v>
      </c>
    </row>
    <row r="27" spans="1:13" x14ac:dyDescent="0.25">
      <c r="A27" s="3" t="s">
        <v>0</v>
      </c>
    </row>
    <row r="28" spans="1:13" x14ac:dyDescent="0.25">
      <c r="B28" t="s">
        <v>104</v>
      </c>
      <c r="D28" t="s">
        <v>109</v>
      </c>
    </row>
    <row r="30" spans="1:13" x14ac:dyDescent="0.25">
      <c r="A30" s="3" t="s">
        <v>51</v>
      </c>
    </row>
    <row r="31" spans="1:13" x14ac:dyDescent="0.25">
      <c r="B31" s="2" t="s">
        <v>110</v>
      </c>
      <c r="J31" s="54" t="s">
        <v>164</v>
      </c>
      <c r="K31" s="54"/>
      <c r="L31" s="54"/>
      <c r="M31" s="54"/>
    </row>
    <row r="32" spans="1:13" x14ac:dyDescent="0.25">
      <c r="L32" s="52" t="s">
        <v>165</v>
      </c>
      <c r="M32" s="52"/>
    </row>
    <row r="33" spans="1:14" x14ac:dyDescent="0.25">
      <c r="B33" t="s">
        <v>111</v>
      </c>
      <c r="L33" s="11" t="s">
        <v>68</v>
      </c>
      <c r="M33" s="11" t="s">
        <v>69</v>
      </c>
      <c r="N33" s="11" t="s">
        <v>70</v>
      </c>
    </row>
    <row r="34" spans="1:14" x14ac:dyDescent="0.25">
      <c r="B34" s="56" t="s">
        <v>112</v>
      </c>
      <c r="C34" s="56"/>
      <c r="D34" s="56"/>
      <c r="E34">
        <f>D24*D23</f>
        <v>0.15000000000000002</v>
      </c>
      <c r="J34" s="55" t="s">
        <v>166</v>
      </c>
      <c r="K34" s="11" t="s">
        <v>68</v>
      </c>
      <c r="L34" s="8">
        <f>N34*0.25</f>
        <v>35</v>
      </c>
      <c r="M34" s="8">
        <f>N34-L34</f>
        <v>105</v>
      </c>
      <c r="N34" s="8">
        <f>N36*0.7</f>
        <v>140</v>
      </c>
    </row>
    <row r="35" spans="1:14" x14ac:dyDescent="0.25">
      <c r="B35" t="s">
        <v>113</v>
      </c>
      <c r="J35" s="55"/>
      <c r="K35" s="11" t="s">
        <v>69</v>
      </c>
      <c r="L35" s="8">
        <f>N35*0.5</f>
        <v>30</v>
      </c>
      <c r="M35" s="8">
        <f>N35-L35</f>
        <v>30</v>
      </c>
      <c r="N35" s="8">
        <f>N36-N34</f>
        <v>60</v>
      </c>
    </row>
    <row r="36" spans="1:14" x14ac:dyDescent="0.25">
      <c r="B36" s="56" t="s">
        <v>114</v>
      </c>
      <c r="C36" s="56"/>
      <c r="D36" s="56"/>
      <c r="E36">
        <f>(D25*D22)+(D24*D23)</f>
        <v>0.32500000000000001</v>
      </c>
      <c r="K36" s="11" t="s">
        <v>70</v>
      </c>
      <c r="L36" s="8">
        <f>L34+L35</f>
        <v>65</v>
      </c>
      <c r="M36" s="8">
        <f>M34+M35</f>
        <v>135</v>
      </c>
      <c r="N36" s="8">
        <v>200</v>
      </c>
    </row>
    <row r="37" spans="1:14" x14ac:dyDescent="0.25">
      <c r="B37" s="35" t="s">
        <v>115</v>
      </c>
      <c r="C37" s="32"/>
      <c r="D37" s="32"/>
      <c r="K37" s="48" t="s">
        <v>167</v>
      </c>
      <c r="L37" s="36">
        <f>L35/L36</f>
        <v>0.46153846153846156</v>
      </c>
    </row>
    <row r="38" spans="1:14" x14ac:dyDescent="0.25">
      <c r="B38" s="57" t="s">
        <v>104</v>
      </c>
      <c r="C38" s="57"/>
      <c r="D38" s="57"/>
      <c r="E38" s="36">
        <f>E34/E36</f>
        <v>0.46153846153846156</v>
      </c>
      <c r="F38" t="s">
        <v>116</v>
      </c>
    </row>
    <row r="39" spans="1:14" x14ac:dyDescent="0.25">
      <c r="B39" s="35"/>
      <c r="C39" s="32"/>
      <c r="D39" s="32"/>
    </row>
    <row r="40" spans="1:14" x14ac:dyDescent="0.25">
      <c r="A40" s="3" t="s">
        <v>117</v>
      </c>
    </row>
    <row r="41" spans="1:14" x14ac:dyDescent="0.25">
      <c r="B41" s="5" t="s">
        <v>118</v>
      </c>
    </row>
  </sheetData>
  <mergeCells count="6">
    <mergeCell ref="J31:M31"/>
    <mergeCell ref="J34:J35"/>
    <mergeCell ref="B34:D34"/>
    <mergeCell ref="B36:D36"/>
    <mergeCell ref="B38:D38"/>
    <mergeCell ref="L32:M32"/>
  </mergeCell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o u G U r P m w 5 + l A A A A 9 Q A A A B I A H A B D b 2 5 m a W c v U G F j a 2 F n Z S 5 4 b W w g o h g A K K A U A A A A A A A A A A A A A A A A A A A A A A A A A A A A h Y + x C s I w G I R f p W R v k k a E W v 6 m g 5 N g R R D E N a S x D b a p N K n p u z n 4 S L 6 C F a 2 6 O d 5 3 d 3 B 3 v 9 4 g G 5 o 6 u K j O 6 t a k K M I U B c r I t t C m T F H v j m G M M g 5 b I U + i V M E Y N j Y Z r E 5 R 5 d w 5 I c R 7 j / 0 M t 1 1 J G K U R O e T r n a x U I 0 J t r B N G K v R p F f 9 b i M P + N Y Y z v K B 4 H j N M g U w M c m 2 + P h v n P t 0 f C M u + d n 2 n u D L h a g N k k k D e F / g D U E s D B B Q A A g A I A P a L h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i 4 Z S K I p H u A 4 A A A A R A A A A E w A c A E Z v c m 1 1 b G F z L 1 N l Y 3 R p b 2 4 x L m 0 g o h g A K K A U A A A A A A A A A A A A A A A A A A A A A A A A A A A A K 0 5 N L s n M z 1 M I h t C G 1 g B Q S w E C L Q A U A A I A C A D 2 i 4 Z S s + b D n 6 U A A A D 1 A A A A E g A A A A A A A A A A A A A A A A A A A A A A Q 2 9 u Z m l n L 1 B h Y 2 t h Z 2 U u e G 1 s U E s B A i 0 A F A A C A A g A 9 o u G U g / K 6 a u k A A A A 6 Q A A A B M A A A A A A A A A A A A A A A A A 8 Q A A A F t D b 2 5 0 Z W 5 0 X 1 R 5 c G V z X S 5 4 b W x Q S w E C L Q A U A A I A C A D 2 i 4 Z S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v l B f u / o 5 0 q H H g 5 q v U 8 c t A A A A A A C A A A A A A A Q Z g A A A A E A A C A A A A A f n O u 5 D q K d D u 2 d B r + / X + s j P 3 A b s g u g m h g 3 L c O X a o l U O g A A A A A O g A A A A A I A A C A A A A C r 7 r d e s g J 4 9 1 S V o p 4 v O u 0 z k g s E L p 6 a m c y s 8 N Q s D q I h J F A A A A A 7 1 S s 6 b m W l J H V + l a X Z v U 0 j F e e H A 7 Y u d 1 Y g j G 5 J L w p n G z g E t C G a L m 1 I I g q r H b e / f x q z v P t D H C d C p j l 7 v B M z o t 9 C E D 1 5 / s G 2 E w C C 3 n T I m P R I 6 k A A A A B q Z 3 T R / A X 6 B k F 2 / c T b D l U Z e X U X F B s P r D m H R B S 5 a D 4 h R 4 P L h j p 5 P t P h t l F D U + c O W B t d J d r x 5 6 p C B m 1 P S H D j Q W + h < / D a t a M a s h u p > 
</file>

<file path=customXml/itemProps1.xml><?xml version="1.0" encoding="utf-8"?>
<ds:datastoreItem xmlns:ds="http://schemas.openxmlformats.org/officeDocument/2006/customXml" ds:itemID="{435D0BC9-6018-4DF7-B4FA-8800F895C1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Binomial</vt:lpstr>
      <vt:lpstr>Normal</vt:lpstr>
      <vt:lpstr>Conditional</vt:lpstr>
      <vt:lpstr>Bayes Theorem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</dc:creator>
  <cp:lastModifiedBy>Shradha</cp:lastModifiedBy>
  <dcterms:created xsi:type="dcterms:W3CDTF">2021-03-22T12:03:30Z</dcterms:created>
  <dcterms:modified xsi:type="dcterms:W3CDTF">2021-07-01T06:56:37Z</dcterms:modified>
</cp:coreProperties>
</file>