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sco-my.sharepoint.com/personal/rosm_cisco_com/Documents/ETC India Core FY25/ETC India FY25 Event Pictures/ETC IPL Auction/"/>
    </mc:Choice>
  </mc:AlternateContent>
  <xr:revisionPtr revIDLastSave="0" documentId="8_{FA6013DE-CD56-46A9-833E-9403509D9D9E}" xr6:coauthVersionLast="47" xr6:coauthVersionMax="47" xr10:uidLastSave="{00000000-0000-0000-0000-000000000000}"/>
  <bookViews>
    <workbookView xWindow="-110" yWindow="-110" windowWidth="19420" windowHeight="10300" firstSheet="2" xr2:uid="{00000000-000D-0000-FFFF-FFFF00000000}"/>
  </bookViews>
  <sheets>
    <sheet name="R2 qualified teams" sheetId="4" r:id="rId1"/>
    <sheet name="Players" sheetId="1" r:id="rId2"/>
    <sheet name="Teams" sheetId="2" r:id="rId3"/>
    <sheet name="Unsold" sheetId="5" r:id="rId4"/>
  </sheets>
  <definedNames>
    <definedName name="_xlnm._FilterDatabase" localSheetId="1" hidden="1">Players!$D$1:$D$379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4" i="2" l="1"/>
  <c r="AY13" i="2"/>
  <c r="AY12" i="2"/>
  <c r="AY11" i="2"/>
  <c r="AY10" i="2"/>
  <c r="AY9" i="2"/>
  <c r="AY8" i="2"/>
  <c r="AY7" i="2"/>
  <c r="AY6" i="2"/>
  <c r="AY5" i="2"/>
  <c r="AY4" i="2"/>
  <c r="AY3" i="2"/>
  <c r="AT14" i="2"/>
  <c r="AT13" i="2"/>
  <c r="AT12" i="2"/>
  <c r="AT11" i="2"/>
  <c r="AT10" i="2"/>
  <c r="AT9" i="2"/>
  <c r="AT8" i="2"/>
  <c r="AT7" i="2"/>
  <c r="AT6" i="2"/>
  <c r="AT5" i="2"/>
  <c r="AT4" i="2"/>
  <c r="AT3" i="2"/>
  <c r="AO14" i="2"/>
  <c r="AO13" i="2"/>
  <c r="AO12" i="2"/>
  <c r="AO11" i="2"/>
  <c r="AO10" i="2"/>
  <c r="AO9" i="2"/>
  <c r="AO8" i="2"/>
  <c r="AO7" i="2"/>
  <c r="AO6" i="2"/>
  <c r="AO5" i="2"/>
  <c r="AO4" i="2"/>
  <c r="AO3" i="2"/>
  <c r="AJ14" i="2"/>
  <c r="AJ13" i="2"/>
  <c r="AJ12" i="2"/>
  <c r="AJ11" i="2"/>
  <c r="AJ10" i="2"/>
  <c r="AJ9" i="2"/>
  <c r="AJ8" i="2"/>
  <c r="AJ7" i="2"/>
  <c r="AJ6" i="2"/>
  <c r="AJ5" i="2"/>
  <c r="AJ4" i="2"/>
  <c r="AJ3" i="2"/>
  <c r="AE14" i="2"/>
  <c r="AE13" i="2"/>
  <c r="AE12" i="2"/>
  <c r="AE11" i="2"/>
  <c r="AE10" i="2"/>
  <c r="AE9" i="2"/>
  <c r="AE8" i="2"/>
  <c r="AE7" i="2"/>
  <c r="AE6" i="2"/>
  <c r="AE5" i="2"/>
  <c r="AE4" i="2"/>
  <c r="AE3" i="2"/>
  <c r="Z14" i="2"/>
  <c r="Z13" i="2"/>
  <c r="Z12" i="2"/>
  <c r="Z11" i="2"/>
  <c r="Z10" i="2"/>
  <c r="Z9" i="2"/>
  <c r="Z8" i="2"/>
  <c r="Z7" i="2"/>
  <c r="Z6" i="2"/>
  <c r="Z5" i="2"/>
  <c r="Z4" i="2"/>
  <c r="Z3" i="2"/>
  <c r="U14" i="2"/>
  <c r="U13" i="2"/>
  <c r="U12" i="2"/>
  <c r="U11" i="2"/>
  <c r="U10" i="2"/>
  <c r="U9" i="2"/>
  <c r="U8" i="2"/>
  <c r="U7" i="2"/>
  <c r="U6" i="2"/>
  <c r="U5" i="2"/>
  <c r="U4" i="2"/>
  <c r="U3" i="2"/>
  <c r="P14" i="2"/>
  <c r="P13" i="2"/>
  <c r="P12" i="2"/>
  <c r="P11" i="2"/>
  <c r="P10" i="2"/>
  <c r="P9" i="2"/>
  <c r="P8" i="2"/>
  <c r="P7" i="2"/>
  <c r="P6" i="2"/>
  <c r="P5" i="2"/>
  <c r="P4" i="2"/>
  <c r="P3" i="2"/>
  <c r="K3" i="2"/>
  <c r="K4" i="2"/>
  <c r="K5" i="2"/>
  <c r="K6" i="2"/>
  <c r="K7" i="2"/>
  <c r="K8" i="2"/>
  <c r="K9" i="2"/>
  <c r="K10" i="2"/>
  <c r="K11" i="2"/>
  <c r="K12" i="2"/>
  <c r="K13" i="2"/>
  <c r="K14" i="2"/>
  <c r="G15" i="2"/>
  <c r="F14" i="2"/>
  <c r="F13" i="2"/>
  <c r="F12" i="2"/>
  <c r="F11" i="2"/>
  <c r="F10" i="2"/>
  <c r="F9" i="2"/>
  <c r="F8" i="2"/>
  <c r="F7" i="2"/>
  <c r="F6" i="2"/>
  <c r="F5" i="2"/>
  <c r="F4" i="2"/>
  <c r="F3" i="2"/>
  <c r="D5" i="2"/>
  <c r="AV4" i="2"/>
  <c r="AW4" i="2"/>
  <c r="AV5" i="2"/>
  <c r="AW5" i="2"/>
  <c r="AV6" i="2"/>
  <c r="AW6" i="2"/>
  <c r="AV7" i="2"/>
  <c r="AW7" i="2"/>
  <c r="AV8" i="2"/>
  <c r="AW8" i="2"/>
  <c r="AV9" i="2"/>
  <c r="AW9" i="2"/>
  <c r="AV10" i="2"/>
  <c r="AW10" i="2"/>
  <c r="AV11" i="2"/>
  <c r="AW11" i="2"/>
  <c r="AV12" i="2"/>
  <c r="AW12" i="2"/>
  <c r="AV13" i="2"/>
  <c r="AW13" i="2"/>
  <c r="AV14" i="2"/>
  <c r="AW14" i="2"/>
  <c r="AW3" i="2"/>
  <c r="AV3" i="2"/>
  <c r="AQ4" i="2"/>
  <c r="AR4" i="2"/>
  <c r="AQ5" i="2"/>
  <c r="AR5" i="2"/>
  <c r="AQ6" i="2"/>
  <c r="AR6" i="2"/>
  <c r="AQ7" i="2"/>
  <c r="AR7" i="2"/>
  <c r="AQ8" i="2"/>
  <c r="AR8" i="2"/>
  <c r="AQ9" i="2"/>
  <c r="AR9" i="2"/>
  <c r="AQ10" i="2"/>
  <c r="AR10" i="2"/>
  <c r="AQ11" i="2"/>
  <c r="AR11" i="2"/>
  <c r="AQ12" i="2"/>
  <c r="AR12" i="2"/>
  <c r="AQ13" i="2"/>
  <c r="AR13" i="2"/>
  <c r="AQ14" i="2"/>
  <c r="AR14" i="2"/>
  <c r="AR3" i="2"/>
  <c r="AQ3" i="2"/>
  <c r="AL4" i="2"/>
  <c r="AM4" i="2"/>
  <c r="AL5" i="2"/>
  <c r="AM5" i="2"/>
  <c r="AL6" i="2"/>
  <c r="AM6" i="2"/>
  <c r="AL7" i="2"/>
  <c r="AM7" i="2"/>
  <c r="AL8" i="2"/>
  <c r="AM8" i="2"/>
  <c r="AL9" i="2"/>
  <c r="AM9" i="2"/>
  <c r="AL10" i="2"/>
  <c r="AM10" i="2"/>
  <c r="AL11" i="2"/>
  <c r="AM11" i="2"/>
  <c r="AL12" i="2"/>
  <c r="AM12" i="2"/>
  <c r="AL13" i="2"/>
  <c r="AM13" i="2"/>
  <c r="AL14" i="2"/>
  <c r="AM14" i="2"/>
  <c r="AM3" i="2"/>
  <c r="AL3" i="2"/>
  <c r="AG4" i="2"/>
  <c r="AH4" i="2"/>
  <c r="AG5" i="2"/>
  <c r="AH5" i="2"/>
  <c r="AG6" i="2"/>
  <c r="AH6" i="2"/>
  <c r="AG7" i="2"/>
  <c r="AH7" i="2"/>
  <c r="AG8" i="2"/>
  <c r="AH8" i="2"/>
  <c r="AG9" i="2"/>
  <c r="AH9" i="2"/>
  <c r="AG10" i="2"/>
  <c r="AH10" i="2"/>
  <c r="AG11" i="2"/>
  <c r="AH11" i="2"/>
  <c r="AG12" i="2"/>
  <c r="AH12" i="2"/>
  <c r="AG13" i="2"/>
  <c r="AH13" i="2"/>
  <c r="AG14" i="2"/>
  <c r="AH14" i="2"/>
  <c r="AH3" i="2"/>
  <c r="AG3" i="2"/>
  <c r="AB4" i="2"/>
  <c r="AC4" i="2"/>
  <c r="AB5" i="2"/>
  <c r="AC5" i="2"/>
  <c r="AB6" i="2"/>
  <c r="AC6" i="2"/>
  <c r="AB7" i="2"/>
  <c r="AC7" i="2"/>
  <c r="AB8" i="2"/>
  <c r="AC8" i="2"/>
  <c r="AB9" i="2"/>
  <c r="AC9" i="2"/>
  <c r="AB10" i="2"/>
  <c r="AC10" i="2"/>
  <c r="AB11" i="2"/>
  <c r="AC11" i="2"/>
  <c r="AB12" i="2"/>
  <c r="AC12" i="2"/>
  <c r="AB13" i="2"/>
  <c r="AC13" i="2"/>
  <c r="AB14" i="2"/>
  <c r="AC14" i="2"/>
  <c r="AC3" i="2"/>
  <c r="AB3" i="2"/>
  <c r="W4" i="2"/>
  <c r="X4" i="2"/>
  <c r="W5" i="2"/>
  <c r="X5" i="2"/>
  <c r="W6" i="2"/>
  <c r="X6" i="2"/>
  <c r="W7" i="2"/>
  <c r="X7" i="2"/>
  <c r="W8" i="2"/>
  <c r="X8" i="2"/>
  <c r="W9" i="2"/>
  <c r="X9" i="2"/>
  <c r="W10" i="2"/>
  <c r="X10" i="2"/>
  <c r="W11" i="2"/>
  <c r="X11" i="2"/>
  <c r="W12" i="2"/>
  <c r="X12" i="2"/>
  <c r="W13" i="2"/>
  <c r="X13" i="2"/>
  <c r="W14" i="2"/>
  <c r="X14" i="2"/>
  <c r="X3" i="2"/>
  <c r="W3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S3" i="2"/>
  <c r="R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N3" i="2"/>
  <c r="M3" i="2"/>
  <c r="I4" i="2"/>
  <c r="I5" i="2"/>
  <c r="I6" i="2"/>
  <c r="I7" i="2"/>
  <c r="I8" i="2"/>
  <c r="I9" i="2"/>
  <c r="I10" i="2"/>
  <c r="I11" i="2"/>
  <c r="I12" i="2"/>
  <c r="I13" i="2"/>
  <c r="I14" i="2"/>
  <c r="I3" i="2"/>
  <c r="H4" i="2"/>
  <c r="H5" i="2"/>
  <c r="H6" i="2"/>
  <c r="H7" i="2"/>
  <c r="H8" i="2"/>
  <c r="H9" i="2"/>
  <c r="H10" i="2"/>
  <c r="H11" i="2"/>
  <c r="H12" i="2"/>
  <c r="H13" i="2"/>
  <c r="H14" i="2"/>
  <c r="H3" i="2"/>
  <c r="D3" i="2"/>
  <c r="C3" i="2"/>
  <c r="AF15" i="2"/>
  <c r="D11" i="4" s="1"/>
  <c r="AY15" i="2"/>
  <c r="B6" i="4" s="1"/>
  <c r="AX15" i="2"/>
  <c r="AT15" i="2"/>
  <c r="B5" i="4" s="1"/>
  <c r="AS15" i="2"/>
  <c r="AK21" i="2"/>
  <c r="AK20" i="2"/>
  <c r="AK19" i="2"/>
  <c r="AK18" i="2"/>
  <c r="AK17" i="2"/>
  <c r="AK16" i="2" s="1"/>
  <c r="AO15" i="2"/>
  <c r="B3" i="4" s="1"/>
  <c r="AN15" i="2"/>
  <c r="AK15" i="2"/>
  <c r="D3" i="4" s="1"/>
  <c r="AF21" i="2"/>
  <c r="AF20" i="2"/>
  <c r="AF19" i="2"/>
  <c r="AF18" i="2"/>
  <c r="AF17" i="2"/>
  <c r="AF16" i="2" s="1"/>
  <c r="AJ15" i="2"/>
  <c r="B11" i="4" s="1"/>
  <c r="AI15" i="2"/>
  <c r="AE15" i="2"/>
  <c r="B8" i="4" s="1"/>
  <c r="AD15" i="2"/>
  <c r="V21" i="2"/>
  <c r="V20" i="2"/>
  <c r="V19" i="2"/>
  <c r="V18" i="2"/>
  <c r="V17" i="2"/>
  <c r="V16" i="2" s="1"/>
  <c r="Z15" i="2"/>
  <c r="B7" i="4" s="1"/>
  <c r="Y15" i="2"/>
  <c r="V15" i="2"/>
  <c r="D7" i="4" s="1"/>
  <c r="Q21" i="2"/>
  <c r="Q20" i="2"/>
  <c r="Q19" i="2"/>
  <c r="Q18" i="2"/>
  <c r="Q17" i="2"/>
  <c r="Q16" i="2" s="1"/>
  <c r="U15" i="2"/>
  <c r="B2" i="4" s="1"/>
  <c r="T15" i="2"/>
  <c r="Q15" i="2"/>
  <c r="D2" i="4" s="1"/>
  <c r="P15" i="2"/>
  <c r="B10" i="4" s="1"/>
  <c r="O15" i="2"/>
  <c r="K15" i="2"/>
  <c r="B4" i="4" s="1"/>
  <c r="J15" i="2"/>
  <c r="G21" i="2"/>
  <c r="N2" i="1"/>
  <c r="N3" i="1"/>
  <c r="N4" i="1"/>
  <c r="N5" i="1"/>
  <c r="N6" i="1"/>
  <c r="N7" i="1"/>
  <c r="N8" i="1"/>
  <c r="N9" i="1"/>
  <c r="N10" i="1"/>
  <c r="N11" i="1"/>
  <c r="M2" i="1"/>
  <c r="M3" i="1"/>
  <c r="M4" i="1"/>
  <c r="M5" i="1"/>
  <c r="M6" i="1"/>
  <c r="M7" i="1"/>
  <c r="M8" i="1"/>
  <c r="M9" i="1"/>
  <c r="M10" i="1"/>
  <c r="M11" i="1"/>
  <c r="L2" i="1"/>
  <c r="L3" i="1"/>
  <c r="L4" i="1"/>
  <c r="L5" i="1"/>
  <c r="L6" i="1"/>
  <c r="L7" i="1"/>
  <c r="L8" i="1"/>
  <c r="L9" i="1"/>
  <c r="L10" i="1"/>
  <c r="L11" i="1"/>
  <c r="K2" i="1"/>
  <c r="K3" i="1"/>
  <c r="K4" i="1"/>
  <c r="K5" i="1"/>
  <c r="K6" i="1"/>
  <c r="K7" i="1"/>
  <c r="K8" i="1"/>
  <c r="K9" i="1"/>
  <c r="K10" i="1"/>
  <c r="K11" i="1"/>
  <c r="J2" i="1"/>
  <c r="J3" i="1"/>
  <c r="J4" i="1"/>
  <c r="J5" i="1"/>
  <c r="J6" i="1"/>
  <c r="J7" i="1"/>
  <c r="J8" i="1"/>
  <c r="J9" i="1"/>
  <c r="J10" i="1"/>
  <c r="J11" i="1"/>
  <c r="I11" i="1"/>
  <c r="I10" i="1"/>
  <c r="I9" i="1"/>
  <c r="I8" i="1"/>
  <c r="I7" i="1"/>
  <c r="I6" i="1"/>
  <c r="I5" i="1"/>
  <c r="I4" i="1"/>
  <c r="I3" i="1"/>
  <c r="I2" i="1"/>
  <c r="C9" i="2"/>
  <c r="F15" i="2"/>
  <c r="B9" i="4" s="1"/>
  <c r="E15" i="2"/>
  <c r="D4" i="2"/>
  <c r="D6" i="2"/>
  <c r="D7" i="2"/>
  <c r="D8" i="2"/>
  <c r="D9" i="2"/>
  <c r="D10" i="2"/>
  <c r="D11" i="2"/>
  <c r="D12" i="2"/>
  <c r="D13" i="2"/>
  <c r="D14" i="2"/>
  <c r="C14" i="2"/>
  <c r="C13" i="2"/>
  <c r="C12" i="2"/>
  <c r="C11" i="2"/>
  <c r="C10" i="2"/>
  <c r="C8" i="2"/>
  <c r="C7" i="2"/>
  <c r="C6" i="2"/>
  <c r="C5" i="2"/>
  <c r="C4" i="2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15" i="1"/>
  <c r="J14" i="1"/>
  <c r="J13" i="1"/>
  <c r="L21" i="2" l="1"/>
  <c r="L15" i="2"/>
  <c r="D10" i="4" s="1"/>
  <c r="AU17" i="2"/>
  <c r="AU21" i="2"/>
  <c r="AU19" i="2"/>
  <c r="AU20" i="2"/>
  <c r="AU15" i="2"/>
  <c r="D6" i="4" s="1"/>
  <c r="AU18" i="2"/>
  <c r="AP21" i="2"/>
  <c r="AP15" i="2"/>
  <c r="D5" i="4" s="1"/>
  <c r="AP20" i="2"/>
  <c r="AP19" i="2"/>
  <c r="AP17" i="2"/>
  <c r="AP18" i="2"/>
  <c r="AA21" i="2"/>
  <c r="AA19" i="2"/>
  <c r="AA18" i="2"/>
  <c r="AA20" i="2"/>
  <c r="AA17" i="2"/>
  <c r="AA16" i="2" s="1"/>
  <c r="AA15" i="2"/>
  <c r="D8" i="4" s="1"/>
  <c r="L18" i="2"/>
  <c r="L20" i="2"/>
  <c r="L17" i="2"/>
  <c r="L19" i="2"/>
  <c r="G20" i="2"/>
  <c r="B15" i="2"/>
  <c r="D9" i="4" s="1"/>
  <c r="D4" i="4"/>
  <c r="G17" i="2"/>
  <c r="G18" i="2"/>
  <c r="G19" i="2"/>
  <c r="I12" i="1"/>
  <c r="N12" i="1"/>
  <c r="M12" i="1"/>
  <c r="J12" i="1"/>
  <c r="K12" i="1"/>
  <c r="L12" i="1"/>
  <c r="B20" i="2"/>
  <c r="B21" i="2"/>
  <c r="B18" i="2"/>
  <c r="B17" i="2"/>
  <c r="B19" i="2"/>
  <c r="B16" i="2" l="1"/>
  <c r="G16" i="2"/>
  <c r="L16" i="2"/>
  <c r="AP16" i="2"/>
  <c r="AU16" i="2"/>
</calcChain>
</file>

<file path=xl/sharedStrings.xml><?xml version="1.0" encoding="utf-8"?>
<sst xmlns="http://schemas.openxmlformats.org/spreadsheetml/2006/main" count="886" uniqueCount="226">
  <si>
    <t>R2 Standing</t>
  </si>
  <si>
    <t>Teammates CEC</t>
  </si>
  <si>
    <t>Status</t>
  </si>
  <si>
    <t>R1 Standing</t>
  </si>
  <si>
    <t>KKR</t>
  </si>
  <si>
    <t>sbandlap; bhtummal; vpenke</t>
  </si>
  <si>
    <t>#8</t>
  </si>
  <si>
    <t>RCB</t>
  </si>
  <si>
    <t>piyugarg; tkalia; snankar</t>
  </si>
  <si>
    <t>#6</t>
  </si>
  <si>
    <t>DC</t>
  </si>
  <si>
    <t>chiparek; aksuryan; nchinchw</t>
  </si>
  <si>
    <t>#9</t>
  </si>
  <si>
    <t>RR</t>
  </si>
  <si>
    <t>shubrajp;ankkuma4;raddala</t>
  </si>
  <si>
    <t>#4</t>
  </si>
  <si>
    <t>SRH</t>
  </si>
  <si>
    <t>manugula; mbyahatt; rjavvaji</t>
  </si>
  <si>
    <t>#1</t>
  </si>
  <si>
    <t>LSG</t>
  </si>
  <si>
    <t>adakaush, arbandyo, kesmitta</t>
  </si>
  <si>
    <t>#10</t>
  </si>
  <si>
    <t>MI</t>
  </si>
  <si>
    <t>cgondesi; vkichann; srajandh</t>
  </si>
  <si>
    <t>#2</t>
  </si>
  <si>
    <t>CSK</t>
  </si>
  <si>
    <t>jsasikum; ogadh; praksri3</t>
  </si>
  <si>
    <t>#5</t>
  </si>
  <si>
    <t>GT</t>
  </si>
  <si>
    <t>nbagavat; arcp; surnb</t>
  </si>
  <si>
    <t>#3</t>
  </si>
  <si>
    <t>PBKS</t>
  </si>
  <si>
    <t>dhbatra; dissharm; apoptani</t>
  </si>
  <si>
    <t>#7</t>
  </si>
  <si>
    <t>R1 Leaderboard</t>
  </si>
  <si>
    <t>No</t>
  </si>
  <si>
    <t>Participant</t>
  </si>
  <si>
    <t>cec</t>
  </si>
  <si>
    <t>Teammates cec</t>
  </si>
  <si>
    <t>Rithish Javvaji</t>
  </si>
  <si>
    <t>rjavvaji@cisco.com</t>
  </si>
  <si>
    <t>charan</t>
  </si>
  <si>
    <t>cgondesi@cisco.com</t>
  </si>
  <si>
    <t>Nanda Kishore</t>
  </si>
  <si>
    <t>nbagavat@cisco.com</t>
  </si>
  <si>
    <t>Shubham Rajput</t>
  </si>
  <si>
    <t>shubrajp@cisco.com</t>
  </si>
  <si>
    <t>Jayasankar S</t>
  </si>
  <si>
    <t>jsasikum@cisco.com</t>
  </si>
  <si>
    <t>Piyush Garg</t>
  </si>
  <si>
    <t>piyugarg@cisco.com</t>
  </si>
  <si>
    <t>Dharmik</t>
  </si>
  <si>
    <t>dhbatra@cisco.com</t>
  </si>
  <si>
    <t>Bhargav</t>
  </si>
  <si>
    <t>bhtummal@cisco.com</t>
  </si>
  <si>
    <t>Chinmay Parekh</t>
  </si>
  <si>
    <t>chiparek@cisco.com</t>
  </si>
  <si>
    <t>Aritra B</t>
  </si>
  <si>
    <t>arbandyo@cisco.com</t>
  </si>
  <si>
    <t>Player Name</t>
  </si>
  <si>
    <t>Base Price (In Cr)</t>
  </si>
  <si>
    <t>Nationality</t>
  </si>
  <si>
    <t>Bowler</t>
  </si>
  <si>
    <t>Current IPL Team</t>
  </si>
  <si>
    <t>Player Points</t>
  </si>
  <si>
    <t>Batsmen</t>
  </si>
  <si>
    <t>Bowlers</t>
  </si>
  <si>
    <t>WKs</t>
  </si>
  <si>
    <t>All Rounders</t>
  </si>
  <si>
    <t>Indians</t>
  </si>
  <si>
    <t>Foreigners</t>
  </si>
  <si>
    <t>Rahul Tripathi</t>
  </si>
  <si>
    <t>Indian</t>
  </si>
  <si>
    <t>Batsman</t>
  </si>
  <si>
    <t>Ruturaj Gaikwad</t>
  </si>
  <si>
    <t>Devon Conway</t>
  </si>
  <si>
    <t>Foreigner</t>
  </si>
  <si>
    <t>Khaleel Ahmed</t>
  </si>
  <si>
    <t>Matheesha Pathirana</t>
  </si>
  <si>
    <t>Nathan Ellis</t>
  </si>
  <si>
    <t>Noor Ahmad</t>
  </si>
  <si>
    <t>Ravichandran Ashwin</t>
  </si>
  <si>
    <t>All Rounder</t>
  </si>
  <si>
    <t>Ravindra Jadeja</t>
  </si>
  <si>
    <t>Shivam Dube</t>
  </si>
  <si>
    <t>Rachin Ravindra</t>
  </si>
  <si>
    <t>Total</t>
  </si>
  <si>
    <t>Sam Curran</t>
  </si>
  <si>
    <t>MS Dhoni</t>
  </si>
  <si>
    <t>Wicket Keeper</t>
  </si>
  <si>
    <t>Faf du Plessis</t>
  </si>
  <si>
    <t>Harry Brook</t>
  </si>
  <si>
    <t>Jake Fraser-McGurk</t>
  </si>
  <si>
    <t>Kuldeep Yadav</t>
  </si>
  <si>
    <t>Mohit Sharma</t>
  </si>
  <si>
    <t>Mukesh Kumar</t>
  </si>
  <si>
    <t>T Natarajan</t>
  </si>
  <si>
    <t>Mitchell Starc</t>
  </si>
  <si>
    <t>Ashutosh Sharma</t>
  </si>
  <si>
    <t>Axar Patel</t>
  </si>
  <si>
    <t>Sameer Rizvi</t>
  </si>
  <si>
    <t>KL Rahul</t>
  </si>
  <si>
    <t>Tristan Stubbs</t>
  </si>
  <si>
    <t>Shubman Gill</t>
  </si>
  <si>
    <t>Glenn Phillips</t>
  </si>
  <si>
    <t>Mohammed Siraj</t>
  </si>
  <si>
    <t>Prasidh Krishna</t>
  </si>
  <si>
    <t>Rahul Tewatia</t>
  </si>
  <si>
    <t>Gerald Coetzee</t>
  </si>
  <si>
    <t>Kagiso Rabada</t>
  </si>
  <si>
    <t>Rashid Khan</t>
  </si>
  <si>
    <t>Sai Kishore</t>
  </si>
  <si>
    <t>Sai Sudharsan</t>
  </si>
  <si>
    <t>Shahrukh Khan</t>
  </si>
  <si>
    <t>Washington Sundar</t>
  </si>
  <si>
    <t>Jos Buttler</t>
  </si>
  <si>
    <t>Ajinkya Rahane</t>
  </si>
  <si>
    <t>Angkrish Raghuvanshi</t>
  </si>
  <si>
    <t>Rinku Singh</t>
  </si>
  <si>
    <t>Rovman Powell</t>
  </si>
  <si>
    <t>Harshit Rana</t>
  </si>
  <si>
    <t>Umran Malik</t>
  </si>
  <si>
    <t>Vaibhav Arora</t>
  </si>
  <si>
    <t>Varun Chakravarthy</t>
  </si>
  <si>
    <t>Sunil Narine</t>
  </si>
  <si>
    <t>Ramandeep Singh</t>
  </si>
  <si>
    <t>Venkatesh Iyer</t>
  </si>
  <si>
    <t>Andre Russell</t>
  </si>
  <si>
    <t>Quinton de Kock</t>
  </si>
  <si>
    <t>Aiden Markram</t>
  </si>
  <si>
    <t>David Miller</t>
  </si>
  <si>
    <t>Akash Deep</t>
  </si>
  <si>
    <t>Avesh Khan</t>
  </si>
  <si>
    <t>Mayank Yadav</t>
  </si>
  <si>
    <t>Mohsin Khan</t>
  </si>
  <si>
    <t>Ravi Bishnoi</t>
  </si>
  <si>
    <t>Abdul Samad</t>
  </si>
  <si>
    <t>Ayush Badoni</t>
  </si>
  <si>
    <t>Shahbaz Ahmed</t>
  </si>
  <si>
    <t>Mitchell Marsh</t>
  </si>
  <si>
    <t>Rishabh Pant</t>
  </si>
  <si>
    <t>Nicholas Pooran</t>
  </si>
  <si>
    <t>Rohit Sharma</t>
  </si>
  <si>
    <t>Suryakumar Yadav</t>
  </si>
  <si>
    <t>Tilak Varma</t>
  </si>
  <si>
    <t>Deepak Chahar</t>
  </si>
  <si>
    <t>Jasprit Bumrah</t>
  </si>
  <si>
    <t>Karn Sharma</t>
  </si>
  <si>
    <t>Trent Boult</t>
  </si>
  <si>
    <t>Hardik Pandya</t>
  </si>
  <si>
    <t>Naman Dhir</t>
  </si>
  <si>
    <t>Mitchell Santner</t>
  </si>
  <si>
    <t>Will Jacks</t>
  </si>
  <si>
    <t>Robin Minz</t>
  </si>
  <si>
    <t>Ryan Rickelton</t>
  </si>
  <si>
    <t>Nehal Wadhera</t>
  </si>
  <si>
    <t>Shashank Singh</t>
  </si>
  <si>
    <t>Shreyas Iyer</t>
  </si>
  <si>
    <t>Arshdeep Singh</t>
  </si>
  <si>
    <t>Yash Thakur</t>
  </si>
  <si>
    <t>Yuzvendra Chahal</t>
  </si>
  <si>
    <t>Lockie Ferguson</t>
  </si>
  <si>
    <t>Harpreet Brar</t>
  </si>
  <si>
    <t>Glenn Maxwell</t>
  </si>
  <si>
    <t>Marco Jansen</t>
  </si>
  <si>
    <t>Marcus Stoinis</t>
  </si>
  <si>
    <t>Prabhsimran Singh</t>
  </si>
  <si>
    <t>Josh Inglis</t>
  </si>
  <si>
    <t>Devdutt Padikkal</t>
  </si>
  <si>
    <t>Rajat Patidar</t>
  </si>
  <si>
    <t>Virat Kohli</t>
  </si>
  <si>
    <t>Bhuvneshwar Kumar</t>
  </si>
  <si>
    <t>Rasikh Dar</t>
  </si>
  <si>
    <t>Suyash Sharma</t>
  </si>
  <si>
    <t>Josh Hazlewood</t>
  </si>
  <si>
    <t>Krunal Pandya</t>
  </si>
  <si>
    <t>Liam Livingstone</t>
  </si>
  <si>
    <t>Romario Shepherd</t>
  </si>
  <si>
    <t>Tim David</t>
  </si>
  <si>
    <t>Jitesh Sharma</t>
  </si>
  <si>
    <t>Phil Salt</t>
  </si>
  <si>
    <t>Riyan Parag</t>
  </si>
  <si>
    <t>Yashasvi Jaiswal</t>
  </si>
  <si>
    <t>Shimron Hetmyer</t>
  </si>
  <si>
    <t>Sandeep Sharma</t>
  </si>
  <si>
    <t>Tushar Deshpande</t>
  </si>
  <si>
    <t>Fazalhaq Farooqi </t>
  </si>
  <si>
    <t>Jofra Archer</t>
  </si>
  <si>
    <t>Maheesh Theekshana</t>
  </si>
  <si>
    <t>Wanindu Hasaranga</t>
  </si>
  <si>
    <t>Nitish Rana</t>
  </si>
  <si>
    <t>Yudhvir Singh</t>
  </si>
  <si>
    <t>Dhruv Jurel</t>
  </si>
  <si>
    <t>Sanju Samson</t>
  </si>
  <si>
    <t>Abhinav Manohar</t>
  </si>
  <si>
    <t>Travis Head</t>
  </si>
  <si>
    <t>Jaydev Unadkat</t>
  </si>
  <si>
    <t>Mohammed Shami</t>
  </si>
  <si>
    <t>Rahul Chahar</t>
  </si>
  <si>
    <t>Adam Zampa</t>
  </si>
  <si>
    <t>Pat Cummins</t>
  </si>
  <si>
    <t>Abhishek Sharma</t>
  </si>
  <si>
    <t>Harshal Patel</t>
  </si>
  <si>
    <t>Nitish Kumar Reddy</t>
  </si>
  <si>
    <t>Brydon Carse</t>
  </si>
  <si>
    <t>Ishan Kishan</t>
  </si>
  <si>
    <t>Heinrich Klaassen</t>
  </si>
  <si>
    <t>ETC IPL AUCTION 2025</t>
  </si>
  <si>
    <t>Player List</t>
  </si>
  <si>
    <t>Role</t>
  </si>
  <si>
    <t>Price (Cr)</t>
  </si>
  <si>
    <t>Points</t>
  </si>
  <si>
    <t>Retained</t>
  </si>
  <si>
    <t>Status/Remaining Budget</t>
  </si>
  <si>
    <t>Total Players</t>
  </si>
  <si>
    <t>Wicket Keepers</t>
  </si>
  <si>
    <t>Captain (2x)</t>
  </si>
  <si>
    <t>Vice Captain (1.5x)</t>
  </si>
  <si>
    <t>Unsold</t>
  </si>
  <si>
    <t>All rounders</t>
  </si>
  <si>
    <t>Shahbaz Ahmad</t>
  </si>
  <si>
    <t>Rovman Povell</t>
  </si>
  <si>
    <t>Glenn Philips</t>
  </si>
  <si>
    <t>Josh Hazelwood</t>
  </si>
  <si>
    <t>MS Dhoni :)</t>
  </si>
  <si>
    <t>WK/Batsmen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</si>
</sst>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2"/>
      <color theme="1"/>
      <name val="Garamond"/>
      <family val="1"/>
    </font>
    <font>
      <sz val="12"/>
      <color rgb="FFFF0000"/>
      <name val="Garamond"/>
      <family val="1"/>
    </font>
    <font>
      <sz val="12"/>
      <color rgb="FF70AD47"/>
      <name val="Garamond"/>
      <family val="1"/>
    </font>
    <font>
      <sz val="12"/>
      <color rgb="FF2F75B5"/>
      <name val="Garamond"/>
      <family val="1"/>
    </font>
    <font>
      <sz val="12"/>
      <color rgb="FFFFFFFF"/>
      <name val="Garamond"/>
      <family val="1"/>
    </font>
    <font>
      <b/>
      <sz val="12"/>
      <color rgb="FF000000"/>
      <name val="Garamond"/>
      <family val="1"/>
    </font>
    <font>
      <sz val="12"/>
      <color rgb="FF000000"/>
      <name val="Garamond"/>
      <family val="1"/>
    </font>
    <font>
      <sz val="11"/>
      <color rgb="FF000000"/>
      <name val="Garamond"/>
      <family val="1"/>
    </font>
    <font>
      <b/>
      <sz val="11"/>
      <color rgb="FF000000"/>
      <name val="Garamond"/>
      <family val="1"/>
    </font>
    <font>
      <b/>
      <sz val="12"/>
      <color theme="1"/>
      <name val="Garamond"/>
      <family val="1"/>
    </font>
    <font>
      <b/>
      <sz val="14"/>
      <color rgb="FFFFFFFF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Garamond"/>
      <family val="1"/>
    </font>
    <font>
      <sz val="12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26262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CF00"/>
        <bgColor indexed="64"/>
      </patternFill>
    </fill>
    <fill>
      <patternFill patternType="solid">
        <fgColor rgb="FF282969"/>
        <bgColor indexed="64"/>
      </patternFill>
    </fill>
    <fill>
      <patternFill patternType="solid">
        <fgColor rgb="FF1A2133"/>
        <bgColor indexed="64"/>
      </patternFill>
    </fill>
    <fill>
      <patternFill patternType="solid">
        <fgColor rgb="FF58318A"/>
        <bgColor indexed="64"/>
      </patternFill>
    </fill>
    <fill>
      <patternFill patternType="solid">
        <fgColor rgb="FF0055E3"/>
        <bgColor indexed="64"/>
      </patternFill>
    </fill>
    <fill>
      <patternFill patternType="solid">
        <fgColor rgb="FF005B8A"/>
        <bgColor indexed="64"/>
      </patternFill>
    </fill>
    <fill>
      <patternFill patternType="solid">
        <fgColor rgb="FFDB1F2D"/>
        <bgColor indexed="64"/>
      </patternFill>
    </fill>
    <fill>
      <patternFill patternType="solid">
        <fgColor rgb="FFFF00A6"/>
        <bgColor indexed="64"/>
      </patternFill>
    </fill>
    <fill>
      <patternFill patternType="solid">
        <fgColor rgb="FF760000"/>
        <bgColor indexed="64"/>
      </patternFill>
    </fill>
    <fill>
      <patternFill patternType="solid">
        <fgColor rgb="FFD21B2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 style="medium">
        <color theme="1"/>
      </right>
      <top style="thin">
        <color indexed="64"/>
      </top>
      <bottom style="medium">
        <color theme="1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0" fontId="12" fillId="5" borderId="2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left" vertical="center"/>
    </xf>
    <xf numFmtId="0" fontId="12" fillId="6" borderId="3" xfId="0" applyFont="1" applyFill="1" applyBorder="1" applyAlignment="1">
      <alignment horizontal="left" vertical="center"/>
    </xf>
    <xf numFmtId="0" fontId="12" fillId="6" borderId="3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left" vertical="center"/>
    </xf>
    <xf numFmtId="0" fontId="12" fillId="7" borderId="3" xfId="0" applyFont="1" applyFill="1" applyBorder="1" applyAlignment="1">
      <alignment horizontal="left" vertical="center"/>
    </xf>
    <xf numFmtId="0" fontId="12" fillId="7" borderId="3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left" vertical="center"/>
    </xf>
    <xf numFmtId="0" fontId="12" fillId="8" borderId="3" xfId="0" applyFont="1" applyFill="1" applyBorder="1" applyAlignment="1">
      <alignment horizontal="left" vertical="center"/>
    </xf>
    <xf numFmtId="0" fontId="12" fillId="8" borderId="3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left" vertical="center"/>
    </xf>
    <xf numFmtId="0" fontId="12" fillId="9" borderId="3" xfId="0" applyFont="1" applyFill="1" applyBorder="1" applyAlignment="1">
      <alignment horizontal="left" vertical="center"/>
    </xf>
    <xf numFmtId="0" fontId="12" fillId="9" borderId="3" xfId="0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left" vertical="center"/>
    </xf>
    <xf numFmtId="0" fontId="12" fillId="10" borderId="3" xfId="0" applyFont="1" applyFill="1" applyBorder="1" applyAlignment="1">
      <alignment horizontal="left" vertical="center"/>
    </xf>
    <xf numFmtId="0" fontId="12" fillId="10" borderId="3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left" vertical="center"/>
    </xf>
    <xf numFmtId="0" fontId="12" fillId="11" borderId="3" xfId="0" applyFont="1" applyFill="1" applyBorder="1" applyAlignment="1">
      <alignment horizontal="left" vertical="center"/>
    </xf>
    <xf numFmtId="0" fontId="12" fillId="11" borderId="3" xfId="0" applyFont="1" applyFill="1" applyBorder="1" applyAlignment="1">
      <alignment horizontal="center" vertical="center"/>
    </xf>
    <xf numFmtId="0" fontId="12" fillId="12" borderId="2" xfId="0" applyFont="1" applyFill="1" applyBorder="1" applyAlignment="1">
      <alignment horizontal="left" vertical="center"/>
    </xf>
    <xf numFmtId="0" fontId="12" fillId="12" borderId="3" xfId="0" applyFont="1" applyFill="1" applyBorder="1" applyAlignment="1">
      <alignment horizontal="left" vertical="center"/>
    </xf>
    <xf numFmtId="0" fontId="12" fillId="12" borderId="3" xfId="0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left" vertical="center"/>
    </xf>
    <xf numFmtId="0" fontId="12" fillId="13" borderId="3" xfId="0" applyFont="1" applyFill="1" applyBorder="1" applyAlignment="1">
      <alignment horizontal="left" vertical="center"/>
    </xf>
    <xf numFmtId="0" fontId="12" fillId="13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21" fillId="0" borderId="0" xfId="0" applyFont="1"/>
    <xf numFmtId="0" fontId="22" fillId="0" borderId="0" xfId="0" applyFont="1"/>
    <xf numFmtId="0" fontId="20" fillId="0" borderId="0" xfId="1" applyFill="1" applyBorder="1" applyAlignment="1"/>
    <xf numFmtId="0" fontId="23" fillId="4" borderId="3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24" fillId="8" borderId="3" xfId="0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 vertical="center"/>
    </xf>
    <xf numFmtId="0" fontId="24" fillId="10" borderId="3" xfId="0" applyFont="1" applyFill="1" applyBorder="1" applyAlignment="1">
      <alignment horizontal="center" vertical="center"/>
    </xf>
    <xf numFmtId="0" fontId="24" fillId="12" borderId="3" xfId="0" applyFont="1" applyFill="1" applyBorder="1" applyAlignment="1">
      <alignment horizontal="center" vertical="center"/>
    </xf>
    <xf numFmtId="0" fontId="24" fillId="11" borderId="3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/>
    </xf>
    <xf numFmtId="0" fontId="18" fillId="3" borderId="1" xfId="0" applyFont="1" applyFill="1" applyBorder="1"/>
    <xf numFmtId="0" fontId="11" fillId="2" borderId="11" xfId="0" applyFont="1" applyFill="1" applyBorder="1" applyAlignment="1">
      <alignment horizontal="center" vertical="center"/>
    </xf>
    <xf numFmtId="0" fontId="0" fillId="4" borderId="11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12" fillId="5" borderId="3" xfId="0" applyFont="1" applyFill="1" applyBorder="1" applyAlignment="1">
      <alignment vertical="center"/>
    </xf>
    <xf numFmtId="0" fontId="12" fillId="6" borderId="3" xfId="0" applyFont="1" applyFill="1" applyBorder="1" applyAlignment="1">
      <alignment vertical="center"/>
    </xf>
    <xf numFmtId="0" fontId="12" fillId="7" borderId="3" xfId="0" applyFont="1" applyFill="1" applyBorder="1" applyAlignment="1">
      <alignment vertical="center"/>
    </xf>
    <xf numFmtId="0" fontId="12" fillId="8" borderId="3" xfId="0" applyFont="1" applyFill="1" applyBorder="1" applyAlignment="1">
      <alignment vertical="center"/>
    </xf>
    <xf numFmtId="0" fontId="12" fillId="9" borderId="3" xfId="0" applyFont="1" applyFill="1" applyBorder="1" applyAlignment="1">
      <alignment vertical="center"/>
    </xf>
    <xf numFmtId="0" fontId="12" fillId="10" borderId="3" xfId="0" applyFont="1" applyFill="1" applyBorder="1" applyAlignment="1">
      <alignment vertical="center"/>
    </xf>
    <xf numFmtId="0" fontId="12" fillId="12" borderId="3" xfId="0" applyFont="1" applyFill="1" applyBorder="1" applyAlignment="1">
      <alignment vertical="center"/>
    </xf>
    <xf numFmtId="0" fontId="12" fillId="11" borderId="3" xfId="0" applyFont="1" applyFill="1" applyBorder="1" applyAlignment="1">
      <alignment vertical="center"/>
    </xf>
    <xf numFmtId="0" fontId="12" fillId="13" borderId="3" xfId="0" applyFont="1" applyFill="1" applyBorder="1" applyAlignment="1">
      <alignment vertical="center"/>
    </xf>
    <xf numFmtId="0" fontId="18" fillId="3" borderId="12" xfId="0" applyFont="1" applyFill="1" applyBorder="1"/>
    <xf numFmtId="0" fontId="0" fillId="0" borderId="16" xfId="0" applyBorder="1"/>
    <xf numFmtId="0" fontId="19" fillId="0" borderId="6" xfId="0" applyFont="1" applyBorder="1" applyAlignment="1">
      <alignment horizontal="center"/>
    </xf>
    <xf numFmtId="0" fontId="11" fillId="2" borderId="16" xfId="0" applyFont="1" applyFill="1" applyBorder="1" applyAlignment="1">
      <alignment vertical="center"/>
    </xf>
    <xf numFmtId="0" fontId="11" fillId="2" borderId="18" xfId="0" applyFont="1" applyFill="1" applyBorder="1" applyAlignment="1">
      <alignment vertical="center"/>
    </xf>
    <xf numFmtId="0" fontId="19" fillId="0" borderId="21" xfId="0" applyFont="1" applyBorder="1"/>
    <xf numFmtId="0" fontId="19" fillId="0" borderId="19" xfId="0" applyFont="1" applyBorder="1"/>
    <xf numFmtId="0" fontId="25" fillId="14" borderId="3" xfId="0" applyFont="1" applyFill="1" applyBorder="1" applyAlignment="1">
      <alignment vertical="center"/>
    </xf>
    <xf numFmtId="0" fontId="18" fillId="0" borderId="22" xfId="0" applyFont="1" applyBorder="1"/>
    <xf numFmtId="0" fontId="0" fillId="15" borderId="0" xfId="0" applyFill="1"/>
    <xf numFmtId="0" fontId="0" fillId="16" borderId="0" xfId="0" applyFill="1"/>
    <xf numFmtId="0" fontId="18" fillId="16" borderId="23" xfId="0" applyFont="1" applyFill="1" applyBorder="1"/>
    <xf numFmtId="0" fontId="18" fillId="15" borderId="23" xfId="0" applyFont="1" applyFill="1" applyBorder="1"/>
    <xf numFmtId="0" fontId="18" fillId="17" borderId="23" xfId="0" applyFont="1" applyFill="1" applyBorder="1"/>
    <xf numFmtId="0" fontId="18" fillId="18" borderId="23" xfId="0" applyFont="1" applyFill="1" applyBorder="1" applyAlignment="1">
      <alignment wrapText="1"/>
    </xf>
    <xf numFmtId="0" fontId="0" fillId="18" borderId="0" xfId="0" applyFill="1"/>
    <xf numFmtId="0" fontId="26" fillId="15" borderId="0" xfId="0" applyFont="1" applyFill="1"/>
    <xf numFmtId="0" fontId="26" fillId="17" borderId="0" xfId="0" applyFont="1" applyFill="1"/>
    <xf numFmtId="0" fontId="18" fillId="0" borderId="0" xfId="0" applyFont="1"/>
    <xf numFmtId="0" fontId="18" fillId="3" borderId="0" xfId="0" applyFont="1" applyFill="1"/>
    <xf numFmtId="0" fontId="0" fillId="0" borderId="0" xfId="0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1" fillId="2" borderId="17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8" xfId="0" applyFill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19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htummal@cisco.com" TargetMode="External"/><Relationship Id="rId3" Type="http://schemas.openxmlformats.org/officeDocument/2006/relationships/hyperlink" Target="mailto:nbagavat@cisco.com" TargetMode="External"/><Relationship Id="rId7" Type="http://schemas.openxmlformats.org/officeDocument/2006/relationships/hyperlink" Target="mailto:dhbatra@cisco.com" TargetMode="External"/><Relationship Id="rId2" Type="http://schemas.openxmlformats.org/officeDocument/2006/relationships/hyperlink" Target="mailto:cgondesi@cisco.com" TargetMode="External"/><Relationship Id="rId1" Type="http://schemas.openxmlformats.org/officeDocument/2006/relationships/hyperlink" Target="mailto:rjavvaji@cisco.com" TargetMode="External"/><Relationship Id="rId6" Type="http://schemas.openxmlformats.org/officeDocument/2006/relationships/hyperlink" Target="mailto:piyugarg@cisco.com" TargetMode="External"/><Relationship Id="rId5" Type="http://schemas.openxmlformats.org/officeDocument/2006/relationships/hyperlink" Target="mailto:jsasikum@cisco.com" TargetMode="External"/><Relationship Id="rId10" Type="http://schemas.openxmlformats.org/officeDocument/2006/relationships/hyperlink" Target="mailto:arbandyo@cisco.com" TargetMode="External"/><Relationship Id="rId4" Type="http://schemas.openxmlformats.org/officeDocument/2006/relationships/hyperlink" Target="mailto:shubrajp@cisco.com" TargetMode="External"/><Relationship Id="rId9" Type="http://schemas.openxmlformats.org/officeDocument/2006/relationships/hyperlink" Target="mailto:chiparek@cisc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3D3E9-D3E5-450E-BFD0-E8AE7B9A0C96}">
  <dimension ref="A1:E24"/>
  <sheetViews>
    <sheetView tabSelected="1" workbookViewId="0">
      <selection activeCell="B5" sqref="B5"/>
    </sheetView>
  </sheetViews>
  <sheetFormatPr defaultColWidth="23.625" defaultRowHeight="15.6"/>
  <cols>
    <col min="2" max="2" width="22.625" customWidth="1"/>
    <col min="3" max="3" width="26.5" customWidth="1"/>
  </cols>
  <sheetData>
    <row r="1" spans="1:5" ht="18.75">
      <c r="A1" s="37"/>
      <c r="B1" s="37" t="s">
        <v>0</v>
      </c>
      <c r="C1" s="37" t="s">
        <v>1</v>
      </c>
      <c r="D1" s="37" t="s">
        <v>2</v>
      </c>
      <c r="E1" s="37" t="s">
        <v>3</v>
      </c>
    </row>
    <row r="2" spans="1:5" ht="15.75">
      <c r="A2" s="53" t="s">
        <v>4</v>
      </c>
      <c r="B2" s="18">
        <f>Teams!U15</f>
        <v>128.5</v>
      </c>
      <c r="C2" s="18" t="s">
        <v>5</v>
      </c>
      <c r="D2" s="18" t="str">
        <f>Teams!Q15</f>
        <v>VALID</v>
      </c>
      <c r="E2" s="18" t="s">
        <v>6</v>
      </c>
    </row>
    <row r="3" spans="1:5" ht="15.75">
      <c r="A3" s="57" t="s">
        <v>7</v>
      </c>
      <c r="B3" s="33">
        <f>Teams!AO15</f>
        <v>96</v>
      </c>
      <c r="C3" s="33" t="s">
        <v>8</v>
      </c>
      <c r="D3" s="33" t="str">
        <f>Teams!AK15</f>
        <v>VALID</v>
      </c>
      <c r="E3" s="33" t="s">
        <v>9</v>
      </c>
    </row>
    <row r="4" spans="1:5" ht="15.75">
      <c r="A4" s="51" t="s">
        <v>10</v>
      </c>
      <c r="B4" s="12">
        <f>Teams!K15</f>
        <v>18.5</v>
      </c>
      <c r="C4" s="12" t="s">
        <v>11</v>
      </c>
      <c r="D4" s="12" t="str">
        <f>Teams!G15</f>
        <v>VALID</v>
      </c>
      <c r="E4" s="12" t="s">
        <v>12</v>
      </c>
    </row>
    <row r="5" spans="1:5" ht="15.75">
      <c r="A5" s="58" t="s">
        <v>13</v>
      </c>
      <c r="B5" s="30">
        <f>Teams!AT15</f>
        <v>15.25</v>
      </c>
      <c r="C5" s="30" t="s">
        <v>14</v>
      </c>
      <c r="D5" s="30" t="str">
        <f>Teams!AP15</f>
        <v>VALID</v>
      </c>
      <c r="E5" s="30" t="s">
        <v>15</v>
      </c>
    </row>
    <row r="6" spans="1:5" ht="15.75">
      <c r="A6" s="59" t="s">
        <v>16</v>
      </c>
      <c r="B6" s="36">
        <f>Teams!AY15</f>
        <v>7.5</v>
      </c>
      <c r="C6" s="36" t="s">
        <v>17</v>
      </c>
      <c r="D6" s="36" t="str">
        <f>Teams!AU15</f>
        <v>VALID</v>
      </c>
      <c r="E6" s="36" t="s">
        <v>18</v>
      </c>
    </row>
    <row r="7" spans="1:5" ht="15.75">
      <c r="A7" s="54" t="s">
        <v>19</v>
      </c>
      <c r="B7" s="21">
        <f>Teams!Z15</f>
        <v>2.5</v>
      </c>
      <c r="C7" s="21" t="s">
        <v>20</v>
      </c>
      <c r="D7" s="21" t="str">
        <f>Teams!V15</f>
        <v>VALID</v>
      </c>
      <c r="E7" s="21" t="s">
        <v>21</v>
      </c>
    </row>
    <row r="8" spans="1:5" ht="15.75">
      <c r="A8" s="55" t="s">
        <v>22</v>
      </c>
      <c r="B8" s="24">
        <f>Teams!AE15</f>
        <v>2.5</v>
      </c>
      <c r="C8" s="24" t="s">
        <v>23</v>
      </c>
      <c r="D8" s="24" t="str">
        <f>Teams!AA15</f>
        <v>VALID</v>
      </c>
      <c r="E8" s="24" t="s">
        <v>24</v>
      </c>
    </row>
    <row r="9" spans="1:5" ht="15.75">
      <c r="A9" s="50" t="s">
        <v>25</v>
      </c>
      <c r="B9" s="39">
        <f>Teams!F15</f>
        <v>0</v>
      </c>
      <c r="C9" s="39" t="s">
        <v>26</v>
      </c>
      <c r="D9" s="39" t="str">
        <f>Teams!B15</f>
        <v>VALID</v>
      </c>
      <c r="E9" s="39" t="s">
        <v>27</v>
      </c>
    </row>
    <row r="10" spans="1:5" ht="15.75">
      <c r="A10" s="52" t="s">
        <v>28</v>
      </c>
      <c r="B10" s="15">
        <f>Teams!P15</f>
        <v>0</v>
      </c>
      <c r="C10" s="15" t="s">
        <v>29</v>
      </c>
      <c r="D10" s="15" t="str">
        <f>Teams!L15</f>
        <v>VALID</v>
      </c>
      <c r="E10" s="15" t="s">
        <v>30</v>
      </c>
    </row>
    <row r="11" spans="1:5" ht="15.75">
      <c r="A11" s="56" t="s">
        <v>31</v>
      </c>
      <c r="B11" s="27">
        <f>Teams!AJ15</f>
        <v>0</v>
      </c>
      <c r="C11" s="27" t="s">
        <v>32</v>
      </c>
      <c r="D11" s="27" t="str">
        <f>Teams!AF15</f>
        <v>INVALID</v>
      </c>
      <c r="E11" s="27" t="s">
        <v>33</v>
      </c>
    </row>
    <row r="13" spans="1:5" ht="15.75">
      <c r="A13" s="91" t="s">
        <v>34</v>
      </c>
    </row>
    <row r="14" spans="1:5">
      <c r="A14" s="47" t="s">
        <v>35</v>
      </c>
      <c r="B14" s="47" t="s">
        <v>36</v>
      </c>
      <c r="C14" s="47" t="s">
        <v>37</v>
      </c>
      <c r="D14" s="47" t="s">
        <v>38</v>
      </c>
    </row>
    <row r="15" spans="1:5">
      <c r="A15" s="48" t="s">
        <v>18</v>
      </c>
      <c r="B15" s="48" t="s">
        <v>39</v>
      </c>
      <c r="C15" s="49" t="s">
        <v>40</v>
      </c>
      <c r="D15" s="48" t="s">
        <v>17</v>
      </c>
    </row>
    <row r="16" spans="1:5">
      <c r="A16" s="48" t="s">
        <v>24</v>
      </c>
      <c r="B16" s="48" t="s">
        <v>41</v>
      </c>
      <c r="C16" s="49" t="s">
        <v>42</v>
      </c>
      <c r="D16" s="48" t="s">
        <v>23</v>
      </c>
    </row>
    <row r="17" spans="1:4">
      <c r="A17" s="48" t="s">
        <v>30</v>
      </c>
      <c r="B17" s="48" t="s">
        <v>43</v>
      </c>
      <c r="C17" s="49" t="s">
        <v>44</v>
      </c>
      <c r="D17" s="48" t="s">
        <v>29</v>
      </c>
    </row>
    <row r="18" spans="1:4">
      <c r="A18" s="48" t="s">
        <v>15</v>
      </c>
      <c r="B18" s="48" t="s">
        <v>45</v>
      </c>
      <c r="C18" s="49" t="s">
        <v>46</v>
      </c>
      <c r="D18" s="48" t="s">
        <v>14</v>
      </c>
    </row>
    <row r="19" spans="1:4">
      <c r="A19" s="48" t="s">
        <v>27</v>
      </c>
      <c r="B19" s="48" t="s">
        <v>47</v>
      </c>
      <c r="C19" s="49" t="s">
        <v>48</v>
      </c>
      <c r="D19" s="48" t="s">
        <v>26</v>
      </c>
    </row>
    <row r="20" spans="1:4">
      <c r="A20" s="48" t="s">
        <v>9</v>
      </c>
      <c r="B20" s="48" t="s">
        <v>49</v>
      </c>
      <c r="C20" s="49" t="s">
        <v>50</v>
      </c>
      <c r="D20" s="48" t="s">
        <v>8</v>
      </c>
    </row>
    <row r="21" spans="1:4">
      <c r="A21" s="48" t="s">
        <v>33</v>
      </c>
      <c r="B21" s="48" t="s">
        <v>51</v>
      </c>
      <c r="C21" s="49" t="s">
        <v>52</v>
      </c>
      <c r="D21" s="48" t="s">
        <v>32</v>
      </c>
    </row>
    <row r="22" spans="1:4">
      <c r="A22" s="48" t="s">
        <v>6</v>
      </c>
      <c r="B22" s="48" t="s">
        <v>53</v>
      </c>
      <c r="C22" s="49" t="s">
        <v>54</v>
      </c>
      <c r="D22" s="48" t="s">
        <v>5</v>
      </c>
    </row>
    <row r="23" spans="1:4">
      <c r="A23" s="48" t="s">
        <v>12</v>
      </c>
      <c r="B23" s="48" t="s">
        <v>55</v>
      </c>
      <c r="C23" s="49" t="s">
        <v>56</v>
      </c>
      <c r="D23" s="48" t="s">
        <v>11</v>
      </c>
    </row>
    <row r="24" spans="1:4">
      <c r="A24" s="48" t="s">
        <v>21</v>
      </c>
      <c r="B24" s="48" t="s">
        <v>57</v>
      </c>
      <c r="C24" s="49" t="s">
        <v>58</v>
      </c>
      <c r="D24" s="48" t="s">
        <v>20</v>
      </c>
    </row>
  </sheetData>
  <sortState xmlns:xlrd2="http://schemas.microsoft.com/office/spreadsheetml/2017/richdata2" ref="A2:E11">
    <sortCondition descending="1" ref="D2:D11"/>
    <sortCondition descending="1" ref="B2:B11"/>
  </sortState>
  <hyperlinks>
    <hyperlink ref="C15" r:id="rId1" xr:uid="{EB8DA2C2-555F-4720-BF34-99573372D7D1}"/>
    <hyperlink ref="C16" r:id="rId2" xr:uid="{E8A9A941-784B-479B-82BA-51EDE7ACF85C}"/>
    <hyperlink ref="C17" r:id="rId3" xr:uid="{38D864E3-9770-48AF-8788-1A0E4B2CF855}"/>
    <hyperlink ref="C18" r:id="rId4" xr:uid="{FFA8AA0B-7DE1-49EB-86EC-A111ED066F3C}"/>
    <hyperlink ref="C19" r:id="rId5" xr:uid="{FF0E809C-0BC0-43B2-ADEA-018CB24F5F5A}"/>
    <hyperlink ref="C20" r:id="rId6" xr:uid="{943FB0AD-A8D2-4CDA-AFE0-BEAA661531F1}"/>
    <hyperlink ref="C21" r:id="rId7" xr:uid="{C7F69EA4-6E86-4C5A-8F1A-4D31E53E3E13}"/>
    <hyperlink ref="C22" r:id="rId8" xr:uid="{747E96E9-9A71-45A8-B88C-B173F928A276}"/>
    <hyperlink ref="C23" r:id="rId9" xr:uid="{9FC46DEE-12BE-443F-A020-03C2CC504C9E}"/>
    <hyperlink ref="C24" r:id="rId10" xr:uid="{861B3268-A7F5-406A-9F03-3643D223A1F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9"/>
  <sheetViews>
    <sheetView zoomScale="70" zoomScaleNormal="40" workbookViewId="0">
      <selection activeCell="L9" sqref="L9"/>
    </sheetView>
  </sheetViews>
  <sheetFormatPr defaultColWidth="11" defaultRowHeight="15.75" customHeight="1"/>
  <cols>
    <col min="1" max="1" width="22" style="1" customWidth="1"/>
    <col min="2" max="2" width="17.625" style="3" bestFit="1" customWidth="1"/>
    <col min="3" max="3" width="11.75" style="2" bestFit="1" customWidth="1"/>
    <col min="4" max="4" width="25" style="2" customWidth="1"/>
    <col min="5" max="5" width="21" style="38" customWidth="1"/>
    <col min="6" max="7" width="21.875" style="1" customWidth="1"/>
    <col min="8" max="8" width="5.125" style="45" bestFit="1" customWidth="1"/>
    <col min="9" max="9" width="8.125" style="1" bestFit="1" customWidth="1"/>
    <col min="10" max="10" width="8.75" style="1" bestFit="1" customWidth="1"/>
    <col min="11" max="11" width="5.25" style="1" bestFit="1" customWidth="1"/>
    <col min="12" max="12" width="13.625" style="1" bestFit="1" customWidth="1"/>
    <col min="13" max="13" width="8.125" style="1" bestFit="1" customWidth="1"/>
    <col min="14" max="14" width="11.25" style="1" bestFit="1" customWidth="1"/>
    <col min="15" max="16384" width="11" style="1"/>
  </cols>
  <sheetData>
    <row r="1" spans="1:15" s="2" customFormat="1" ht="18.600000000000001" customHeight="1">
      <c r="A1" s="7" t="s">
        <v>59</v>
      </c>
      <c r="B1" s="7" t="s">
        <v>60</v>
      </c>
      <c r="C1" s="7" t="s">
        <v>61</v>
      </c>
      <c r="D1" s="7" t="s">
        <v>62</v>
      </c>
      <c r="E1" s="37" t="s">
        <v>63</v>
      </c>
      <c r="F1" s="37" t="s">
        <v>64</v>
      </c>
      <c r="H1" s="37"/>
      <c r="I1" s="37" t="s">
        <v>65</v>
      </c>
      <c r="J1" s="37" t="s">
        <v>66</v>
      </c>
      <c r="K1" s="37" t="s">
        <v>67</v>
      </c>
      <c r="L1" s="37" t="s">
        <v>68</v>
      </c>
      <c r="M1" s="37" t="s">
        <v>69</v>
      </c>
      <c r="N1" s="37" t="s">
        <v>70</v>
      </c>
      <c r="O1" s="4"/>
    </row>
    <row r="2" spans="1:15">
      <c r="A2" s="8" t="s">
        <v>71</v>
      </c>
      <c r="B2" s="8">
        <v>1</v>
      </c>
      <c r="C2" s="9" t="s">
        <v>72</v>
      </c>
      <c r="D2" s="39" t="s">
        <v>73</v>
      </c>
      <c r="E2" s="39" t="s">
        <v>25</v>
      </c>
      <c r="F2" s="39"/>
      <c r="G2" s="2"/>
      <c r="H2" s="39" t="s">
        <v>25</v>
      </c>
      <c r="I2" s="39">
        <f>COUNTIF(D2:D14,"Batsman")</f>
        <v>3</v>
      </c>
      <c r="J2" s="39">
        <f>COUNTIF(D2:D14,"Bowler")</f>
        <v>4</v>
      </c>
      <c r="K2" s="39">
        <f>COUNTIF(D2:D14,"Wicket Keeper")</f>
        <v>1</v>
      </c>
      <c r="L2" s="39">
        <f>COUNTIF(D2:D14,"All Rounder")</f>
        <v>5</v>
      </c>
      <c r="M2" s="39">
        <f>COUNTIF(C2:C14,"Indian")</f>
        <v>7</v>
      </c>
      <c r="N2" s="39">
        <f>COUNTIF(C2:C14,"Foreigner")</f>
        <v>6</v>
      </c>
    </row>
    <row r="3" spans="1:15">
      <c r="A3" s="8" t="s">
        <v>74</v>
      </c>
      <c r="B3" s="8">
        <v>2</v>
      </c>
      <c r="C3" s="9" t="s">
        <v>72</v>
      </c>
      <c r="D3" s="39" t="s">
        <v>73</v>
      </c>
      <c r="E3" s="39" t="s">
        <v>25</v>
      </c>
      <c r="F3" s="39"/>
      <c r="G3" s="2"/>
      <c r="H3" s="12" t="s">
        <v>10</v>
      </c>
      <c r="I3" s="12">
        <f>COUNTIF(D15:D27,"Batsman")</f>
        <v>3</v>
      </c>
      <c r="J3" s="12">
        <f>COUNTIF(D15:D27,"Bowler")</f>
        <v>5</v>
      </c>
      <c r="K3" s="12">
        <f>COUNTIF(D15:D27,"Wicket Keeper")</f>
        <v>2</v>
      </c>
      <c r="L3" s="12">
        <f>COUNTIF(D15:D27,"All Rounder")</f>
        <v>3</v>
      </c>
      <c r="M3" s="12">
        <f>COUNTIF(C15:C27,"Indian")</f>
        <v>8</v>
      </c>
      <c r="N3" s="12">
        <f>COUNTIF(C15:C27,"Foreigner")</f>
        <v>5</v>
      </c>
    </row>
    <row r="4" spans="1:15">
      <c r="A4" s="8" t="s">
        <v>75</v>
      </c>
      <c r="B4" s="8">
        <v>1</v>
      </c>
      <c r="C4" s="9" t="s">
        <v>76</v>
      </c>
      <c r="D4" s="39" t="s">
        <v>73</v>
      </c>
      <c r="E4" s="39" t="s">
        <v>25</v>
      </c>
      <c r="F4" s="39"/>
      <c r="G4" s="2"/>
      <c r="H4" s="15" t="s">
        <v>28</v>
      </c>
      <c r="I4" s="15">
        <f>COUNTIF(D28:D40,"Batsman")</f>
        <v>2</v>
      </c>
      <c r="J4" s="15">
        <f>COUNTIF(D28:D40,"Bowler")</f>
        <v>6</v>
      </c>
      <c r="K4" s="15">
        <f>COUNTIF(D28:D40,"Wicket Keeper")</f>
        <v>1</v>
      </c>
      <c r="L4" s="15">
        <f>COUNTIF(D28:D40,"All Rounder")</f>
        <v>4</v>
      </c>
      <c r="M4" s="15">
        <f>COUNTIF(C28:C40,"Indian")</f>
        <v>8</v>
      </c>
      <c r="N4" s="15">
        <f>COUNTIF(C28:C40,"Foreigner")</f>
        <v>5</v>
      </c>
    </row>
    <row r="5" spans="1:15">
      <c r="A5" s="8" t="s">
        <v>77</v>
      </c>
      <c r="B5" s="8">
        <v>0.5</v>
      </c>
      <c r="C5" s="9" t="s">
        <v>72</v>
      </c>
      <c r="D5" s="39" t="s">
        <v>62</v>
      </c>
      <c r="E5" s="39" t="s">
        <v>25</v>
      </c>
      <c r="F5" s="39"/>
      <c r="G5" s="2"/>
      <c r="H5" s="18" t="s">
        <v>4</v>
      </c>
      <c r="I5" s="18">
        <f>COUNTIF(D41:D53,"Batsman")</f>
        <v>4</v>
      </c>
      <c r="J5" s="18">
        <f>COUNTIF(D41:D53,"Bowler")</f>
        <v>5</v>
      </c>
      <c r="K5" s="18">
        <f>COUNTIF(D41:D53,"Wicket Keeper")</f>
        <v>1</v>
      </c>
      <c r="L5" s="18">
        <f>COUNTIF(D41:D53,"All Rounder")</f>
        <v>3</v>
      </c>
      <c r="M5" s="18">
        <f>COUNTIF(C41:C53,"Indian")</f>
        <v>9</v>
      </c>
      <c r="N5" s="18">
        <f>COUNTIF(C41:C53,"Foreigner")</f>
        <v>4</v>
      </c>
    </row>
    <row r="6" spans="1:15">
      <c r="A6" s="8" t="s">
        <v>78</v>
      </c>
      <c r="B6" s="8">
        <v>1</v>
      </c>
      <c r="C6" s="9" t="s">
        <v>76</v>
      </c>
      <c r="D6" s="39" t="s">
        <v>62</v>
      </c>
      <c r="E6" s="39" t="s">
        <v>25</v>
      </c>
      <c r="F6" s="39"/>
      <c r="G6" s="2"/>
      <c r="H6" s="21" t="s">
        <v>19</v>
      </c>
      <c r="I6" s="21">
        <f>COUNTIF(D54:D66,"Batsman")</f>
        <v>2</v>
      </c>
      <c r="J6" s="21">
        <f>COUNTIF(D54:D66,"Bowler")</f>
        <v>5</v>
      </c>
      <c r="K6" s="21">
        <f>COUNTIF(D54:D66,"Wicket Keeper")</f>
        <v>2</v>
      </c>
      <c r="L6" s="21">
        <f>COUNTIF(D54:D66,"All Rounder")</f>
        <v>4</v>
      </c>
      <c r="M6" s="21">
        <f>COUNTIF(C54:C66,"Indian")</f>
        <v>9</v>
      </c>
      <c r="N6" s="21">
        <f>COUNTIF(C54:C66,"Foreigner")</f>
        <v>4</v>
      </c>
    </row>
    <row r="7" spans="1:15">
      <c r="A7" s="8" t="s">
        <v>79</v>
      </c>
      <c r="B7" s="8">
        <v>1</v>
      </c>
      <c r="C7" s="9" t="s">
        <v>76</v>
      </c>
      <c r="D7" s="39" t="s">
        <v>62</v>
      </c>
      <c r="E7" s="39" t="s">
        <v>25</v>
      </c>
      <c r="F7" s="39"/>
      <c r="G7" s="2"/>
      <c r="H7" s="24" t="s">
        <v>22</v>
      </c>
      <c r="I7" s="24">
        <f>COUNTIF(D67:D79,"Batsman")</f>
        <v>3</v>
      </c>
      <c r="J7" s="24">
        <f>COUNTIF(D67:D79,"Bowler")</f>
        <v>4</v>
      </c>
      <c r="K7" s="24">
        <f>COUNTIF(D67:D79,"Wicket Keeper")</f>
        <v>2</v>
      </c>
      <c r="L7" s="24">
        <f>COUNTIF(D67:D79,"All Rounder")</f>
        <v>4</v>
      </c>
      <c r="M7" s="24">
        <f>COUNTIF(C67:C79,"Indian")</f>
        <v>9</v>
      </c>
      <c r="N7" s="24">
        <f>COUNTIF(C67:C79,"Foreigner")</f>
        <v>4</v>
      </c>
    </row>
    <row r="8" spans="1:15">
      <c r="A8" s="8" t="s">
        <v>80</v>
      </c>
      <c r="B8" s="8">
        <v>1.5</v>
      </c>
      <c r="C8" s="9" t="s">
        <v>76</v>
      </c>
      <c r="D8" s="39" t="s">
        <v>62</v>
      </c>
      <c r="E8" s="39" t="s">
        <v>25</v>
      </c>
      <c r="F8" s="39"/>
      <c r="G8" s="2"/>
      <c r="H8" s="27" t="s">
        <v>31</v>
      </c>
      <c r="I8" s="27">
        <f>COUNTIF(D80:D92,"Batsman")</f>
        <v>3</v>
      </c>
      <c r="J8" s="27">
        <f>COUNTIF(D80:D92,"Bowler")</f>
        <v>4</v>
      </c>
      <c r="K8" s="27">
        <f>COUNTIF(D80:D92,"Wicket Keeper")</f>
        <v>2</v>
      </c>
      <c r="L8" s="27">
        <f>COUNTIF(D80:D92,"All Rounder")</f>
        <v>4</v>
      </c>
      <c r="M8" s="27">
        <f>COUNTIF(C80:C92,"Indian")</f>
        <v>8</v>
      </c>
      <c r="N8" s="27">
        <f>COUNTIF(C80:C92,"Foreigner")</f>
        <v>5</v>
      </c>
    </row>
    <row r="9" spans="1:15">
      <c r="A9" s="8" t="s">
        <v>81</v>
      </c>
      <c r="B9" s="8">
        <v>1.5</v>
      </c>
      <c r="C9" s="9" t="s">
        <v>72</v>
      </c>
      <c r="D9" s="39" t="s">
        <v>82</v>
      </c>
      <c r="E9" s="39" t="s">
        <v>25</v>
      </c>
      <c r="F9" s="39"/>
      <c r="G9" s="2"/>
      <c r="H9" s="33" t="s">
        <v>7</v>
      </c>
      <c r="I9" s="33">
        <f>COUNTIF(D93:D105,"Batsman")</f>
        <v>3</v>
      </c>
      <c r="J9" s="33">
        <f>COUNTIF(D93:D105,"Bowler")</f>
        <v>4</v>
      </c>
      <c r="K9" s="33">
        <f>COUNTIF(D93:D105,"Wicket Keeper")</f>
        <v>2</v>
      </c>
      <c r="L9" s="33">
        <f>COUNTIF(D93:D105,"All Rounder")</f>
        <v>4</v>
      </c>
      <c r="M9" s="33">
        <f>COUNTIF(C93:C105,"Indian")</f>
        <v>8</v>
      </c>
      <c r="N9" s="33">
        <f>COUNTIF(C93:C105,"Foreigner")</f>
        <v>5</v>
      </c>
    </row>
    <row r="10" spans="1:15">
      <c r="A10" s="8" t="s">
        <v>83</v>
      </c>
      <c r="B10" s="8">
        <v>2</v>
      </c>
      <c r="C10" s="9" t="s">
        <v>72</v>
      </c>
      <c r="D10" s="39" t="s">
        <v>82</v>
      </c>
      <c r="E10" s="39" t="s">
        <v>25</v>
      </c>
      <c r="F10" s="39"/>
      <c r="G10" s="2"/>
      <c r="H10" s="30" t="s">
        <v>13</v>
      </c>
      <c r="I10" s="30">
        <f>COUNTIF(D106:D118,"Batsman")</f>
        <v>3</v>
      </c>
      <c r="J10" s="30">
        <f>COUNTIF(D106:D118,"Bowler")</f>
        <v>6</v>
      </c>
      <c r="K10" s="30">
        <f>COUNTIF(D106:D118,"Wicket Keeper")</f>
        <v>2</v>
      </c>
      <c r="L10" s="30">
        <f>COUNTIF(D106:D118,"All Rounder")</f>
        <v>2</v>
      </c>
      <c r="M10" s="30">
        <f>COUNTIF(C106:C118,"Indian")</f>
        <v>8</v>
      </c>
      <c r="N10" s="30">
        <f>COUNTIF(C106:C118,"Foreigner")</f>
        <v>5</v>
      </c>
    </row>
    <row r="11" spans="1:15">
      <c r="A11" s="8" t="s">
        <v>84</v>
      </c>
      <c r="B11" s="8">
        <v>2</v>
      </c>
      <c r="C11" s="9" t="s">
        <v>72</v>
      </c>
      <c r="D11" s="39" t="s">
        <v>82</v>
      </c>
      <c r="E11" s="39" t="s">
        <v>25</v>
      </c>
      <c r="F11" s="39"/>
      <c r="G11" s="2"/>
      <c r="H11" s="36" t="s">
        <v>16</v>
      </c>
      <c r="I11" s="36">
        <f>COUNTIF(D119:D131,"Batsman")</f>
        <v>2</v>
      </c>
      <c r="J11" s="36">
        <f>COUNTIF(D119:D131,"Bowler")</f>
        <v>5</v>
      </c>
      <c r="K11" s="36">
        <f>COUNTIF(D119:D131,"Wicket Keeper")</f>
        <v>2</v>
      </c>
      <c r="L11" s="36">
        <f>COUNTIF(D119:D131,"All Rounder")</f>
        <v>4</v>
      </c>
      <c r="M11" s="36">
        <f>COUNTIF(C119:C131,"Indian")</f>
        <v>8</v>
      </c>
      <c r="N11" s="36">
        <f>COUNTIF(C119:C131,"Foreigner")</f>
        <v>5</v>
      </c>
    </row>
    <row r="12" spans="1:15" ht="18.75">
      <c r="A12" s="8" t="s">
        <v>85</v>
      </c>
      <c r="B12" s="8">
        <v>1</v>
      </c>
      <c r="C12" s="9" t="s">
        <v>76</v>
      </c>
      <c r="D12" s="39" t="s">
        <v>82</v>
      </c>
      <c r="E12" s="39" t="s">
        <v>25</v>
      </c>
      <c r="F12" s="39"/>
      <c r="G12" s="2"/>
      <c r="H12" s="37" t="s">
        <v>86</v>
      </c>
      <c r="I12" s="37">
        <f t="shared" ref="I12:N12" si="0">SUM(I2:I11)</f>
        <v>28</v>
      </c>
      <c r="J12" s="37">
        <f t="shared" si="0"/>
        <v>48</v>
      </c>
      <c r="K12" s="37">
        <f t="shared" si="0"/>
        <v>17</v>
      </c>
      <c r="L12" s="37">
        <f t="shared" si="0"/>
        <v>37</v>
      </c>
      <c r="M12" s="37">
        <f t="shared" si="0"/>
        <v>82</v>
      </c>
      <c r="N12" s="37">
        <f t="shared" si="0"/>
        <v>48</v>
      </c>
    </row>
    <row r="13" spans="1:15">
      <c r="A13" s="8" t="s">
        <v>87</v>
      </c>
      <c r="B13" s="8">
        <v>2</v>
      </c>
      <c r="C13" s="9" t="s">
        <v>76</v>
      </c>
      <c r="D13" s="39" t="s">
        <v>82</v>
      </c>
      <c r="E13" s="39" t="s">
        <v>25</v>
      </c>
      <c r="F13" s="39"/>
      <c r="G13" s="2"/>
      <c r="H13" s="44"/>
      <c r="I13" s="2"/>
      <c r="J13" s="2" t="str">
        <f t="shared" ref="J13:J64" si="1">IF(ISNUMBER(SEARCH($A$1, L13)), L13, "")</f>
        <v/>
      </c>
    </row>
    <row r="14" spans="1:15" ht="15.95" customHeight="1" thickBot="1">
      <c r="A14" s="8" t="s">
        <v>88</v>
      </c>
      <c r="B14" s="8">
        <v>1.5</v>
      </c>
      <c r="C14" s="9" t="s">
        <v>72</v>
      </c>
      <c r="D14" s="39" t="s">
        <v>89</v>
      </c>
      <c r="E14" s="39" t="s">
        <v>25</v>
      </c>
      <c r="F14" s="39"/>
      <c r="G14" s="2"/>
      <c r="H14" s="44"/>
      <c r="I14" s="2"/>
      <c r="J14" s="2" t="str">
        <f t="shared" si="1"/>
        <v/>
      </c>
    </row>
    <row r="15" spans="1:15" ht="15.95" customHeight="1" thickBot="1">
      <c r="A15" s="10" t="s">
        <v>90</v>
      </c>
      <c r="B15" s="11">
        <v>1</v>
      </c>
      <c r="C15" s="12" t="s">
        <v>76</v>
      </c>
      <c r="D15" s="12" t="s">
        <v>73</v>
      </c>
      <c r="E15" s="12" t="s">
        <v>10</v>
      </c>
      <c r="F15" s="12"/>
      <c r="G15" s="2"/>
      <c r="H15" s="44"/>
      <c r="I15" s="2"/>
      <c r="J15" s="2" t="str">
        <f t="shared" si="1"/>
        <v/>
      </c>
    </row>
    <row r="16" spans="1:15" ht="15.95" customHeight="1" thickBot="1">
      <c r="A16" s="10" t="s">
        <v>91</v>
      </c>
      <c r="B16" s="11">
        <v>1</v>
      </c>
      <c r="C16" s="12" t="s">
        <v>76</v>
      </c>
      <c r="D16" s="12" t="s">
        <v>73</v>
      </c>
      <c r="E16" s="12" t="s">
        <v>10</v>
      </c>
      <c r="F16" s="12"/>
      <c r="G16" s="2"/>
      <c r="H16" s="40"/>
      <c r="I16" s="41"/>
      <c r="J16" s="2"/>
    </row>
    <row r="17" spans="1:10" ht="15.95" customHeight="1" thickBot="1">
      <c r="A17" s="10" t="s">
        <v>92</v>
      </c>
      <c r="B17" s="11">
        <v>1.5</v>
      </c>
      <c r="C17" s="12" t="s">
        <v>76</v>
      </c>
      <c r="D17" s="12" t="s">
        <v>73</v>
      </c>
      <c r="E17" s="12" t="s">
        <v>10</v>
      </c>
      <c r="F17" s="12"/>
      <c r="G17" s="2"/>
      <c r="H17" s="40"/>
      <c r="I17" s="42"/>
      <c r="J17" s="2"/>
    </row>
    <row r="18" spans="1:10" ht="15.95" customHeight="1" thickBot="1">
      <c r="A18" s="10" t="s">
        <v>93</v>
      </c>
      <c r="B18" s="11">
        <v>2</v>
      </c>
      <c r="C18" s="12" t="s">
        <v>72</v>
      </c>
      <c r="D18" s="12" t="s">
        <v>62</v>
      </c>
      <c r="E18" s="12" t="s">
        <v>10</v>
      </c>
      <c r="F18" s="12"/>
      <c r="G18" s="2"/>
      <c r="H18" s="40"/>
      <c r="I18" s="42"/>
      <c r="J18" s="2"/>
    </row>
    <row r="19" spans="1:10" ht="15.95" customHeight="1" thickBot="1">
      <c r="A19" s="10" t="s">
        <v>94</v>
      </c>
      <c r="B19" s="11">
        <v>0.5</v>
      </c>
      <c r="C19" s="12" t="s">
        <v>72</v>
      </c>
      <c r="D19" s="12" t="s">
        <v>62</v>
      </c>
      <c r="E19" s="12" t="s">
        <v>10</v>
      </c>
      <c r="F19" s="12"/>
      <c r="G19" s="2"/>
      <c r="H19" s="40"/>
      <c r="I19" s="42"/>
      <c r="J19" s="2"/>
    </row>
    <row r="20" spans="1:10" ht="15.95" customHeight="1" thickBot="1">
      <c r="A20" s="10" t="s">
        <v>95</v>
      </c>
      <c r="B20" s="11">
        <v>0.5</v>
      </c>
      <c r="C20" s="12" t="s">
        <v>72</v>
      </c>
      <c r="D20" s="12" t="s">
        <v>62</v>
      </c>
      <c r="E20" s="12" t="s">
        <v>10</v>
      </c>
      <c r="F20" s="12"/>
      <c r="G20" s="2"/>
      <c r="H20" s="40"/>
      <c r="I20" s="41"/>
      <c r="J20" s="2"/>
    </row>
    <row r="21" spans="1:10" ht="15.95" customHeight="1" thickBot="1">
      <c r="A21" s="10" t="s">
        <v>96</v>
      </c>
      <c r="B21" s="11">
        <v>1</v>
      </c>
      <c r="C21" s="12" t="s">
        <v>72</v>
      </c>
      <c r="D21" s="12" t="s">
        <v>62</v>
      </c>
      <c r="E21" s="12" t="s">
        <v>10</v>
      </c>
      <c r="F21" s="12"/>
      <c r="G21" s="2"/>
      <c r="H21" s="40"/>
      <c r="I21" s="43"/>
      <c r="J21" s="2" t="str">
        <f t="shared" si="1"/>
        <v/>
      </c>
    </row>
    <row r="22" spans="1:10" ht="15.95" customHeight="1" thickBot="1">
      <c r="A22" s="10" t="s">
        <v>97</v>
      </c>
      <c r="B22" s="11">
        <v>2</v>
      </c>
      <c r="C22" s="12" t="s">
        <v>76</v>
      </c>
      <c r="D22" s="12" t="s">
        <v>62</v>
      </c>
      <c r="E22" s="12" t="s">
        <v>10</v>
      </c>
      <c r="F22" s="12"/>
      <c r="G22" s="2"/>
      <c r="H22" s="40"/>
      <c r="I22" s="43"/>
      <c r="J22" s="2" t="str">
        <f t="shared" si="1"/>
        <v/>
      </c>
    </row>
    <row r="23" spans="1:10" ht="15.95" customHeight="1" thickBot="1">
      <c r="A23" s="10" t="s">
        <v>98</v>
      </c>
      <c r="B23" s="11">
        <v>0.2</v>
      </c>
      <c r="C23" s="12" t="s">
        <v>72</v>
      </c>
      <c r="D23" s="12" t="s">
        <v>82</v>
      </c>
      <c r="E23" s="12" t="s">
        <v>10</v>
      </c>
      <c r="F23" s="12"/>
      <c r="G23" s="2"/>
      <c r="H23" s="40"/>
      <c r="I23" s="41"/>
      <c r="J23" s="2" t="str">
        <f t="shared" si="1"/>
        <v/>
      </c>
    </row>
    <row r="24" spans="1:10" ht="15.95" customHeight="1" thickBot="1">
      <c r="A24" s="10" t="s">
        <v>99</v>
      </c>
      <c r="B24" s="11">
        <v>2</v>
      </c>
      <c r="C24" s="12" t="s">
        <v>72</v>
      </c>
      <c r="D24" s="12" t="s">
        <v>82</v>
      </c>
      <c r="E24" s="12" t="s">
        <v>10</v>
      </c>
      <c r="F24" s="12"/>
      <c r="G24" s="2"/>
      <c r="H24" s="44"/>
      <c r="I24" s="2"/>
      <c r="J24" s="2" t="str">
        <f t="shared" si="1"/>
        <v/>
      </c>
    </row>
    <row r="25" spans="1:10" ht="15.95" customHeight="1" thickBot="1">
      <c r="A25" s="10" t="s">
        <v>100</v>
      </c>
      <c r="B25" s="11">
        <v>0.2</v>
      </c>
      <c r="C25" s="12" t="s">
        <v>72</v>
      </c>
      <c r="D25" s="12" t="s">
        <v>82</v>
      </c>
      <c r="E25" s="12" t="s">
        <v>10</v>
      </c>
      <c r="F25" s="12"/>
      <c r="G25" s="2"/>
      <c r="H25" s="44"/>
      <c r="I25" s="2"/>
      <c r="J25" s="2" t="str">
        <f t="shared" si="1"/>
        <v/>
      </c>
    </row>
    <row r="26" spans="1:10" ht="15.95" customHeight="1" thickBot="1">
      <c r="A26" s="10" t="s">
        <v>101</v>
      </c>
      <c r="B26" s="11">
        <v>2</v>
      </c>
      <c r="C26" s="12" t="s">
        <v>72</v>
      </c>
      <c r="D26" s="12" t="s">
        <v>89</v>
      </c>
      <c r="E26" s="12" t="s">
        <v>10</v>
      </c>
      <c r="F26" s="12"/>
      <c r="G26" s="2"/>
      <c r="H26" s="44"/>
      <c r="I26" s="2"/>
      <c r="J26" s="2" t="str">
        <f t="shared" si="1"/>
        <v/>
      </c>
    </row>
    <row r="27" spans="1:10" ht="15.95" customHeight="1" thickBot="1">
      <c r="A27" s="10" t="s">
        <v>102</v>
      </c>
      <c r="B27" s="11">
        <v>1</v>
      </c>
      <c r="C27" s="12" t="s">
        <v>76</v>
      </c>
      <c r="D27" s="12" t="s">
        <v>89</v>
      </c>
      <c r="E27" s="12" t="s">
        <v>10</v>
      </c>
      <c r="F27" s="12"/>
      <c r="G27" s="2"/>
      <c r="H27" s="44"/>
      <c r="I27" s="2"/>
      <c r="J27" s="2" t="str">
        <f t="shared" si="1"/>
        <v/>
      </c>
    </row>
    <row r="28" spans="1:10" ht="15.95" customHeight="1" thickBot="1">
      <c r="A28" s="13" t="s">
        <v>103</v>
      </c>
      <c r="B28" s="14">
        <v>2</v>
      </c>
      <c r="C28" s="15" t="s">
        <v>72</v>
      </c>
      <c r="D28" s="15" t="s">
        <v>73</v>
      </c>
      <c r="E28" s="15" t="s">
        <v>28</v>
      </c>
      <c r="F28" s="15"/>
      <c r="G28" s="2"/>
      <c r="H28" s="44"/>
      <c r="I28" s="2"/>
      <c r="J28" s="2" t="str">
        <f t="shared" si="1"/>
        <v/>
      </c>
    </row>
    <row r="29" spans="1:10" ht="15.95" customHeight="1" thickBot="1">
      <c r="A29" s="13" t="s">
        <v>104</v>
      </c>
      <c r="B29" s="14">
        <v>1</v>
      </c>
      <c r="C29" s="15" t="s">
        <v>76</v>
      </c>
      <c r="D29" s="15" t="s">
        <v>73</v>
      </c>
      <c r="E29" s="15" t="s">
        <v>28</v>
      </c>
      <c r="F29" s="15"/>
      <c r="G29" s="2"/>
      <c r="H29" s="44"/>
      <c r="I29" s="2"/>
      <c r="J29" s="2" t="str">
        <f t="shared" si="1"/>
        <v/>
      </c>
    </row>
    <row r="30" spans="1:10" ht="15.95" customHeight="1" thickBot="1">
      <c r="A30" s="13" t="s">
        <v>105</v>
      </c>
      <c r="B30" s="14">
        <v>1.5</v>
      </c>
      <c r="C30" s="15" t="s">
        <v>72</v>
      </c>
      <c r="D30" s="15" t="s">
        <v>62</v>
      </c>
      <c r="E30" s="15" t="s">
        <v>28</v>
      </c>
      <c r="F30" s="15"/>
      <c r="G30" s="2"/>
      <c r="H30" s="44"/>
      <c r="I30" s="2"/>
      <c r="J30" s="2" t="str">
        <f t="shared" si="1"/>
        <v/>
      </c>
    </row>
    <row r="31" spans="1:10" ht="15.95" customHeight="1" thickBot="1">
      <c r="A31" s="13" t="s">
        <v>106</v>
      </c>
      <c r="B31" s="14">
        <v>0.5</v>
      </c>
      <c r="C31" s="15" t="s">
        <v>72</v>
      </c>
      <c r="D31" s="15" t="s">
        <v>62</v>
      </c>
      <c r="E31" s="15" t="s">
        <v>28</v>
      </c>
      <c r="F31" s="15"/>
      <c r="G31" s="2"/>
      <c r="H31" s="44"/>
      <c r="I31" s="2"/>
      <c r="J31" s="2" t="str">
        <f t="shared" si="1"/>
        <v/>
      </c>
    </row>
    <row r="32" spans="1:10" ht="15.95" customHeight="1" thickBot="1">
      <c r="A32" s="13" t="s">
        <v>107</v>
      </c>
      <c r="B32" s="14">
        <v>1</v>
      </c>
      <c r="C32" s="15" t="s">
        <v>72</v>
      </c>
      <c r="D32" s="15" t="s">
        <v>62</v>
      </c>
      <c r="E32" s="15" t="s">
        <v>28</v>
      </c>
      <c r="F32" s="15"/>
      <c r="G32" s="2"/>
      <c r="H32" s="44"/>
      <c r="I32" s="2"/>
      <c r="J32" s="2" t="str">
        <f t="shared" si="1"/>
        <v/>
      </c>
    </row>
    <row r="33" spans="1:10" ht="15.95" customHeight="1" thickBot="1">
      <c r="A33" s="13" t="s">
        <v>108</v>
      </c>
      <c r="B33" s="14">
        <v>0.5</v>
      </c>
      <c r="C33" s="15" t="s">
        <v>76</v>
      </c>
      <c r="D33" s="15" t="s">
        <v>62</v>
      </c>
      <c r="E33" s="15" t="s">
        <v>28</v>
      </c>
      <c r="F33" s="15"/>
      <c r="G33" s="2"/>
      <c r="H33" s="44"/>
      <c r="I33" s="2"/>
      <c r="J33" s="2" t="str">
        <f t="shared" si="1"/>
        <v/>
      </c>
    </row>
    <row r="34" spans="1:10" ht="15.95" customHeight="1" thickBot="1">
      <c r="A34" s="13" t="s">
        <v>109</v>
      </c>
      <c r="B34" s="14">
        <v>2</v>
      </c>
      <c r="C34" s="15" t="s">
        <v>76</v>
      </c>
      <c r="D34" s="15" t="s">
        <v>62</v>
      </c>
      <c r="E34" s="15" t="s">
        <v>28</v>
      </c>
      <c r="F34" s="15"/>
      <c r="G34" s="2"/>
      <c r="H34" s="44"/>
      <c r="I34" s="2"/>
      <c r="J34" s="2" t="str">
        <f t="shared" si="1"/>
        <v/>
      </c>
    </row>
    <row r="35" spans="1:10" ht="15.95" customHeight="1" thickBot="1">
      <c r="A35" s="13" t="s">
        <v>110</v>
      </c>
      <c r="B35" s="14">
        <v>2</v>
      </c>
      <c r="C35" s="15" t="s">
        <v>76</v>
      </c>
      <c r="D35" s="15" t="s">
        <v>62</v>
      </c>
      <c r="E35" s="15" t="s">
        <v>28</v>
      </c>
      <c r="F35" s="15"/>
      <c r="G35" s="2"/>
      <c r="H35" s="44"/>
      <c r="I35" s="2"/>
      <c r="J35" s="2" t="str">
        <f t="shared" si="1"/>
        <v/>
      </c>
    </row>
    <row r="36" spans="1:10" ht="15.95" customHeight="1" thickBot="1">
      <c r="A36" s="13" t="s">
        <v>111</v>
      </c>
      <c r="B36" s="14">
        <v>0.2</v>
      </c>
      <c r="C36" s="15" t="s">
        <v>72</v>
      </c>
      <c r="D36" s="15" t="s">
        <v>82</v>
      </c>
      <c r="E36" s="15" t="s">
        <v>28</v>
      </c>
      <c r="F36" s="15"/>
      <c r="G36" s="2"/>
      <c r="H36" s="44"/>
      <c r="I36" s="2"/>
      <c r="J36" s="2" t="str">
        <f t="shared" si="1"/>
        <v/>
      </c>
    </row>
    <row r="37" spans="1:10" ht="15.95" customHeight="1" thickBot="1">
      <c r="A37" s="13" t="s">
        <v>112</v>
      </c>
      <c r="B37" s="14">
        <v>1.5</v>
      </c>
      <c r="C37" s="15" t="s">
        <v>72</v>
      </c>
      <c r="D37" s="15" t="s">
        <v>82</v>
      </c>
      <c r="E37" s="15" t="s">
        <v>28</v>
      </c>
      <c r="F37" s="15"/>
      <c r="G37" s="2"/>
      <c r="H37" s="44"/>
      <c r="I37" s="2"/>
      <c r="J37" s="2" t="str">
        <f t="shared" si="1"/>
        <v/>
      </c>
    </row>
    <row r="38" spans="1:10" ht="15.95" customHeight="1" thickBot="1">
      <c r="A38" s="13" t="s">
        <v>113</v>
      </c>
      <c r="B38" s="14">
        <v>0.5</v>
      </c>
      <c r="C38" s="15" t="s">
        <v>72</v>
      </c>
      <c r="D38" s="15" t="s">
        <v>82</v>
      </c>
      <c r="E38" s="15" t="s">
        <v>28</v>
      </c>
      <c r="F38" s="15"/>
      <c r="G38" s="2"/>
      <c r="H38" s="44"/>
      <c r="I38" s="2"/>
      <c r="J38" s="2" t="str">
        <f t="shared" si="1"/>
        <v/>
      </c>
    </row>
    <row r="39" spans="1:10" ht="15.95" customHeight="1" thickBot="1">
      <c r="A39" s="13" t="s">
        <v>114</v>
      </c>
      <c r="B39" s="14">
        <v>1</v>
      </c>
      <c r="C39" s="15" t="s">
        <v>72</v>
      </c>
      <c r="D39" s="15" t="s">
        <v>82</v>
      </c>
      <c r="E39" s="15" t="s">
        <v>28</v>
      </c>
      <c r="F39" s="15"/>
      <c r="G39" s="2"/>
      <c r="H39" s="44"/>
      <c r="I39" s="2"/>
      <c r="J39" s="2" t="str">
        <f t="shared" si="1"/>
        <v/>
      </c>
    </row>
    <row r="40" spans="1:10" ht="15.95" customHeight="1" thickBot="1">
      <c r="A40" s="13" t="s">
        <v>115</v>
      </c>
      <c r="B40" s="14">
        <v>2</v>
      </c>
      <c r="C40" s="15" t="s">
        <v>76</v>
      </c>
      <c r="D40" s="15" t="s">
        <v>89</v>
      </c>
      <c r="E40" s="15" t="s">
        <v>28</v>
      </c>
      <c r="F40" s="15"/>
      <c r="G40" s="2"/>
      <c r="H40" s="44"/>
      <c r="I40" s="2"/>
      <c r="J40" s="2" t="str">
        <f t="shared" si="1"/>
        <v/>
      </c>
    </row>
    <row r="41" spans="1:10" ht="15.95" customHeight="1" thickBot="1">
      <c r="A41" s="16" t="s">
        <v>116</v>
      </c>
      <c r="B41" s="17">
        <v>0.5</v>
      </c>
      <c r="C41" s="18" t="s">
        <v>72</v>
      </c>
      <c r="D41" s="18" t="s">
        <v>73</v>
      </c>
      <c r="E41" s="18" t="s">
        <v>4</v>
      </c>
      <c r="F41" s="18">
        <v>29</v>
      </c>
      <c r="G41" s="2"/>
      <c r="H41" s="44"/>
      <c r="I41" s="2"/>
      <c r="J41" s="2" t="str">
        <f t="shared" si="1"/>
        <v/>
      </c>
    </row>
    <row r="42" spans="1:10" ht="15.95" customHeight="1" thickBot="1">
      <c r="A42" s="16" t="s">
        <v>117</v>
      </c>
      <c r="B42" s="17">
        <v>0.2</v>
      </c>
      <c r="C42" s="18" t="s">
        <v>72</v>
      </c>
      <c r="D42" s="18" t="s">
        <v>73</v>
      </c>
      <c r="E42" s="18" t="s">
        <v>4</v>
      </c>
      <c r="F42" s="18"/>
      <c r="G42" s="2"/>
      <c r="H42" s="44"/>
      <c r="I42" s="2"/>
      <c r="J42" s="2" t="str">
        <f t="shared" si="1"/>
        <v/>
      </c>
    </row>
    <row r="43" spans="1:10" ht="15.95" customHeight="1" thickBot="1">
      <c r="A43" s="16" t="s">
        <v>118</v>
      </c>
      <c r="B43" s="17">
        <v>1.5</v>
      </c>
      <c r="C43" s="18" t="s">
        <v>72</v>
      </c>
      <c r="D43" s="18" t="s">
        <v>73</v>
      </c>
      <c r="E43" s="18" t="s">
        <v>4</v>
      </c>
      <c r="F43" s="18">
        <v>5</v>
      </c>
      <c r="G43" s="2"/>
      <c r="H43" s="44"/>
      <c r="I43" s="2"/>
      <c r="J43" s="2" t="str">
        <f t="shared" si="1"/>
        <v/>
      </c>
    </row>
    <row r="44" spans="1:10" ht="15.95" customHeight="1" thickBot="1">
      <c r="A44" s="16" t="s">
        <v>119</v>
      </c>
      <c r="B44" s="17">
        <v>1</v>
      </c>
      <c r="C44" s="18" t="s">
        <v>76</v>
      </c>
      <c r="D44" s="18" t="s">
        <v>73</v>
      </c>
      <c r="E44" s="18" t="s">
        <v>4</v>
      </c>
      <c r="F44" s="18"/>
      <c r="G44" s="2"/>
      <c r="H44" s="44"/>
      <c r="I44" s="2"/>
      <c r="J44" s="2" t="str">
        <f t="shared" si="1"/>
        <v/>
      </c>
    </row>
    <row r="45" spans="1:10" ht="15.95" customHeight="1" thickBot="1">
      <c r="A45" s="16" t="s">
        <v>120</v>
      </c>
      <c r="B45" s="17">
        <v>1</v>
      </c>
      <c r="C45" s="18" t="s">
        <v>72</v>
      </c>
      <c r="D45" s="18" t="s">
        <v>62</v>
      </c>
      <c r="E45" s="18" t="s">
        <v>4</v>
      </c>
      <c r="F45" s="18">
        <v>6.5</v>
      </c>
      <c r="G45" s="2"/>
      <c r="H45" s="44"/>
      <c r="I45" s="2"/>
      <c r="J45" s="2" t="str">
        <f t="shared" si="1"/>
        <v/>
      </c>
    </row>
    <row r="46" spans="1:10" ht="15.95" customHeight="1" thickBot="1">
      <c r="A46" s="16" t="s">
        <v>121</v>
      </c>
      <c r="B46" s="17">
        <v>0.5</v>
      </c>
      <c r="C46" s="18" t="s">
        <v>72</v>
      </c>
      <c r="D46" s="18" t="s">
        <v>62</v>
      </c>
      <c r="E46" s="18" t="s">
        <v>4</v>
      </c>
      <c r="F46" s="18"/>
      <c r="G46" s="2"/>
      <c r="H46" s="44"/>
      <c r="I46" s="2"/>
      <c r="J46" s="2" t="str">
        <f t="shared" si="1"/>
        <v/>
      </c>
    </row>
    <row r="47" spans="1:10" ht="15.95" customHeight="1" thickBot="1">
      <c r="A47" s="16" t="s">
        <v>122</v>
      </c>
      <c r="B47" s="17">
        <v>0.2</v>
      </c>
      <c r="C47" s="18" t="s">
        <v>72</v>
      </c>
      <c r="D47" s="18" t="s">
        <v>62</v>
      </c>
      <c r="E47" s="18" t="s">
        <v>4</v>
      </c>
      <c r="F47" s="18">
        <v>7.5</v>
      </c>
      <c r="G47" s="2"/>
      <c r="H47" s="44"/>
      <c r="I47" s="2"/>
      <c r="J47" s="2" t="str">
        <f t="shared" si="1"/>
        <v/>
      </c>
    </row>
    <row r="48" spans="1:10" ht="15.95" customHeight="1" thickBot="1">
      <c r="A48" s="16" t="s">
        <v>123</v>
      </c>
      <c r="B48" s="17">
        <v>1</v>
      </c>
      <c r="C48" s="18" t="s">
        <v>72</v>
      </c>
      <c r="D48" s="18" t="s">
        <v>62</v>
      </c>
      <c r="E48" s="18" t="s">
        <v>4</v>
      </c>
      <c r="F48" s="18"/>
      <c r="G48" s="2"/>
      <c r="H48" s="44"/>
      <c r="I48" s="2"/>
      <c r="J48" s="2" t="str">
        <f t="shared" si="1"/>
        <v/>
      </c>
    </row>
    <row r="49" spans="1:10" ht="15.95" customHeight="1" thickBot="1">
      <c r="A49" s="16" t="s">
        <v>124</v>
      </c>
      <c r="B49" s="17">
        <v>2</v>
      </c>
      <c r="C49" s="18" t="s">
        <v>76</v>
      </c>
      <c r="D49" s="18" t="s">
        <v>62</v>
      </c>
      <c r="E49" s="18" t="s">
        <v>4</v>
      </c>
      <c r="F49" s="18">
        <v>31.5</v>
      </c>
      <c r="G49" s="2"/>
      <c r="H49" s="44"/>
      <c r="I49" s="2"/>
      <c r="J49" s="2" t="str">
        <f t="shared" si="1"/>
        <v/>
      </c>
    </row>
    <row r="50" spans="1:10" ht="15.95" customHeight="1" thickBot="1">
      <c r="A50" s="16" t="s">
        <v>125</v>
      </c>
      <c r="B50" s="17">
        <v>0.2</v>
      </c>
      <c r="C50" s="18" t="s">
        <v>72</v>
      </c>
      <c r="D50" s="18" t="s">
        <v>82</v>
      </c>
      <c r="E50" s="18" t="s">
        <v>4</v>
      </c>
      <c r="F50" s="18">
        <v>2.5</v>
      </c>
      <c r="G50" s="2"/>
      <c r="H50" s="44"/>
      <c r="I50" s="2"/>
      <c r="J50" s="2" t="str">
        <f t="shared" si="1"/>
        <v/>
      </c>
    </row>
    <row r="51" spans="1:10" ht="15.95" customHeight="1" thickBot="1">
      <c r="A51" s="16" t="s">
        <v>126</v>
      </c>
      <c r="B51" s="17">
        <v>1.5</v>
      </c>
      <c r="C51" s="18" t="s">
        <v>72</v>
      </c>
      <c r="D51" s="18" t="s">
        <v>82</v>
      </c>
      <c r="E51" s="18" t="s">
        <v>4</v>
      </c>
      <c r="F51" s="18">
        <v>2.5</v>
      </c>
      <c r="G51" s="2"/>
      <c r="H51" s="44"/>
      <c r="I51" s="2"/>
      <c r="J51" s="2" t="str">
        <f t="shared" si="1"/>
        <v/>
      </c>
    </row>
    <row r="52" spans="1:10" ht="15.95" customHeight="1" thickBot="1">
      <c r="A52" s="16" t="s">
        <v>127</v>
      </c>
      <c r="B52" s="17">
        <v>2</v>
      </c>
      <c r="C52" s="18" t="s">
        <v>76</v>
      </c>
      <c r="D52" s="18" t="s">
        <v>82</v>
      </c>
      <c r="E52" s="18" t="s">
        <v>4</v>
      </c>
      <c r="F52" s="18">
        <v>2.5</v>
      </c>
      <c r="G52" s="2"/>
      <c r="H52" s="44"/>
      <c r="I52" s="2"/>
      <c r="J52" s="2" t="str">
        <f t="shared" si="1"/>
        <v/>
      </c>
    </row>
    <row r="53" spans="1:10" ht="15.95" customHeight="1" thickBot="1">
      <c r="A53" s="16" t="s">
        <v>128</v>
      </c>
      <c r="B53" s="17">
        <v>1</v>
      </c>
      <c r="C53" s="18" t="s">
        <v>76</v>
      </c>
      <c r="D53" s="18" t="s">
        <v>89</v>
      </c>
      <c r="E53" s="18" t="s">
        <v>4</v>
      </c>
      <c r="F53" s="18"/>
      <c r="G53" s="2"/>
      <c r="H53" s="44"/>
      <c r="I53" s="2"/>
      <c r="J53" s="2" t="str">
        <f t="shared" si="1"/>
        <v/>
      </c>
    </row>
    <row r="54" spans="1:10" ht="15.95" customHeight="1" thickBot="1">
      <c r="A54" s="19" t="s">
        <v>129</v>
      </c>
      <c r="B54" s="20">
        <v>1</v>
      </c>
      <c r="C54" s="21" t="s">
        <v>76</v>
      </c>
      <c r="D54" s="21" t="s">
        <v>73</v>
      </c>
      <c r="E54" s="21" t="s">
        <v>19</v>
      </c>
      <c r="F54" s="21"/>
      <c r="G54" s="2"/>
      <c r="H54" s="44"/>
      <c r="I54" s="2"/>
      <c r="J54" s="2" t="str">
        <f t="shared" si="1"/>
        <v/>
      </c>
    </row>
    <row r="55" spans="1:10" ht="15.95" customHeight="1" thickBot="1">
      <c r="A55" s="19" t="s">
        <v>130</v>
      </c>
      <c r="B55" s="20">
        <v>1.5</v>
      </c>
      <c r="C55" s="21" t="s">
        <v>76</v>
      </c>
      <c r="D55" s="21" t="s">
        <v>73</v>
      </c>
      <c r="E55" s="21" t="s">
        <v>19</v>
      </c>
      <c r="F55" s="21"/>
      <c r="G55" s="2"/>
      <c r="H55" s="44"/>
      <c r="I55" s="2"/>
      <c r="J55" s="2" t="str">
        <f t="shared" si="1"/>
        <v/>
      </c>
    </row>
    <row r="56" spans="1:10" ht="15.95" customHeight="1" thickBot="1">
      <c r="A56" s="19" t="s">
        <v>131</v>
      </c>
      <c r="B56" s="20">
        <v>0.2</v>
      </c>
      <c r="C56" s="21" t="s">
        <v>72</v>
      </c>
      <c r="D56" s="21" t="s">
        <v>62</v>
      </c>
      <c r="E56" s="21" t="s">
        <v>19</v>
      </c>
      <c r="F56" s="21"/>
      <c r="G56" s="2"/>
      <c r="H56" s="44"/>
      <c r="I56" s="2"/>
      <c r="J56" s="2" t="str">
        <f t="shared" si="1"/>
        <v/>
      </c>
    </row>
    <row r="57" spans="1:10" ht="15.95" customHeight="1" thickBot="1">
      <c r="A57" s="19" t="s">
        <v>132</v>
      </c>
      <c r="B57" s="20">
        <v>0.5</v>
      </c>
      <c r="C57" s="21" t="s">
        <v>72</v>
      </c>
      <c r="D57" s="21" t="s">
        <v>62</v>
      </c>
      <c r="E57" s="21" t="s">
        <v>19</v>
      </c>
      <c r="F57" s="21"/>
      <c r="G57" s="2"/>
      <c r="H57" s="44"/>
      <c r="I57" s="2"/>
      <c r="J57" s="2" t="str">
        <f t="shared" si="1"/>
        <v/>
      </c>
    </row>
    <row r="58" spans="1:10" ht="15.95" customHeight="1" thickBot="1">
      <c r="A58" s="19" t="s">
        <v>133</v>
      </c>
      <c r="B58" s="20">
        <v>0.5</v>
      </c>
      <c r="C58" s="21" t="s">
        <v>72</v>
      </c>
      <c r="D58" s="21" t="s">
        <v>62</v>
      </c>
      <c r="E58" s="21" t="s">
        <v>19</v>
      </c>
      <c r="F58" s="21"/>
      <c r="G58" s="2"/>
      <c r="H58" s="44"/>
      <c r="I58" s="2"/>
      <c r="J58" s="2" t="str">
        <f t="shared" si="1"/>
        <v/>
      </c>
    </row>
    <row r="59" spans="1:10" ht="15.95" customHeight="1" thickBot="1">
      <c r="A59" s="19" t="s">
        <v>134</v>
      </c>
      <c r="B59" s="20">
        <v>0.5</v>
      </c>
      <c r="C59" s="21" t="s">
        <v>72</v>
      </c>
      <c r="D59" s="21" t="s">
        <v>62</v>
      </c>
      <c r="E59" s="21" t="s">
        <v>19</v>
      </c>
      <c r="F59" s="21"/>
      <c r="G59" s="2"/>
      <c r="H59" s="44"/>
      <c r="I59" s="2"/>
      <c r="J59" s="2" t="str">
        <f t="shared" si="1"/>
        <v/>
      </c>
    </row>
    <row r="60" spans="1:10" ht="15.95" customHeight="1" thickBot="1">
      <c r="A60" s="19" t="s">
        <v>135</v>
      </c>
      <c r="B60" s="20">
        <v>1</v>
      </c>
      <c r="C60" s="21" t="s">
        <v>72</v>
      </c>
      <c r="D60" s="21" t="s">
        <v>62</v>
      </c>
      <c r="E60" s="21" t="s">
        <v>19</v>
      </c>
      <c r="F60" s="21"/>
      <c r="G60" s="2"/>
      <c r="H60" s="44"/>
      <c r="I60" s="2"/>
      <c r="J60" s="2" t="str">
        <f t="shared" si="1"/>
        <v/>
      </c>
    </row>
    <row r="61" spans="1:10" ht="15.95" customHeight="1" thickBot="1">
      <c r="A61" s="19" t="s">
        <v>136</v>
      </c>
      <c r="B61" s="20">
        <v>0.2</v>
      </c>
      <c r="C61" s="21" t="s">
        <v>72</v>
      </c>
      <c r="D61" s="21" t="s">
        <v>82</v>
      </c>
      <c r="E61" s="21" t="s">
        <v>19</v>
      </c>
      <c r="F61" s="21"/>
      <c r="G61" s="2"/>
      <c r="H61" s="44"/>
      <c r="I61" s="2"/>
      <c r="J61" s="2" t="str">
        <f t="shared" si="1"/>
        <v/>
      </c>
    </row>
    <row r="62" spans="1:10" ht="15.95" customHeight="1" thickBot="1">
      <c r="A62" s="19" t="s">
        <v>137</v>
      </c>
      <c r="B62" s="20">
        <v>0.2</v>
      </c>
      <c r="C62" s="21" t="s">
        <v>72</v>
      </c>
      <c r="D62" s="21" t="s">
        <v>82</v>
      </c>
      <c r="E62" s="21" t="s">
        <v>19</v>
      </c>
      <c r="F62" s="21"/>
      <c r="G62" s="2"/>
      <c r="H62" s="44"/>
      <c r="I62" s="2"/>
      <c r="J62" s="2" t="str">
        <f t="shared" si="1"/>
        <v/>
      </c>
    </row>
    <row r="63" spans="1:10" ht="15.95" customHeight="1" thickBot="1">
      <c r="A63" s="19" t="s">
        <v>138</v>
      </c>
      <c r="B63" s="20">
        <v>0.5</v>
      </c>
      <c r="C63" s="21" t="s">
        <v>72</v>
      </c>
      <c r="D63" s="21" t="s">
        <v>82</v>
      </c>
      <c r="E63" s="21" t="s">
        <v>19</v>
      </c>
      <c r="F63" s="21"/>
      <c r="G63" s="2"/>
      <c r="H63" s="44"/>
      <c r="I63" s="2"/>
      <c r="J63" s="2" t="str">
        <f t="shared" si="1"/>
        <v/>
      </c>
    </row>
    <row r="64" spans="1:10" ht="15.95" customHeight="1" thickBot="1">
      <c r="A64" s="19" t="s">
        <v>139</v>
      </c>
      <c r="B64" s="20">
        <v>1</v>
      </c>
      <c r="C64" s="21" t="s">
        <v>76</v>
      </c>
      <c r="D64" s="21" t="s">
        <v>82</v>
      </c>
      <c r="E64" s="21" t="s">
        <v>19</v>
      </c>
      <c r="F64" s="21"/>
      <c r="G64" s="2"/>
      <c r="H64" s="44"/>
      <c r="I64" s="2"/>
      <c r="J64" s="2" t="str">
        <f t="shared" si="1"/>
        <v/>
      </c>
    </row>
    <row r="65" spans="1:10" ht="15.95" customHeight="1" thickBot="1">
      <c r="A65" s="19" t="s">
        <v>140</v>
      </c>
      <c r="B65" s="20">
        <v>2</v>
      </c>
      <c r="C65" s="21" t="s">
        <v>72</v>
      </c>
      <c r="D65" s="21" t="s">
        <v>89</v>
      </c>
      <c r="E65" s="21" t="s">
        <v>19</v>
      </c>
      <c r="F65" s="21"/>
      <c r="G65" s="2"/>
      <c r="H65" s="44"/>
      <c r="I65" s="2"/>
      <c r="J65" s="2" t="str">
        <f t="shared" ref="J65:J128" si="2">IF(ISNUMBER(SEARCH($A$1, L65)), L65, "")</f>
        <v/>
      </c>
    </row>
    <row r="66" spans="1:10" ht="15.95" customHeight="1" thickBot="1">
      <c r="A66" s="19" t="s">
        <v>141</v>
      </c>
      <c r="B66" s="20">
        <v>2</v>
      </c>
      <c r="C66" s="21" t="s">
        <v>76</v>
      </c>
      <c r="D66" s="21" t="s">
        <v>89</v>
      </c>
      <c r="E66" s="21" t="s">
        <v>19</v>
      </c>
      <c r="F66" s="21"/>
      <c r="G66" s="2"/>
      <c r="H66" s="44"/>
      <c r="I66" s="2"/>
      <c r="J66" s="2" t="str">
        <f t="shared" si="2"/>
        <v/>
      </c>
    </row>
    <row r="67" spans="1:10" ht="15.95" customHeight="1" thickBot="1">
      <c r="A67" s="22" t="s">
        <v>142</v>
      </c>
      <c r="B67" s="23">
        <v>2</v>
      </c>
      <c r="C67" s="24" t="s">
        <v>72</v>
      </c>
      <c r="D67" s="24" t="s">
        <v>73</v>
      </c>
      <c r="E67" s="24" t="s">
        <v>22</v>
      </c>
      <c r="F67" s="24"/>
      <c r="G67" s="2"/>
      <c r="H67" s="44"/>
      <c r="I67" s="2"/>
      <c r="J67" s="2" t="str">
        <f t="shared" si="2"/>
        <v/>
      </c>
    </row>
    <row r="68" spans="1:10" ht="15.95" customHeight="1" thickBot="1">
      <c r="A68" s="22" t="s">
        <v>143</v>
      </c>
      <c r="B68" s="23">
        <v>2</v>
      </c>
      <c r="C68" s="24" t="s">
        <v>72</v>
      </c>
      <c r="D68" s="24" t="s">
        <v>73</v>
      </c>
      <c r="E68" s="24" t="s">
        <v>22</v>
      </c>
      <c r="F68" s="24"/>
      <c r="G68" s="2"/>
      <c r="H68" s="44"/>
      <c r="I68" s="2"/>
      <c r="J68" s="2" t="str">
        <f t="shared" si="2"/>
        <v/>
      </c>
    </row>
    <row r="69" spans="1:10" ht="15.95" customHeight="1" thickBot="1">
      <c r="A69" s="22" t="s">
        <v>144</v>
      </c>
      <c r="B69" s="23">
        <v>1.5</v>
      </c>
      <c r="C69" s="24" t="s">
        <v>72</v>
      </c>
      <c r="D69" s="24" t="s">
        <v>73</v>
      </c>
      <c r="E69" s="24" t="s">
        <v>22</v>
      </c>
      <c r="F69" s="24"/>
      <c r="G69" s="2"/>
      <c r="H69" s="44"/>
      <c r="I69" s="2"/>
      <c r="J69" s="2" t="str">
        <f t="shared" si="2"/>
        <v/>
      </c>
    </row>
    <row r="70" spans="1:10" ht="15.95" customHeight="1" thickBot="1">
      <c r="A70" s="22" t="s">
        <v>145</v>
      </c>
      <c r="B70" s="23">
        <v>1</v>
      </c>
      <c r="C70" s="24" t="s">
        <v>72</v>
      </c>
      <c r="D70" s="24" t="s">
        <v>62</v>
      </c>
      <c r="E70" s="24" t="s">
        <v>22</v>
      </c>
      <c r="F70" s="24"/>
      <c r="G70" s="2"/>
      <c r="H70" s="44"/>
      <c r="I70" s="2"/>
      <c r="J70" s="2" t="str">
        <f t="shared" si="2"/>
        <v/>
      </c>
    </row>
    <row r="71" spans="1:10" ht="15.95" customHeight="1" thickBot="1">
      <c r="A71" s="22" t="s">
        <v>146</v>
      </c>
      <c r="B71" s="23">
        <v>2</v>
      </c>
      <c r="C71" s="24" t="s">
        <v>72</v>
      </c>
      <c r="D71" s="24" t="s">
        <v>62</v>
      </c>
      <c r="E71" s="24" t="s">
        <v>22</v>
      </c>
      <c r="F71" s="24"/>
      <c r="G71" s="2"/>
      <c r="H71" s="44"/>
      <c r="I71" s="2"/>
      <c r="J71" s="2" t="str">
        <f t="shared" si="2"/>
        <v/>
      </c>
    </row>
    <row r="72" spans="1:10" ht="15.95" customHeight="1" thickBot="1">
      <c r="A72" s="22" t="s">
        <v>147</v>
      </c>
      <c r="B72" s="23">
        <v>0.2</v>
      </c>
      <c r="C72" s="24" t="s">
        <v>72</v>
      </c>
      <c r="D72" s="24" t="s">
        <v>62</v>
      </c>
      <c r="E72" s="24" t="s">
        <v>22</v>
      </c>
      <c r="F72" s="24"/>
      <c r="G72" s="2"/>
      <c r="H72" s="44"/>
      <c r="I72" s="2"/>
      <c r="J72" s="2" t="str">
        <f t="shared" si="2"/>
        <v/>
      </c>
    </row>
    <row r="73" spans="1:10" ht="15.95" customHeight="1" thickBot="1">
      <c r="A73" s="22" t="s">
        <v>148</v>
      </c>
      <c r="B73" s="23">
        <v>1.5</v>
      </c>
      <c r="C73" s="24" t="s">
        <v>76</v>
      </c>
      <c r="D73" s="24" t="s">
        <v>62</v>
      </c>
      <c r="E73" s="24" t="s">
        <v>22</v>
      </c>
      <c r="F73" s="24"/>
      <c r="G73" s="2"/>
      <c r="H73" s="44"/>
      <c r="I73" s="2"/>
      <c r="J73" s="2" t="str">
        <f t="shared" si="2"/>
        <v/>
      </c>
    </row>
    <row r="74" spans="1:10" ht="15.95" customHeight="1" thickBot="1">
      <c r="A74" s="22" t="s">
        <v>149</v>
      </c>
      <c r="B74" s="23">
        <v>2</v>
      </c>
      <c r="C74" s="24" t="s">
        <v>72</v>
      </c>
      <c r="D74" s="24" t="s">
        <v>82</v>
      </c>
      <c r="E74" s="24" t="s">
        <v>22</v>
      </c>
      <c r="F74" s="24"/>
      <c r="G74" s="2"/>
      <c r="H74" s="44"/>
      <c r="I74" s="2"/>
      <c r="J74" s="2" t="str">
        <f t="shared" si="2"/>
        <v/>
      </c>
    </row>
    <row r="75" spans="1:10" ht="15.95" customHeight="1" thickBot="1">
      <c r="A75" s="22" t="s">
        <v>150</v>
      </c>
      <c r="B75" s="23">
        <v>0.2</v>
      </c>
      <c r="C75" s="24" t="s">
        <v>72</v>
      </c>
      <c r="D75" s="24" t="s">
        <v>82</v>
      </c>
      <c r="E75" s="24" t="s">
        <v>22</v>
      </c>
      <c r="F75" s="24"/>
      <c r="G75" s="2"/>
      <c r="H75" s="44"/>
      <c r="I75" s="2"/>
      <c r="J75" s="2" t="str">
        <f t="shared" si="2"/>
        <v/>
      </c>
    </row>
    <row r="76" spans="1:10" ht="15.95" customHeight="1" thickBot="1">
      <c r="A76" s="22" t="s">
        <v>151</v>
      </c>
      <c r="B76" s="23">
        <v>0.5</v>
      </c>
      <c r="C76" s="24" t="s">
        <v>76</v>
      </c>
      <c r="D76" s="24" t="s">
        <v>82</v>
      </c>
      <c r="E76" s="24" t="s">
        <v>22</v>
      </c>
      <c r="F76" s="24"/>
      <c r="G76" s="2"/>
      <c r="H76" s="44"/>
      <c r="I76" s="2"/>
      <c r="J76" s="2" t="str">
        <f t="shared" si="2"/>
        <v/>
      </c>
    </row>
    <row r="77" spans="1:10" ht="15.95" customHeight="1" thickBot="1">
      <c r="A77" s="22" t="s">
        <v>152</v>
      </c>
      <c r="B77" s="23">
        <v>0.5</v>
      </c>
      <c r="C77" s="24" t="s">
        <v>76</v>
      </c>
      <c r="D77" s="24" t="s">
        <v>82</v>
      </c>
      <c r="E77" s="24" t="s">
        <v>22</v>
      </c>
      <c r="F77" s="24"/>
      <c r="G77" s="2"/>
      <c r="H77" s="44"/>
      <c r="I77" s="2"/>
      <c r="J77" s="2" t="str">
        <f t="shared" si="2"/>
        <v/>
      </c>
    </row>
    <row r="78" spans="1:10" ht="15.95" customHeight="1" thickBot="1">
      <c r="A78" s="22" t="s">
        <v>153</v>
      </c>
      <c r="B78" s="23">
        <v>0.2</v>
      </c>
      <c r="C78" s="24" t="s">
        <v>72</v>
      </c>
      <c r="D78" s="24" t="s">
        <v>89</v>
      </c>
      <c r="E78" s="24" t="s">
        <v>22</v>
      </c>
      <c r="F78" s="24"/>
      <c r="G78" s="2"/>
      <c r="H78" s="44"/>
      <c r="I78" s="2"/>
      <c r="J78" s="2" t="str">
        <f t="shared" si="2"/>
        <v/>
      </c>
    </row>
    <row r="79" spans="1:10" ht="15.95" customHeight="1" thickBot="1">
      <c r="A79" s="22" t="s">
        <v>154</v>
      </c>
      <c r="B79" s="23">
        <v>0.2</v>
      </c>
      <c r="C79" s="24" t="s">
        <v>76</v>
      </c>
      <c r="D79" s="24" t="s">
        <v>89</v>
      </c>
      <c r="E79" s="24" t="s">
        <v>22</v>
      </c>
      <c r="F79" s="24"/>
      <c r="G79" s="2"/>
      <c r="H79" s="44"/>
      <c r="I79" s="2"/>
      <c r="J79" s="2" t="str">
        <f t="shared" si="2"/>
        <v/>
      </c>
    </row>
    <row r="80" spans="1:10" ht="15.95" customHeight="1" thickBot="1">
      <c r="A80" s="25" t="s">
        <v>155</v>
      </c>
      <c r="B80" s="26">
        <v>0.2</v>
      </c>
      <c r="C80" s="27" t="s">
        <v>72</v>
      </c>
      <c r="D80" s="27" t="s">
        <v>73</v>
      </c>
      <c r="E80" s="27" t="s">
        <v>31</v>
      </c>
      <c r="F80" s="27"/>
      <c r="G80" s="2"/>
      <c r="H80" s="44"/>
      <c r="I80" s="2"/>
      <c r="J80" s="2" t="str">
        <f t="shared" si="2"/>
        <v/>
      </c>
    </row>
    <row r="81" spans="1:10" ht="15.95" customHeight="1" thickBot="1">
      <c r="A81" s="25" t="s">
        <v>156</v>
      </c>
      <c r="B81" s="26">
        <v>0.5</v>
      </c>
      <c r="C81" s="27" t="s">
        <v>72</v>
      </c>
      <c r="D81" s="27" t="s">
        <v>73</v>
      </c>
      <c r="E81" s="27" t="s">
        <v>31</v>
      </c>
      <c r="F81" s="27"/>
      <c r="G81" s="2"/>
      <c r="H81" s="44"/>
      <c r="I81" s="2"/>
      <c r="J81" s="2" t="str">
        <f t="shared" si="2"/>
        <v/>
      </c>
    </row>
    <row r="82" spans="1:10" ht="15.95" customHeight="1" thickBot="1">
      <c r="A82" s="25" t="s">
        <v>157</v>
      </c>
      <c r="B82" s="26">
        <v>2</v>
      </c>
      <c r="C82" s="27" t="s">
        <v>72</v>
      </c>
      <c r="D82" s="27" t="s">
        <v>73</v>
      </c>
      <c r="E82" s="27" t="s">
        <v>31</v>
      </c>
      <c r="F82" s="27"/>
      <c r="G82" s="2"/>
      <c r="H82" s="44"/>
      <c r="I82" s="2"/>
      <c r="J82" s="2" t="str">
        <f t="shared" si="2"/>
        <v/>
      </c>
    </row>
    <row r="83" spans="1:10" ht="15.95" customHeight="1" thickBot="1">
      <c r="A83" s="25" t="s">
        <v>158</v>
      </c>
      <c r="B83" s="26">
        <v>2</v>
      </c>
      <c r="C83" s="27" t="s">
        <v>72</v>
      </c>
      <c r="D83" s="27" t="s">
        <v>62</v>
      </c>
      <c r="E83" s="27" t="s">
        <v>31</v>
      </c>
      <c r="F83" s="27"/>
      <c r="G83" s="2"/>
      <c r="H83" s="44"/>
      <c r="I83" s="2"/>
      <c r="J83" s="2" t="str">
        <f t="shared" si="2"/>
        <v/>
      </c>
    </row>
    <row r="84" spans="1:10" ht="15.95" customHeight="1" thickBot="1">
      <c r="A84" s="25" t="s">
        <v>159</v>
      </c>
      <c r="B84" s="26">
        <v>0.2</v>
      </c>
      <c r="C84" s="27" t="s">
        <v>72</v>
      </c>
      <c r="D84" s="27" t="s">
        <v>62</v>
      </c>
      <c r="E84" s="27" t="s">
        <v>31</v>
      </c>
      <c r="F84" s="27"/>
      <c r="G84" s="2"/>
      <c r="H84" s="44"/>
      <c r="I84" s="2"/>
      <c r="J84" s="2" t="str">
        <f t="shared" si="2"/>
        <v/>
      </c>
    </row>
    <row r="85" spans="1:10" ht="15.95" customHeight="1" thickBot="1">
      <c r="A85" s="25" t="s">
        <v>160</v>
      </c>
      <c r="B85" s="26">
        <v>1</v>
      </c>
      <c r="C85" s="27" t="s">
        <v>72</v>
      </c>
      <c r="D85" s="27" t="s">
        <v>62</v>
      </c>
      <c r="E85" s="27" t="s">
        <v>31</v>
      </c>
      <c r="F85" s="27"/>
      <c r="G85" s="2"/>
      <c r="H85" s="44"/>
      <c r="I85" s="2"/>
      <c r="J85" s="2" t="str">
        <f t="shared" si="2"/>
        <v/>
      </c>
    </row>
    <row r="86" spans="1:10" ht="15.95" customHeight="1" thickBot="1">
      <c r="A86" s="25" t="s">
        <v>161</v>
      </c>
      <c r="B86" s="26">
        <v>0.5</v>
      </c>
      <c r="C86" s="27" t="s">
        <v>76</v>
      </c>
      <c r="D86" s="27" t="s">
        <v>62</v>
      </c>
      <c r="E86" s="27" t="s">
        <v>31</v>
      </c>
      <c r="F86" s="27"/>
      <c r="G86" s="2"/>
      <c r="H86" s="44"/>
      <c r="I86" s="2"/>
      <c r="J86" s="2" t="str">
        <f t="shared" si="2"/>
        <v/>
      </c>
    </row>
    <row r="87" spans="1:10" ht="15.95" customHeight="1" thickBot="1">
      <c r="A87" s="25" t="s">
        <v>162</v>
      </c>
      <c r="B87" s="26">
        <v>0.5</v>
      </c>
      <c r="C87" s="27" t="s">
        <v>72</v>
      </c>
      <c r="D87" s="27" t="s">
        <v>82</v>
      </c>
      <c r="E87" s="27" t="s">
        <v>31</v>
      </c>
      <c r="F87" s="27"/>
      <c r="G87" s="2"/>
      <c r="H87" s="44"/>
      <c r="I87" s="2"/>
      <c r="J87" s="2" t="str">
        <f t="shared" si="2"/>
        <v/>
      </c>
    </row>
    <row r="88" spans="1:10" ht="15.95" customHeight="1" thickBot="1">
      <c r="A88" s="25" t="s">
        <v>163</v>
      </c>
      <c r="B88" s="26">
        <v>2</v>
      </c>
      <c r="C88" s="27" t="s">
        <v>76</v>
      </c>
      <c r="D88" s="27" t="s">
        <v>82</v>
      </c>
      <c r="E88" s="27" t="s">
        <v>31</v>
      </c>
      <c r="F88" s="27"/>
      <c r="G88" s="2"/>
      <c r="H88" s="44"/>
      <c r="I88" s="2"/>
      <c r="J88" s="2" t="str">
        <f t="shared" si="2"/>
        <v/>
      </c>
    </row>
    <row r="89" spans="1:10" ht="15.95" customHeight="1" thickBot="1">
      <c r="A89" s="25" t="s">
        <v>164</v>
      </c>
      <c r="B89" s="26">
        <v>1.5</v>
      </c>
      <c r="C89" s="27" t="s">
        <v>76</v>
      </c>
      <c r="D89" s="27" t="s">
        <v>82</v>
      </c>
      <c r="E89" s="27" t="s">
        <v>31</v>
      </c>
      <c r="F89" s="27"/>
      <c r="G89" s="2"/>
      <c r="H89" s="44"/>
      <c r="I89" s="2"/>
      <c r="J89" s="2" t="str">
        <f t="shared" si="2"/>
        <v/>
      </c>
    </row>
    <row r="90" spans="1:10" ht="15.95" customHeight="1" thickBot="1">
      <c r="A90" s="25" t="s">
        <v>165</v>
      </c>
      <c r="B90" s="26">
        <v>1.5</v>
      </c>
      <c r="C90" s="27" t="s">
        <v>76</v>
      </c>
      <c r="D90" s="27" t="s">
        <v>82</v>
      </c>
      <c r="E90" s="27" t="s">
        <v>31</v>
      </c>
      <c r="F90" s="27"/>
      <c r="G90" s="2"/>
      <c r="H90" s="44"/>
      <c r="I90" s="2"/>
      <c r="J90" s="2" t="str">
        <f t="shared" si="2"/>
        <v/>
      </c>
    </row>
    <row r="91" spans="1:10" ht="15.95" customHeight="1" thickBot="1">
      <c r="A91" s="25" t="s">
        <v>166</v>
      </c>
      <c r="B91" s="26">
        <v>0.5</v>
      </c>
      <c r="C91" s="27" t="s">
        <v>72</v>
      </c>
      <c r="D91" s="27" t="s">
        <v>89</v>
      </c>
      <c r="E91" s="27" t="s">
        <v>31</v>
      </c>
      <c r="F91" s="27"/>
      <c r="G91" s="2"/>
      <c r="H91" s="44"/>
      <c r="I91" s="2"/>
      <c r="J91" s="2" t="str">
        <f t="shared" si="2"/>
        <v/>
      </c>
    </row>
    <row r="92" spans="1:10" ht="15.95" customHeight="1" thickBot="1">
      <c r="A92" s="25" t="s">
        <v>167</v>
      </c>
      <c r="B92" s="26">
        <v>0.5</v>
      </c>
      <c r="C92" s="27" t="s">
        <v>76</v>
      </c>
      <c r="D92" s="27" t="s">
        <v>89</v>
      </c>
      <c r="E92" s="27" t="s">
        <v>31</v>
      </c>
      <c r="F92" s="27"/>
      <c r="G92" s="2"/>
      <c r="H92" s="44"/>
      <c r="I92" s="2"/>
      <c r="J92" s="2" t="str">
        <f t="shared" si="2"/>
        <v/>
      </c>
    </row>
    <row r="93" spans="1:10" ht="15.95" customHeight="1" thickBot="1">
      <c r="A93" s="31" t="s">
        <v>168</v>
      </c>
      <c r="B93" s="32">
        <v>0.5</v>
      </c>
      <c r="C93" s="33" t="s">
        <v>72</v>
      </c>
      <c r="D93" s="33" t="s">
        <v>73</v>
      </c>
      <c r="E93" s="33" t="s">
        <v>7</v>
      </c>
      <c r="F93" s="33">
        <v>2.5</v>
      </c>
      <c r="J93" s="2" t="str">
        <f t="shared" si="2"/>
        <v/>
      </c>
    </row>
    <row r="94" spans="1:10" ht="15.95" customHeight="1" thickBot="1">
      <c r="A94" s="31" t="s">
        <v>169</v>
      </c>
      <c r="B94" s="32">
        <v>1.5</v>
      </c>
      <c r="C94" s="33" t="s">
        <v>72</v>
      </c>
      <c r="D94" s="33" t="s">
        <v>73</v>
      </c>
      <c r="E94" s="33" t="s">
        <v>7</v>
      </c>
      <c r="F94" s="33">
        <v>16</v>
      </c>
      <c r="J94" s="2" t="str">
        <f t="shared" si="2"/>
        <v/>
      </c>
    </row>
    <row r="95" spans="1:10" ht="15.95" customHeight="1" thickBot="1">
      <c r="A95" s="31" t="s">
        <v>170</v>
      </c>
      <c r="B95" s="32">
        <v>2</v>
      </c>
      <c r="C95" s="33" t="s">
        <v>72</v>
      </c>
      <c r="D95" s="33" t="s">
        <v>73</v>
      </c>
      <c r="E95" s="33" t="s">
        <v>7</v>
      </c>
      <c r="F95" s="33">
        <v>20.5</v>
      </c>
      <c r="J95" s="2" t="str">
        <f t="shared" si="2"/>
        <v/>
      </c>
    </row>
    <row r="96" spans="1:10" ht="15.95" customHeight="1" thickBot="1">
      <c r="A96" s="31" t="s">
        <v>171</v>
      </c>
      <c r="B96" s="32">
        <v>1.5</v>
      </c>
      <c r="C96" s="33" t="s">
        <v>72</v>
      </c>
      <c r="D96" s="33" t="s">
        <v>62</v>
      </c>
      <c r="E96" s="33" t="s">
        <v>7</v>
      </c>
      <c r="F96" s="33"/>
      <c r="J96" s="2" t="str">
        <f t="shared" si="2"/>
        <v/>
      </c>
    </row>
    <row r="97" spans="1:10" ht="15.95" customHeight="1" thickBot="1">
      <c r="A97" s="31" t="s">
        <v>172</v>
      </c>
      <c r="B97" s="32">
        <v>0.2</v>
      </c>
      <c r="C97" s="33" t="s">
        <v>72</v>
      </c>
      <c r="D97" s="33" t="s">
        <v>62</v>
      </c>
      <c r="E97" s="33" t="s">
        <v>7</v>
      </c>
      <c r="F97" s="33">
        <v>15</v>
      </c>
      <c r="J97" s="2" t="str">
        <f t="shared" si="2"/>
        <v/>
      </c>
    </row>
    <row r="98" spans="1:10" ht="15.95" customHeight="1" thickBot="1">
      <c r="A98" s="31" t="s">
        <v>173</v>
      </c>
      <c r="B98" s="32">
        <v>0.2</v>
      </c>
      <c r="C98" s="33" t="s">
        <v>72</v>
      </c>
      <c r="D98" s="33" t="s">
        <v>62</v>
      </c>
      <c r="E98" s="33" t="s">
        <v>7</v>
      </c>
      <c r="F98" s="33"/>
      <c r="J98" s="2" t="str">
        <f t="shared" si="2"/>
        <v/>
      </c>
    </row>
    <row r="99" spans="1:10" ht="15.95" customHeight="1" thickBot="1">
      <c r="A99" s="31" t="s">
        <v>174</v>
      </c>
      <c r="B99" s="32">
        <v>1</v>
      </c>
      <c r="C99" s="33" t="s">
        <v>76</v>
      </c>
      <c r="D99" s="33" t="s">
        <v>62</v>
      </c>
      <c r="E99" s="33" t="s">
        <v>7</v>
      </c>
      <c r="F99" s="33">
        <v>23</v>
      </c>
      <c r="J99" s="2" t="str">
        <f t="shared" si="2"/>
        <v/>
      </c>
    </row>
    <row r="100" spans="1:10" ht="15.95" customHeight="1" thickBot="1">
      <c r="A100" s="31" t="s">
        <v>175</v>
      </c>
      <c r="B100" s="32">
        <v>0.5</v>
      </c>
      <c r="C100" s="33" t="s">
        <v>72</v>
      </c>
      <c r="D100" s="33" t="s">
        <v>82</v>
      </c>
      <c r="E100" s="33" t="s">
        <v>7</v>
      </c>
      <c r="F100" s="33">
        <v>18.5</v>
      </c>
      <c r="J100" s="2" t="str">
        <f t="shared" si="2"/>
        <v/>
      </c>
    </row>
    <row r="101" spans="1:10" ht="15.95" customHeight="1" thickBot="1">
      <c r="A101" s="31" t="s">
        <v>176</v>
      </c>
      <c r="B101" s="32">
        <v>1.5</v>
      </c>
      <c r="C101" s="33" t="s">
        <v>76</v>
      </c>
      <c r="D101" s="33" t="s">
        <v>82</v>
      </c>
      <c r="E101" s="33" t="s">
        <v>7</v>
      </c>
      <c r="F101" s="33">
        <v>10.5</v>
      </c>
      <c r="J101" s="2" t="str">
        <f t="shared" si="2"/>
        <v/>
      </c>
    </row>
    <row r="102" spans="1:10" ht="15.95" customHeight="1" thickBot="1">
      <c r="A102" s="31" t="s">
        <v>177</v>
      </c>
      <c r="B102" s="32">
        <v>1</v>
      </c>
      <c r="C102" s="33" t="s">
        <v>76</v>
      </c>
      <c r="D102" s="33" t="s">
        <v>82</v>
      </c>
      <c r="E102" s="33" t="s">
        <v>7</v>
      </c>
      <c r="F102" s="33"/>
      <c r="J102" s="2" t="str">
        <f t="shared" si="2"/>
        <v/>
      </c>
    </row>
    <row r="103" spans="1:10" ht="15.95" customHeight="1" thickBot="1">
      <c r="A103" s="31" t="s">
        <v>178</v>
      </c>
      <c r="B103" s="32">
        <v>1</v>
      </c>
      <c r="C103" s="33" t="s">
        <v>76</v>
      </c>
      <c r="D103" s="33" t="s">
        <v>82</v>
      </c>
      <c r="E103" s="33" t="s">
        <v>7</v>
      </c>
      <c r="F103" s="33"/>
      <c r="J103" s="2" t="str">
        <f t="shared" si="2"/>
        <v/>
      </c>
    </row>
    <row r="104" spans="1:10" ht="15.95" customHeight="1" thickBot="1">
      <c r="A104" s="31" t="s">
        <v>179</v>
      </c>
      <c r="B104" s="32">
        <v>0.5</v>
      </c>
      <c r="C104" s="33" t="s">
        <v>72</v>
      </c>
      <c r="D104" s="33" t="s">
        <v>89</v>
      </c>
      <c r="E104" s="33" t="s">
        <v>7</v>
      </c>
      <c r="F104" s="33">
        <v>10</v>
      </c>
      <c r="J104" s="2" t="str">
        <f t="shared" si="2"/>
        <v/>
      </c>
    </row>
    <row r="105" spans="1:10" ht="15.95" customHeight="1" thickBot="1">
      <c r="A105" s="31" t="s">
        <v>180</v>
      </c>
      <c r="B105" s="32">
        <v>1</v>
      </c>
      <c r="C105" s="33" t="s">
        <v>76</v>
      </c>
      <c r="D105" s="33" t="s">
        <v>89</v>
      </c>
      <c r="E105" s="33" t="s">
        <v>7</v>
      </c>
      <c r="F105" s="33">
        <v>29.5</v>
      </c>
      <c r="J105" s="2" t="str">
        <f t="shared" si="2"/>
        <v/>
      </c>
    </row>
    <row r="106" spans="1:10" ht="15.95" customHeight="1" thickBot="1">
      <c r="A106" s="28" t="s">
        <v>181</v>
      </c>
      <c r="B106" s="29">
        <v>1</v>
      </c>
      <c r="C106" s="30" t="s">
        <v>72</v>
      </c>
      <c r="D106" s="30" t="s">
        <v>73</v>
      </c>
      <c r="E106" s="30" t="s">
        <v>13</v>
      </c>
      <c r="F106" s="30"/>
      <c r="G106" s="2"/>
      <c r="H106" s="44"/>
      <c r="I106" s="2"/>
      <c r="J106" s="2" t="str">
        <f t="shared" si="2"/>
        <v/>
      </c>
    </row>
    <row r="107" spans="1:10" ht="15.95" customHeight="1" thickBot="1">
      <c r="A107" s="28" t="s">
        <v>182</v>
      </c>
      <c r="B107" s="29">
        <v>2</v>
      </c>
      <c r="C107" s="30" t="s">
        <v>72</v>
      </c>
      <c r="D107" s="30" t="s">
        <v>73</v>
      </c>
      <c r="E107" s="30" t="s">
        <v>13</v>
      </c>
      <c r="F107" s="30"/>
      <c r="J107" s="2" t="str">
        <f t="shared" si="2"/>
        <v/>
      </c>
    </row>
    <row r="108" spans="1:10" ht="15.95" customHeight="1" thickBot="1">
      <c r="A108" s="28" t="s">
        <v>183</v>
      </c>
      <c r="B108" s="29">
        <v>1</v>
      </c>
      <c r="C108" s="30" t="s">
        <v>76</v>
      </c>
      <c r="D108" s="30" t="s">
        <v>73</v>
      </c>
      <c r="E108" s="30" t="s">
        <v>13</v>
      </c>
      <c r="F108" s="30"/>
      <c r="G108" s="2"/>
      <c r="H108" s="44"/>
      <c r="I108" s="2"/>
      <c r="J108" s="2" t="str">
        <f t="shared" si="2"/>
        <v/>
      </c>
    </row>
    <row r="109" spans="1:10" ht="15.95" customHeight="1" thickBot="1">
      <c r="A109" s="28" t="s">
        <v>184</v>
      </c>
      <c r="B109" s="29">
        <v>0.5</v>
      </c>
      <c r="C109" s="30" t="s">
        <v>72</v>
      </c>
      <c r="D109" s="30" t="s">
        <v>62</v>
      </c>
      <c r="E109" s="30" t="s">
        <v>13</v>
      </c>
      <c r="F109" s="30"/>
      <c r="J109" s="2" t="str">
        <f t="shared" si="2"/>
        <v/>
      </c>
    </row>
    <row r="110" spans="1:10" ht="15.95" customHeight="1" thickBot="1">
      <c r="A110" s="28" t="s">
        <v>185</v>
      </c>
      <c r="B110" s="29">
        <v>0.2</v>
      </c>
      <c r="C110" s="30" t="s">
        <v>72</v>
      </c>
      <c r="D110" s="30" t="s">
        <v>62</v>
      </c>
      <c r="E110" s="30" t="s">
        <v>13</v>
      </c>
      <c r="F110" s="30"/>
      <c r="G110" s="2"/>
      <c r="H110" s="44"/>
      <c r="I110" s="2"/>
      <c r="J110" s="2" t="str">
        <f t="shared" si="2"/>
        <v/>
      </c>
    </row>
    <row r="111" spans="1:10" ht="15.95" customHeight="1" thickBot="1">
      <c r="A111" s="28" t="s">
        <v>186</v>
      </c>
      <c r="B111" s="29">
        <v>0.2</v>
      </c>
      <c r="C111" s="30" t="s">
        <v>76</v>
      </c>
      <c r="D111" s="30" t="s">
        <v>62</v>
      </c>
      <c r="E111" s="30" t="s">
        <v>13</v>
      </c>
      <c r="F111" s="30"/>
      <c r="G111" s="2"/>
      <c r="H111" s="44"/>
      <c r="I111" s="2"/>
      <c r="J111" s="2" t="str">
        <f t="shared" si="2"/>
        <v/>
      </c>
    </row>
    <row r="112" spans="1:10" ht="15.95" customHeight="1" thickBot="1">
      <c r="A112" s="28" t="s">
        <v>187</v>
      </c>
      <c r="B112" s="29">
        <v>1</v>
      </c>
      <c r="C112" s="30" t="s">
        <v>76</v>
      </c>
      <c r="D112" s="30" t="s">
        <v>62</v>
      </c>
      <c r="E112" s="30" t="s">
        <v>13</v>
      </c>
      <c r="F112" s="30"/>
      <c r="G112" s="2"/>
      <c r="H112" s="44"/>
      <c r="I112" s="2"/>
      <c r="J112" s="2" t="str">
        <f t="shared" si="2"/>
        <v/>
      </c>
    </row>
    <row r="113" spans="1:10" ht="15.95" customHeight="1" thickBot="1">
      <c r="A113" s="28" t="s">
        <v>188</v>
      </c>
      <c r="B113" s="29">
        <v>0.5</v>
      </c>
      <c r="C113" s="30" t="s">
        <v>76</v>
      </c>
      <c r="D113" s="30" t="s">
        <v>62</v>
      </c>
      <c r="E113" s="30" t="s">
        <v>13</v>
      </c>
      <c r="F113" s="30"/>
      <c r="G113" s="2"/>
      <c r="H113" s="44"/>
      <c r="I113" s="2"/>
      <c r="J113" s="2" t="str">
        <f t="shared" si="2"/>
        <v/>
      </c>
    </row>
    <row r="114" spans="1:10" ht="15.95" customHeight="1" thickBot="1">
      <c r="A114" s="28" t="s">
        <v>189</v>
      </c>
      <c r="B114" s="29">
        <v>0.5</v>
      </c>
      <c r="C114" s="30" t="s">
        <v>76</v>
      </c>
      <c r="D114" s="30" t="s">
        <v>62</v>
      </c>
      <c r="E114" s="30" t="s">
        <v>13</v>
      </c>
      <c r="F114" s="30"/>
      <c r="G114" s="2"/>
      <c r="H114" s="44"/>
      <c r="I114" s="2"/>
      <c r="J114" s="2" t="str">
        <f t="shared" si="2"/>
        <v/>
      </c>
    </row>
    <row r="115" spans="1:10" ht="15.95" customHeight="1" thickBot="1">
      <c r="A115" s="28" t="s">
        <v>190</v>
      </c>
      <c r="B115" s="29">
        <v>1</v>
      </c>
      <c r="C115" s="30" t="s">
        <v>72</v>
      </c>
      <c r="D115" s="30" t="s">
        <v>82</v>
      </c>
      <c r="E115" s="30" t="s">
        <v>13</v>
      </c>
      <c r="F115" s="30"/>
      <c r="J115" s="2" t="str">
        <f t="shared" si="2"/>
        <v/>
      </c>
    </row>
    <row r="116" spans="1:10" ht="15.95" customHeight="1" thickBot="1">
      <c r="A116" s="28" t="s">
        <v>191</v>
      </c>
      <c r="B116" s="29">
        <v>0.2</v>
      </c>
      <c r="C116" s="30" t="s">
        <v>72</v>
      </c>
      <c r="D116" s="30" t="s">
        <v>82</v>
      </c>
      <c r="E116" s="30" t="s">
        <v>13</v>
      </c>
      <c r="F116" s="30"/>
      <c r="G116" s="2"/>
      <c r="H116" s="44"/>
      <c r="I116" s="2"/>
      <c r="J116" s="2" t="str">
        <f t="shared" si="2"/>
        <v/>
      </c>
    </row>
    <row r="117" spans="1:10" ht="15.95" customHeight="1" thickBot="1">
      <c r="A117" s="28" t="s">
        <v>192</v>
      </c>
      <c r="B117" s="29">
        <v>0.5</v>
      </c>
      <c r="C117" s="30" t="s">
        <v>72</v>
      </c>
      <c r="D117" s="30" t="s">
        <v>89</v>
      </c>
      <c r="E117" s="30" t="s">
        <v>13</v>
      </c>
      <c r="F117" s="30"/>
      <c r="G117" s="2"/>
      <c r="H117" s="44"/>
      <c r="I117" s="2"/>
      <c r="J117" s="2" t="str">
        <f t="shared" si="2"/>
        <v/>
      </c>
    </row>
    <row r="118" spans="1:10" ht="15.95" customHeight="1" thickBot="1">
      <c r="A118" s="28" t="s">
        <v>193</v>
      </c>
      <c r="B118" s="29">
        <v>2</v>
      </c>
      <c r="C118" s="30" t="s">
        <v>72</v>
      </c>
      <c r="D118" s="30" t="s">
        <v>89</v>
      </c>
      <c r="E118" s="30" t="s">
        <v>13</v>
      </c>
      <c r="F118" s="30"/>
      <c r="J118" s="2" t="str">
        <f t="shared" si="2"/>
        <v/>
      </c>
    </row>
    <row r="119" spans="1:10" ht="15.95" customHeight="1" thickBot="1">
      <c r="A119" s="34" t="s">
        <v>194</v>
      </c>
      <c r="B119" s="35">
        <v>0.2</v>
      </c>
      <c r="C119" s="36" t="s">
        <v>72</v>
      </c>
      <c r="D119" s="36" t="s">
        <v>73</v>
      </c>
      <c r="E119" s="36" t="s">
        <v>16</v>
      </c>
      <c r="F119" s="36"/>
      <c r="J119" s="2" t="str">
        <f t="shared" si="2"/>
        <v/>
      </c>
    </row>
    <row r="120" spans="1:10" ht="15.95" customHeight="1" thickBot="1">
      <c r="A120" s="34" t="s">
        <v>195</v>
      </c>
      <c r="B120" s="35">
        <v>2</v>
      </c>
      <c r="C120" s="36" t="s">
        <v>76</v>
      </c>
      <c r="D120" s="36" t="s">
        <v>73</v>
      </c>
      <c r="E120" s="36" t="s">
        <v>16</v>
      </c>
      <c r="F120" s="36"/>
      <c r="J120" s="2" t="str">
        <f t="shared" si="2"/>
        <v/>
      </c>
    </row>
    <row r="121" spans="1:10" ht="15.95" customHeight="1" thickBot="1">
      <c r="A121" s="34" t="s">
        <v>196</v>
      </c>
      <c r="B121" s="35">
        <v>0.2</v>
      </c>
      <c r="C121" s="36" t="s">
        <v>72</v>
      </c>
      <c r="D121" s="36" t="s">
        <v>62</v>
      </c>
      <c r="E121" s="36" t="s">
        <v>16</v>
      </c>
      <c r="F121" s="36"/>
      <c r="J121" s="2" t="str">
        <f t="shared" si="2"/>
        <v/>
      </c>
    </row>
    <row r="122" spans="1:10" ht="15.95" customHeight="1" thickBot="1">
      <c r="A122" s="34" t="s">
        <v>197</v>
      </c>
      <c r="B122" s="35">
        <v>1</v>
      </c>
      <c r="C122" s="36" t="s">
        <v>72</v>
      </c>
      <c r="D122" s="36" t="s">
        <v>62</v>
      </c>
      <c r="E122" s="36" t="s">
        <v>16</v>
      </c>
      <c r="F122" s="36"/>
      <c r="J122" s="2" t="str">
        <f t="shared" si="2"/>
        <v/>
      </c>
    </row>
    <row r="123" spans="1:10" ht="15.95" customHeight="1" thickBot="1">
      <c r="A123" s="34" t="s">
        <v>198</v>
      </c>
      <c r="B123" s="35">
        <v>0.2</v>
      </c>
      <c r="C123" s="36" t="s">
        <v>72</v>
      </c>
      <c r="D123" s="36" t="s">
        <v>62</v>
      </c>
      <c r="E123" s="36" t="s">
        <v>16</v>
      </c>
      <c r="F123" s="36"/>
      <c r="J123" s="2" t="str">
        <f t="shared" si="2"/>
        <v/>
      </c>
    </row>
    <row r="124" spans="1:10" ht="15.95" customHeight="1" thickBot="1">
      <c r="A124" s="34" t="s">
        <v>199</v>
      </c>
      <c r="B124" s="35">
        <v>0.5</v>
      </c>
      <c r="C124" s="36" t="s">
        <v>76</v>
      </c>
      <c r="D124" s="36" t="s">
        <v>62</v>
      </c>
      <c r="E124" s="36" t="s">
        <v>16</v>
      </c>
      <c r="F124" s="36"/>
      <c r="J124" s="2" t="str">
        <f t="shared" si="2"/>
        <v/>
      </c>
    </row>
    <row r="125" spans="1:10" ht="15.95" customHeight="1" thickBot="1">
      <c r="A125" s="34" t="s">
        <v>200</v>
      </c>
      <c r="B125" s="35">
        <v>2</v>
      </c>
      <c r="C125" s="36" t="s">
        <v>76</v>
      </c>
      <c r="D125" s="36" t="s">
        <v>62</v>
      </c>
      <c r="E125" s="36" t="s">
        <v>16</v>
      </c>
      <c r="F125" s="36"/>
      <c r="J125" s="2" t="str">
        <f t="shared" si="2"/>
        <v/>
      </c>
    </row>
    <row r="126" spans="1:10" ht="15.95" customHeight="1" thickBot="1">
      <c r="A126" s="34" t="s">
        <v>201</v>
      </c>
      <c r="B126" s="35">
        <v>2</v>
      </c>
      <c r="C126" s="36" t="s">
        <v>72</v>
      </c>
      <c r="D126" s="36" t="s">
        <v>82</v>
      </c>
      <c r="E126" s="36" t="s">
        <v>16</v>
      </c>
      <c r="F126" s="36"/>
      <c r="J126" s="2" t="str">
        <f t="shared" si="2"/>
        <v/>
      </c>
    </row>
    <row r="127" spans="1:10" ht="15.95" customHeight="1" thickBot="1">
      <c r="A127" s="34" t="s">
        <v>202</v>
      </c>
      <c r="B127" s="35">
        <v>1</v>
      </c>
      <c r="C127" s="36" t="s">
        <v>72</v>
      </c>
      <c r="D127" s="36" t="s">
        <v>82</v>
      </c>
      <c r="E127" s="36" t="s">
        <v>16</v>
      </c>
      <c r="F127" s="36"/>
      <c r="J127" s="2" t="str">
        <f t="shared" si="2"/>
        <v/>
      </c>
    </row>
    <row r="128" spans="1:10" ht="15.95" customHeight="1" thickBot="1">
      <c r="A128" s="34" t="s">
        <v>203</v>
      </c>
      <c r="B128" s="35">
        <v>0.5</v>
      </c>
      <c r="C128" s="36" t="s">
        <v>72</v>
      </c>
      <c r="D128" s="36" t="s">
        <v>82</v>
      </c>
      <c r="E128" s="36" t="s">
        <v>16</v>
      </c>
      <c r="F128" s="36"/>
      <c r="J128" s="2" t="str">
        <f t="shared" si="2"/>
        <v/>
      </c>
    </row>
    <row r="129" spans="1:10" ht="15.95" customHeight="1" thickBot="1">
      <c r="A129" s="34" t="s">
        <v>204</v>
      </c>
      <c r="B129" s="35">
        <v>0.2</v>
      </c>
      <c r="C129" s="36" t="s">
        <v>76</v>
      </c>
      <c r="D129" s="36" t="s">
        <v>82</v>
      </c>
      <c r="E129" s="36" t="s">
        <v>16</v>
      </c>
      <c r="F129" s="36"/>
      <c r="J129" s="2" t="str">
        <f t="shared" ref="J129:J192" si="3">IF(ISNUMBER(SEARCH($A$1, L129)), L129, "")</f>
        <v/>
      </c>
    </row>
    <row r="130" spans="1:10" ht="15.95" customHeight="1" thickBot="1">
      <c r="A130" s="34" t="s">
        <v>205</v>
      </c>
      <c r="B130" s="35">
        <v>1.5</v>
      </c>
      <c r="C130" s="36" t="s">
        <v>72</v>
      </c>
      <c r="D130" s="36" t="s">
        <v>89</v>
      </c>
      <c r="E130" s="36" t="s">
        <v>16</v>
      </c>
      <c r="F130" s="36"/>
      <c r="J130" s="2" t="str">
        <f t="shared" si="3"/>
        <v/>
      </c>
    </row>
    <row r="131" spans="1:10" ht="15.95" customHeight="1" thickBot="1">
      <c r="A131" s="34" t="s">
        <v>206</v>
      </c>
      <c r="B131" s="35">
        <v>2</v>
      </c>
      <c r="C131" s="36" t="s">
        <v>76</v>
      </c>
      <c r="D131" s="36" t="s">
        <v>89</v>
      </c>
      <c r="E131" s="36" t="s">
        <v>16</v>
      </c>
      <c r="F131" s="36"/>
      <c r="J131" s="2" t="str">
        <f t="shared" si="3"/>
        <v/>
      </c>
    </row>
    <row r="132" spans="1:10">
      <c r="B132" s="2"/>
      <c r="J132" s="2" t="str">
        <f t="shared" si="3"/>
        <v/>
      </c>
    </row>
    <row r="133" spans="1:10">
      <c r="B133" s="2"/>
      <c r="J133" s="2" t="str">
        <f t="shared" si="3"/>
        <v/>
      </c>
    </row>
    <row r="134" spans="1:10">
      <c r="B134" s="2"/>
      <c r="J134" s="2" t="str">
        <f t="shared" si="3"/>
        <v/>
      </c>
    </row>
    <row r="135" spans="1:10">
      <c r="B135" s="2"/>
      <c r="J135" s="2" t="str">
        <f t="shared" si="3"/>
        <v/>
      </c>
    </row>
    <row r="136" spans="1:10">
      <c r="B136" s="2"/>
      <c r="J136" s="2" t="str">
        <f t="shared" si="3"/>
        <v/>
      </c>
    </row>
    <row r="137" spans="1:10">
      <c r="B137" s="2"/>
      <c r="J137" s="2" t="str">
        <f t="shared" si="3"/>
        <v/>
      </c>
    </row>
    <row r="138" spans="1:10">
      <c r="B138" s="2"/>
      <c r="J138" s="2" t="str">
        <f t="shared" si="3"/>
        <v/>
      </c>
    </row>
    <row r="139" spans="1:10">
      <c r="B139" s="2"/>
      <c r="J139" s="2" t="str">
        <f t="shared" si="3"/>
        <v/>
      </c>
    </row>
    <row r="140" spans="1:10">
      <c r="B140" s="2"/>
      <c r="J140" s="2" t="str">
        <f t="shared" si="3"/>
        <v/>
      </c>
    </row>
    <row r="141" spans="1:10">
      <c r="B141" s="2"/>
      <c r="J141" s="2" t="str">
        <f t="shared" si="3"/>
        <v/>
      </c>
    </row>
    <row r="142" spans="1:10">
      <c r="B142" s="2"/>
      <c r="J142" s="2" t="str">
        <f t="shared" si="3"/>
        <v/>
      </c>
    </row>
    <row r="143" spans="1:10">
      <c r="B143" s="2"/>
      <c r="J143" s="2" t="str">
        <f t="shared" si="3"/>
        <v/>
      </c>
    </row>
    <row r="144" spans="1:10">
      <c r="B144" s="2"/>
      <c r="J144" s="2" t="str">
        <f t="shared" si="3"/>
        <v/>
      </c>
    </row>
    <row r="145" spans="2:10">
      <c r="B145" s="2"/>
      <c r="J145" s="2" t="str">
        <f t="shared" si="3"/>
        <v/>
      </c>
    </row>
    <row r="146" spans="2:10">
      <c r="B146" s="2"/>
      <c r="J146" s="2" t="str">
        <f t="shared" si="3"/>
        <v/>
      </c>
    </row>
    <row r="147" spans="2:10">
      <c r="B147" s="2"/>
      <c r="J147" s="2" t="str">
        <f t="shared" si="3"/>
        <v/>
      </c>
    </row>
    <row r="148" spans="2:10">
      <c r="B148" s="2"/>
      <c r="J148" s="2" t="str">
        <f t="shared" si="3"/>
        <v/>
      </c>
    </row>
    <row r="149" spans="2:10">
      <c r="B149" s="2"/>
      <c r="J149" s="2" t="str">
        <f t="shared" si="3"/>
        <v/>
      </c>
    </row>
    <row r="150" spans="2:10">
      <c r="B150" s="2"/>
      <c r="J150" s="2" t="str">
        <f t="shared" si="3"/>
        <v/>
      </c>
    </row>
    <row r="151" spans="2:10">
      <c r="B151" s="2"/>
      <c r="J151" s="2" t="str">
        <f t="shared" si="3"/>
        <v/>
      </c>
    </row>
    <row r="152" spans="2:10">
      <c r="B152" s="2"/>
      <c r="J152" s="2" t="str">
        <f t="shared" si="3"/>
        <v/>
      </c>
    </row>
    <row r="153" spans="2:10">
      <c r="B153" s="2"/>
      <c r="J153" s="2" t="str">
        <f t="shared" si="3"/>
        <v/>
      </c>
    </row>
    <row r="154" spans="2:10">
      <c r="B154" s="2"/>
      <c r="J154" s="2" t="str">
        <f t="shared" si="3"/>
        <v/>
      </c>
    </row>
    <row r="155" spans="2:10">
      <c r="B155" s="2"/>
      <c r="J155" s="2" t="str">
        <f t="shared" si="3"/>
        <v/>
      </c>
    </row>
    <row r="156" spans="2:10">
      <c r="B156" s="2"/>
      <c r="J156" s="2" t="str">
        <f t="shared" si="3"/>
        <v/>
      </c>
    </row>
    <row r="157" spans="2:10">
      <c r="B157" s="2"/>
      <c r="J157" s="2" t="str">
        <f t="shared" si="3"/>
        <v/>
      </c>
    </row>
    <row r="158" spans="2:10">
      <c r="B158" s="2"/>
      <c r="J158" s="2" t="str">
        <f t="shared" si="3"/>
        <v/>
      </c>
    </row>
    <row r="159" spans="2:10">
      <c r="B159" s="2"/>
      <c r="J159" s="2" t="str">
        <f t="shared" si="3"/>
        <v/>
      </c>
    </row>
    <row r="160" spans="2:10">
      <c r="J160" s="2" t="str">
        <f t="shared" si="3"/>
        <v/>
      </c>
    </row>
    <row r="161" spans="10:10">
      <c r="J161" s="2" t="str">
        <f t="shared" si="3"/>
        <v/>
      </c>
    </row>
    <row r="162" spans="10:10">
      <c r="J162" s="2" t="str">
        <f t="shared" si="3"/>
        <v/>
      </c>
    </row>
    <row r="163" spans="10:10">
      <c r="J163" s="2" t="str">
        <f t="shared" si="3"/>
        <v/>
      </c>
    </row>
    <row r="164" spans="10:10">
      <c r="J164" s="2" t="str">
        <f t="shared" si="3"/>
        <v/>
      </c>
    </row>
    <row r="165" spans="10:10">
      <c r="J165" s="2" t="str">
        <f t="shared" si="3"/>
        <v/>
      </c>
    </row>
    <row r="166" spans="10:10">
      <c r="J166" s="2" t="str">
        <f t="shared" si="3"/>
        <v/>
      </c>
    </row>
    <row r="167" spans="10:10">
      <c r="J167" s="2" t="str">
        <f t="shared" si="3"/>
        <v/>
      </c>
    </row>
    <row r="168" spans="10:10">
      <c r="J168" s="2" t="str">
        <f t="shared" si="3"/>
        <v/>
      </c>
    </row>
    <row r="169" spans="10:10">
      <c r="J169" s="2" t="str">
        <f t="shared" si="3"/>
        <v/>
      </c>
    </row>
    <row r="170" spans="10:10">
      <c r="J170" s="2" t="str">
        <f t="shared" si="3"/>
        <v/>
      </c>
    </row>
    <row r="171" spans="10:10">
      <c r="J171" s="2" t="str">
        <f t="shared" si="3"/>
        <v/>
      </c>
    </row>
    <row r="172" spans="10:10">
      <c r="J172" s="2" t="str">
        <f t="shared" si="3"/>
        <v/>
      </c>
    </row>
    <row r="173" spans="10:10">
      <c r="J173" s="2" t="str">
        <f t="shared" si="3"/>
        <v/>
      </c>
    </row>
    <row r="174" spans="10:10">
      <c r="J174" s="2" t="str">
        <f t="shared" si="3"/>
        <v/>
      </c>
    </row>
    <row r="175" spans="10:10">
      <c r="J175" s="2" t="str">
        <f t="shared" si="3"/>
        <v/>
      </c>
    </row>
    <row r="176" spans="10:10">
      <c r="J176" s="2" t="str">
        <f t="shared" si="3"/>
        <v/>
      </c>
    </row>
    <row r="177" spans="10:10">
      <c r="J177" s="2" t="str">
        <f t="shared" si="3"/>
        <v/>
      </c>
    </row>
    <row r="178" spans="10:10">
      <c r="J178" s="2" t="str">
        <f t="shared" si="3"/>
        <v/>
      </c>
    </row>
    <row r="179" spans="10:10">
      <c r="J179" s="2" t="str">
        <f t="shared" si="3"/>
        <v/>
      </c>
    </row>
    <row r="180" spans="10:10">
      <c r="J180" s="2" t="str">
        <f t="shared" si="3"/>
        <v/>
      </c>
    </row>
    <row r="181" spans="10:10">
      <c r="J181" s="2" t="str">
        <f t="shared" si="3"/>
        <v/>
      </c>
    </row>
    <row r="182" spans="10:10">
      <c r="J182" s="2" t="str">
        <f t="shared" si="3"/>
        <v/>
      </c>
    </row>
    <row r="183" spans="10:10">
      <c r="J183" s="2" t="str">
        <f t="shared" si="3"/>
        <v/>
      </c>
    </row>
    <row r="184" spans="10:10">
      <c r="J184" s="2" t="str">
        <f t="shared" si="3"/>
        <v/>
      </c>
    </row>
    <row r="185" spans="10:10">
      <c r="J185" s="2" t="str">
        <f t="shared" si="3"/>
        <v/>
      </c>
    </row>
    <row r="186" spans="10:10">
      <c r="J186" s="2" t="str">
        <f t="shared" si="3"/>
        <v/>
      </c>
    </row>
    <row r="187" spans="10:10">
      <c r="J187" s="2" t="str">
        <f t="shared" si="3"/>
        <v/>
      </c>
    </row>
    <row r="188" spans="10:10">
      <c r="J188" s="2" t="str">
        <f t="shared" si="3"/>
        <v/>
      </c>
    </row>
    <row r="189" spans="10:10">
      <c r="J189" s="2" t="str">
        <f t="shared" si="3"/>
        <v/>
      </c>
    </row>
    <row r="190" spans="10:10">
      <c r="J190" s="2" t="str">
        <f t="shared" si="3"/>
        <v/>
      </c>
    </row>
    <row r="191" spans="10:10">
      <c r="J191" s="2" t="str">
        <f t="shared" si="3"/>
        <v/>
      </c>
    </row>
    <row r="192" spans="10:10">
      <c r="J192" s="2" t="str">
        <f t="shared" si="3"/>
        <v/>
      </c>
    </row>
    <row r="193" spans="1:10">
      <c r="J193" s="2" t="str">
        <f t="shared" ref="J193:J220" si="4">IF(ISNUMBER(SEARCH($A$1, L193)), L193, "")</f>
        <v/>
      </c>
    </row>
    <row r="194" spans="1:10">
      <c r="J194" s="2" t="str">
        <f t="shared" si="4"/>
        <v/>
      </c>
    </row>
    <row r="195" spans="1:10">
      <c r="J195" s="2" t="str">
        <f t="shared" si="4"/>
        <v/>
      </c>
    </row>
    <row r="196" spans="1:10">
      <c r="A196" s="2"/>
      <c r="B196" s="2"/>
      <c r="D196" s="5"/>
      <c r="J196" s="2" t="str">
        <f t="shared" si="4"/>
        <v/>
      </c>
    </row>
    <row r="197" spans="1:10">
      <c r="A197" s="2"/>
      <c r="B197" s="2"/>
      <c r="D197" s="5"/>
      <c r="J197" s="2" t="str">
        <f t="shared" si="4"/>
        <v/>
      </c>
    </row>
    <row r="198" spans="1:10">
      <c r="A198" s="2"/>
      <c r="B198" s="2"/>
      <c r="D198" s="5"/>
      <c r="J198" s="2" t="str">
        <f t="shared" si="4"/>
        <v/>
      </c>
    </row>
    <row r="199" spans="1:10">
      <c r="A199" s="2"/>
      <c r="B199" s="2"/>
      <c r="D199" s="5"/>
      <c r="J199" s="2" t="str">
        <f t="shared" si="4"/>
        <v/>
      </c>
    </row>
    <row r="200" spans="1:10">
      <c r="A200" s="2"/>
      <c r="B200" s="2"/>
      <c r="D200" s="5"/>
      <c r="J200" s="2" t="str">
        <f t="shared" si="4"/>
        <v/>
      </c>
    </row>
    <row r="201" spans="1:10">
      <c r="A201" s="2"/>
      <c r="B201" s="2"/>
      <c r="D201" s="5"/>
      <c r="J201" s="2" t="str">
        <f t="shared" si="4"/>
        <v/>
      </c>
    </row>
    <row r="202" spans="1:10">
      <c r="A202" s="2"/>
      <c r="B202" s="2"/>
      <c r="D202" s="5"/>
      <c r="J202" s="2" t="str">
        <f t="shared" si="4"/>
        <v/>
      </c>
    </row>
    <row r="203" spans="1:10">
      <c r="A203" s="2"/>
      <c r="B203" s="2"/>
      <c r="D203" s="5"/>
      <c r="J203" s="2" t="str">
        <f t="shared" si="4"/>
        <v/>
      </c>
    </row>
    <row r="204" spans="1:10">
      <c r="A204" s="2"/>
      <c r="B204" s="2"/>
      <c r="D204" s="5"/>
      <c r="J204" s="2" t="str">
        <f t="shared" si="4"/>
        <v/>
      </c>
    </row>
    <row r="205" spans="1:10">
      <c r="A205" s="2"/>
      <c r="B205" s="2"/>
      <c r="D205" s="5"/>
      <c r="J205" s="2" t="str">
        <f t="shared" si="4"/>
        <v/>
      </c>
    </row>
    <row r="206" spans="1:10">
      <c r="A206" s="2"/>
      <c r="B206" s="2"/>
      <c r="D206" s="5"/>
      <c r="J206" s="2" t="str">
        <f t="shared" si="4"/>
        <v/>
      </c>
    </row>
    <row r="207" spans="1:10">
      <c r="A207" s="2"/>
      <c r="B207" s="2"/>
      <c r="D207" s="5"/>
      <c r="J207" s="2" t="str">
        <f t="shared" si="4"/>
        <v/>
      </c>
    </row>
    <row r="208" spans="1:10">
      <c r="A208" s="2"/>
      <c r="B208" s="2"/>
      <c r="D208" s="5"/>
      <c r="J208" s="2" t="str">
        <f t="shared" si="4"/>
        <v/>
      </c>
    </row>
    <row r="209" spans="1:10">
      <c r="A209" s="2"/>
      <c r="D209" s="5"/>
      <c r="J209" s="2" t="str">
        <f t="shared" si="4"/>
        <v/>
      </c>
    </row>
    <row r="210" spans="1:10">
      <c r="A210" s="2"/>
      <c r="B210" s="2"/>
      <c r="D210" s="5"/>
      <c r="J210" s="2" t="str">
        <f t="shared" si="4"/>
        <v/>
      </c>
    </row>
    <row r="211" spans="1:10">
      <c r="A211" s="2"/>
      <c r="B211" s="2"/>
      <c r="D211" s="5"/>
      <c r="J211" s="2" t="str">
        <f t="shared" si="4"/>
        <v/>
      </c>
    </row>
    <row r="212" spans="1:10">
      <c r="A212" s="2"/>
      <c r="B212" s="2"/>
      <c r="D212" s="5"/>
      <c r="J212" s="2" t="str">
        <f t="shared" si="4"/>
        <v/>
      </c>
    </row>
    <row r="213" spans="1:10">
      <c r="A213" s="2"/>
      <c r="B213" s="2"/>
      <c r="D213" s="5"/>
      <c r="J213" s="2" t="str">
        <f t="shared" si="4"/>
        <v/>
      </c>
    </row>
    <row r="214" spans="1:10">
      <c r="A214" s="2"/>
      <c r="B214" s="2"/>
      <c r="D214" s="5"/>
      <c r="J214" s="2" t="str">
        <f t="shared" si="4"/>
        <v/>
      </c>
    </row>
    <row r="215" spans="1:10">
      <c r="A215" s="2"/>
      <c r="B215" s="2"/>
      <c r="D215" s="5"/>
      <c r="J215" s="2" t="str">
        <f t="shared" si="4"/>
        <v/>
      </c>
    </row>
    <row r="216" spans="1:10">
      <c r="A216" s="2"/>
      <c r="B216" s="2"/>
      <c r="D216" s="5"/>
      <c r="J216" s="2" t="str">
        <f t="shared" si="4"/>
        <v/>
      </c>
    </row>
    <row r="217" spans="1:10">
      <c r="A217" s="2"/>
      <c r="B217" s="2"/>
      <c r="D217" s="5"/>
      <c r="J217" s="2" t="str">
        <f t="shared" si="4"/>
        <v/>
      </c>
    </row>
    <row r="218" spans="1:10">
      <c r="A218" s="2"/>
      <c r="B218" s="2"/>
      <c r="D218" s="5"/>
      <c r="J218" s="2" t="str">
        <f t="shared" si="4"/>
        <v/>
      </c>
    </row>
    <row r="219" spans="1:10">
      <c r="A219" s="2"/>
      <c r="B219" s="2"/>
      <c r="D219" s="5"/>
      <c r="J219" s="2" t="str">
        <f t="shared" si="4"/>
        <v/>
      </c>
    </row>
    <row r="220" spans="1:10">
      <c r="A220" s="2"/>
      <c r="D220" s="5"/>
      <c r="J220" s="2" t="str">
        <f t="shared" si="4"/>
        <v/>
      </c>
    </row>
    <row r="221" spans="1:10">
      <c r="A221" s="2"/>
      <c r="B221" s="2"/>
      <c r="D221" s="5"/>
    </row>
    <row r="222" spans="1:10">
      <c r="A222" s="2"/>
      <c r="B222" s="2"/>
      <c r="D222" s="5"/>
    </row>
    <row r="223" spans="1:10">
      <c r="A223" s="2"/>
      <c r="B223" s="2"/>
      <c r="D223" s="5"/>
    </row>
    <row r="224" spans="1:10">
      <c r="A224" s="2"/>
      <c r="B224" s="2"/>
      <c r="D224" s="5"/>
    </row>
    <row r="225" spans="1:4">
      <c r="A225" s="2"/>
      <c r="D225" s="5"/>
    </row>
    <row r="226" spans="1:4">
      <c r="A226" s="2"/>
      <c r="B226" s="2"/>
      <c r="D226" s="5"/>
    </row>
    <row r="227" spans="1:4">
      <c r="A227" s="2"/>
      <c r="B227" s="2"/>
      <c r="D227" s="5"/>
    </row>
    <row r="228" spans="1:4">
      <c r="A228" s="2"/>
      <c r="B228" s="2"/>
      <c r="D228" s="5"/>
    </row>
    <row r="229" spans="1:4">
      <c r="A229" s="2"/>
      <c r="B229" s="2"/>
      <c r="D229" s="5"/>
    </row>
    <row r="230" spans="1:4">
      <c r="A230" s="2"/>
      <c r="B230" s="2"/>
      <c r="D230" s="6"/>
    </row>
    <row r="231" spans="1:4">
      <c r="A231" s="2"/>
      <c r="B231" s="2"/>
      <c r="D231" s="6"/>
    </row>
    <row r="232" spans="1:4">
      <c r="A232" s="2"/>
      <c r="B232" s="2"/>
      <c r="D232" s="6"/>
    </row>
    <row r="233" spans="1:4">
      <c r="A233" s="2"/>
      <c r="B233" s="2"/>
      <c r="D233" s="6"/>
    </row>
    <row r="234" spans="1:4">
      <c r="A234" s="2"/>
      <c r="B234" s="2"/>
      <c r="D234" s="6"/>
    </row>
    <row r="235" spans="1:4">
      <c r="A235" s="2"/>
      <c r="B235" s="2"/>
      <c r="D235" s="6"/>
    </row>
    <row r="236" spans="1:4">
      <c r="A236" s="2"/>
      <c r="D236" s="6"/>
    </row>
    <row r="237" spans="1:4">
      <c r="A237" s="2"/>
      <c r="B237" s="2"/>
      <c r="D237" s="6"/>
    </row>
    <row r="238" spans="1:4">
      <c r="A238" s="2"/>
      <c r="D238" s="6"/>
    </row>
    <row r="239" spans="1:4">
      <c r="A239" s="2"/>
      <c r="B239" s="2"/>
      <c r="D239" s="6"/>
    </row>
    <row r="240" spans="1:4">
      <c r="A240" s="2"/>
      <c r="D240" s="6"/>
    </row>
    <row r="241" spans="1:4">
      <c r="A241" s="2"/>
      <c r="B241" s="2"/>
      <c r="D241" s="6"/>
    </row>
    <row r="264" spans="1:4">
      <c r="A264" s="2"/>
      <c r="B264" s="2"/>
      <c r="D264" s="5"/>
    </row>
    <row r="265" spans="1:4">
      <c r="A265" s="2"/>
      <c r="B265" s="2"/>
      <c r="D265" s="5"/>
    </row>
    <row r="266" spans="1:4">
      <c r="A266" s="2"/>
      <c r="B266" s="2"/>
      <c r="D266" s="5"/>
    </row>
    <row r="267" spans="1:4">
      <c r="A267" s="2"/>
      <c r="B267" s="2"/>
      <c r="D267" s="5"/>
    </row>
    <row r="268" spans="1:4">
      <c r="A268" s="2"/>
      <c r="B268" s="2"/>
      <c r="D268" s="5"/>
    </row>
    <row r="269" spans="1:4">
      <c r="A269" s="2"/>
      <c r="B269" s="2"/>
      <c r="D269" s="5"/>
    </row>
    <row r="270" spans="1:4">
      <c r="A270" s="2"/>
      <c r="B270" s="2"/>
      <c r="D270" s="5"/>
    </row>
    <row r="271" spans="1:4">
      <c r="A271" s="2"/>
      <c r="B271" s="2"/>
      <c r="D271" s="5"/>
    </row>
    <row r="272" spans="1:4">
      <c r="A272" s="2"/>
      <c r="B272" s="2"/>
      <c r="D272" s="5"/>
    </row>
    <row r="273" spans="1:4">
      <c r="A273" s="2"/>
      <c r="B273" s="2"/>
      <c r="D273" s="5"/>
    </row>
    <row r="274" spans="1:4">
      <c r="A274" s="2"/>
      <c r="B274" s="2"/>
      <c r="D274" s="5"/>
    </row>
    <row r="275" spans="1:4">
      <c r="A275" s="2"/>
      <c r="B275" s="2"/>
      <c r="D275" s="5"/>
    </row>
    <row r="276" spans="1:4">
      <c r="A276" s="2"/>
      <c r="B276" s="2"/>
      <c r="D276" s="5"/>
    </row>
    <row r="277" spans="1:4">
      <c r="A277" s="2"/>
      <c r="D277" s="5"/>
    </row>
    <row r="278" spans="1:4">
      <c r="A278" s="2"/>
      <c r="B278" s="2"/>
      <c r="D278" s="5"/>
    </row>
    <row r="279" spans="1:4">
      <c r="A279" s="2"/>
      <c r="B279" s="2"/>
      <c r="D279" s="5"/>
    </row>
    <row r="280" spans="1:4">
      <c r="A280" s="2"/>
      <c r="B280" s="2"/>
    </row>
    <row r="281" spans="1:4">
      <c r="A281" s="2"/>
      <c r="B281" s="2"/>
    </row>
    <row r="282" spans="1:4">
      <c r="A282" s="2"/>
      <c r="B282" s="2"/>
    </row>
    <row r="283" spans="1:4">
      <c r="A283" s="2"/>
      <c r="B283" s="2"/>
    </row>
    <row r="284" spans="1:4">
      <c r="A284" s="2"/>
      <c r="B284" s="2"/>
    </row>
    <row r="285" spans="1:4">
      <c r="A285" s="2"/>
      <c r="B285" s="2"/>
    </row>
    <row r="286" spans="1:4">
      <c r="A286" s="2"/>
      <c r="B286" s="2"/>
    </row>
    <row r="287" spans="1:4">
      <c r="A287" s="2"/>
      <c r="B287" s="2"/>
    </row>
    <row r="288" spans="1:4">
      <c r="A288" s="2"/>
      <c r="B288" s="2"/>
    </row>
    <row r="289" spans="1:4">
      <c r="A289" s="2"/>
    </row>
    <row r="290" spans="1:4">
      <c r="A290" s="2"/>
    </row>
    <row r="291" spans="1:4">
      <c r="A291" s="2"/>
      <c r="B291" s="2"/>
    </row>
    <row r="292" spans="1:4">
      <c r="A292" s="2"/>
      <c r="B292" s="2"/>
    </row>
    <row r="293" spans="1:4">
      <c r="A293" s="2"/>
      <c r="B293" s="2"/>
    </row>
    <row r="294" spans="1:4">
      <c r="A294" s="2"/>
      <c r="B294" s="2"/>
    </row>
    <row r="295" spans="1:4">
      <c r="A295" s="2"/>
    </row>
    <row r="296" spans="1:4">
      <c r="A296" s="2"/>
      <c r="B296" s="2"/>
    </row>
    <row r="297" spans="1:4">
      <c r="A297" s="2"/>
      <c r="B297" s="2"/>
    </row>
    <row r="298" spans="1:4">
      <c r="A298" s="2"/>
      <c r="B298" s="2"/>
    </row>
    <row r="299" spans="1:4">
      <c r="A299" s="2"/>
      <c r="B299" s="2"/>
    </row>
    <row r="300" spans="1:4">
      <c r="A300" s="2"/>
      <c r="B300" s="2"/>
      <c r="D300" s="3"/>
    </row>
    <row r="301" spans="1:4">
      <c r="A301" s="2"/>
      <c r="B301" s="2"/>
      <c r="D301" s="3"/>
    </row>
    <row r="302" spans="1:4">
      <c r="A302" s="2"/>
      <c r="B302" s="2"/>
      <c r="D302" s="3"/>
    </row>
    <row r="303" spans="1:4">
      <c r="A303" s="2"/>
      <c r="B303" s="2"/>
      <c r="D303" s="3"/>
    </row>
    <row r="304" spans="1:4">
      <c r="A304" s="2"/>
      <c r="B304" s="2"/>
      <c r="D304" s="3"/>
    </row>
    <row r="305" spans="1:4">
      <c r="A305" s="2"/>
      <c r="B305" s="2"/>
      <c r="D305" s="3"/>
    </row>
    <row r="306" spans="1:4">
      <c r="A306" s="2"/>
      <c r="B306" s="2"/>
      <c r="D306" s="3"/>
    </row>
    <row r="307" spans="1:4">
      <c r="A307" s="2"/>
      <c r="B307" s="2"/>
      <c r="D307" s="3"/>
    </row>
    <row r="308" spans="1:4">
      <c r="A308" s="2"/>
      <c r="B308" s="2"/>
      <c r="D308" s="3"/>
    </row>
    <row r="309" spans="1:4">
      <c r="A309" s="2"/>
      <c r="D309" s="3"/>
    </row>
    <row r="310" spans="1:4">
      <c r="A310" s="2"/>
      <c r="B310" s="2"/>
      <c r="D310" s="3"/>
    </row>
    <row r="311" spans="1:4">
      <c r="A311" s="2"/>
      <c r="B311" s="2"/>
      <c r="D311" s="3"/>
    </row>
    <row r="312" spans="1:4">
      <c r="A312" s="2"/>
      <c r="B312" s="2"/>
      <c r="D312" s="3"/>
    </row>
    <row r="313" spans="1:4">
      <c r="A313" s="2"/>
      <c r="B313" s="2"/>
      <c r="D313" s="3"/>
    </row>
    <row r="314" spans="1:4">
      <c r="A314" s="2"/>
      <c r="B314" s="2"/>
      <c r="D314" s="3"/>
    </row>
    <row r="315" spans="1:4">
      <c r="A315" s="2"/>
      <c r="D315" s="3"/>
    </row>
    <row r="316" spans="1:4">
      <c r="A316" s="2"/>
      <c r="B316" s="2"/>
      <c r="D316" s="3"/>
    </row>
    <row r="317" spans="1:4">
      <c r="A317" s="2"/>
      <c r="B317" s="2"/>
      <c r="D317" s="3"/>
    </row>
    <row r="318" spans="1:4">
      <c r="A318" s="2"/>
      <c r="B318" s="2"/>
      <c r="D318" s="3"/>
    </row>
    <row r="319" spans="1:4">
      <c r="A319" s="2"/>
      <c r="B319" s="2"/>
      <c r="D319" s="3"/>
    </row>
    <row r="320" spans="1:4">
      <c r="A320" s="2"/>
      <c r="B320" s="2"/>
      <c r="D320" s="3"/>
    </row>
    <row r="321" spans="1:4">
      <c r="A321" s="2"/>
      <c r="D321" s="3"/>
    </row>
    <row r="322" spans="1:4">
      <c r="A322" s="2"/>
      <c r="B322" s="2"/>
      <c r="D322" s="3"/>
    </row>
    <row r="323" spans="1:4">
      <c r="A323" s="2"/>
      <c r="B323" s="2"/>
      <c r="D323" s="3"/>
    </row>
    <row r="324" spans="1:4">
      <c r="A324" s="2"/>
      <c r="B324" s="2"/>
      <c r="D324" s="3"/>
    </row>
    <row r="325" spans="1:4">
      <c r="A325" s="2"/>
      <c r="B325" s="2"/>
      <c r="D325" s="3"/>
    </row>
    <row r="326" spans="1:4">
      <c r="A326" s="2"/>
      <c r="B326" s="2"/>
      <c r="D326" s="3"/>
    </row>
    <row r="327" spans="1:4">
      <c r="A327" s="2"/>
      <c r="B327" s="2"/>
      <c r="D327" s="3"/>
    </row>
    <row r="328" spans="1:4">
      <c r="A328" s="2"/>
      <c r="B328" s="2"/>
      <c r="D328" s="3"/>
    </row>
    <row r="329" spans="1:4">
      <c r="A329" s="2"/>
      <c r="B329" s="2"/>
      <c r="D329" s="3"/>
    </row>
    <row r="330" spans="1:4">
      <c r="A330" s="2"/>
      <c r="B330" s="2"/>
      <c r="D330" s="3"/>
    </row>
    <row r="331" spans="1:4">
      <c r="A331" s="2"/>
      <c r="B331" s="2"/>
      <c r="D331" s="3"/>
    </row>
    <row r="332" spans="1:4">
      <c r="A332" s="2"/>
      <c r="B332" s="2"/>
      <c r="D332" s="3"/>
    </row>
    <row r="333" spans="1:4">
      <c r="A333" s="2"/>
      <c r="B333" s="2"/>
      <c r="D333" s="3"/>
    </row>
    <row r="334" spans="1:4">
      <c r="A334" s="2"/>
      <c r="B334" s="2"/>
      <c r="D334" s="5"/>
    </row>
    <row r="335" spans="1:4">
      <c r="A335" s="2"/>
      <c r="B335" s="2"/>
      <c r="D335" s="5"/>
    </row>
    <row r="336" spans="1:4">
      <c r="A336" s="2"/>
      <c r="B336" s="2"/>
      <c r="D336" s="5"/>
    </row>
    <row r="337" spans="1:4">
      <c r="A337" s="2"/>
      <c r="B337" s="2"/>
      <c r="D337" s="5"/>
    </row>
    <row r="338" spans="1:4">
      <c r="A338" s="2"/>
      <c r="B338" s="2"/>
      <c r="D338" s="5"/>
    </row>
    <row r="339" spans="1:4">
      <c r="A339" s="2"/>
      <c r="B339" s="2"/>
      <c r="D339" s="5"/>
    </row>
    <row r="340" spans="1:4">
      <c r="A340" s="2"/>
      <c r="B340" s="2"/>
      <c r="D340" s="5"/>
    </row>
    <row r="341" spans="1:4">
      <c r="A341" s="2"/>
      <c r="B341" s="2"/>
      <c r="D341" s="5"/>
    </row>
    <row r="342" spans="1:4">
      <c r="A342" s="2"/>
      <c r="B342" s="2"/>
      <c r="D342" s="5"/>
    </row>
    <row r="343" spans="1:4">
      <c r="A343" s="2"/>
      <c r="B343" s="2"/>
      <c r="D343" s="5"/>
    </row>
    <row r="344" spans="1:4">
      <c r="A344" s="2"/>
      <c r="B344" s="2"/>
      <c r="D344" s="5"/>
    </row>
    <row r="345" spans="1:4">
      <c r="A345" s="2"/>
      <c r="B345" s="2"/>
      <c r="D345" s="5"/>
    </row>
    <row r="346" spans="1:4">
      <c r="A346" s="2"/>
      <c r="B346" s="2"/>
      <c r="D346" s="5"/>
    </row>
    <row r="347" spans="1:4">
      <c r="A347" s="2"/>
      <c r="D347" s="5"/>
    </row>
    <row r="348" spans="1:4">
      <c r="A348" s="2"/>
      <c r="B348" s="2"/>
      <c r="D348" s="5"/>
    </row>
    <row r="349" spans="1:4">
      <c r="A349" s="2"/>
      <c r="B349" s="2"/>
      <c r="D349" s="5"/>
    </row>
    <row r="350" spans="1:4">
      <c r="A350" s="2"/>
      <c r="B350" s="2"/>
      <c r="D350" s="5"/>
    </row>
    <row r="351" spans="1:4">
      <c r="A351" s="2"/>
      <c r="B351" s="2"/>
      <c r="D351" s="5"/>
    </row>
    <row r="352" spans="1:4">
      <c r="A352" s="2"/>
      <c r="B352" s="2"/>
      <c r="D352" s="5"/>
    </row>
    <row r="353" spans="1:4">
      <c r="A353" s="2"/>
      <c r="B353" s="2"/>
      <c r="D353" s="5"/>
    </row>
    <row r="354" spans="1:4">
      <c r="A354" s="2"/>
      <c r="B354" s="2"/>
      <c r="D354" s="5"/>
    </row>
    <row r="355" spans="1:4">
      <c r="A355" s="2"/>
      <c r="B355" s="2"/>
      <c r="D355" s="5"/>
    </row>
    <row r="356" spans="1:4">
      <c r="A356" s="2"/>
      <c r="B356" s="2"/>
      <c r="D356" s="5"/>
    </row>
    <row r="357" spans="1:4">
      <c r="A357" s="2"/>
      <c r="B357" s="2"/>
      <c r="D357" s="5"/>
    </row>
    <row r="358" spans="1:4">
      <c r="A358" s="2"/>
      <c r="D358" s="5"/>
    </row>
    <row r="359" spans="1:4">
      <c r="A359" s="2"/>
      <c r="B359" s="2"/>
      <c r="D359" s="5"/>
    </row>
    <row r="360" spans="1:4">
      <c r="A360" s="2"/>
      <c r="B360" s="2"/>
      <c r="D360" s="5"/>
    </row>
    <row r="361" spans="1:4">
      <c r="A361" s="2"/>
      <c r="B361" s="2"/>
      <c r="D361" s="5"/>
    </row>
    <row r="362" spans="1:4">
      <c r="A362" s="2"/>
      <c r="B362" s="2"/>
      <c r="D362" s="5"/>
    </row>
    <row r="363" spans="1:4">
      <c r="A363" s="2"/>
      <c r="D363" s="5"/>
    </row>
    <row r="364" spans="1:4">
      <c r="A364" s="2"/>
      <c r="B364" s="2"/>
      <c r="D364" s="5"/>
    </row>
    <row r="365" spans="1:4">
      <c r="A365" s="2"/>
      <c r="B365" s="2"/>
      <c r="D365" s="5"/>
    </row>
    <row r="366" spans="1:4">
      <c r="A366" s="2"/>
      <c r="B366" s="2"/>
      <c r="D366" s="5"/>
    </row>
    <row r="367" spans="1:4">
      <c r="A367" s="2"/>
      <c r="B367" s="2"/>
      <c r="D367" s="5"/>
    </row>
    <row r="368" spans="1:4">
      <c r="A368" s="2"/>
      <c r="B368" s="2"/>
      <c r="D368" s="6"/>
    </row>
    <row r="369" spans="1:4">
      <c r="A369" s="2"/>
      <c r="B369" s="2"/>
      <c r="D369" s="6"/>
    </row>
    <row r="370" spans="1:4">
      <c r="A370" s="2"/>
      <c r="B370" s="2"/>
      <c r="D370" s="6"/>
    </row>
    <row r="371" spans="1:4">
      <c r="A371" s="2"/>
      <c r="B371" s="2"/>
      <c r="D371" s="6"/>
    </row>
    <row r="372" spans="1:4">
      <c r="A372" s="2"/>
      <c r="B372" s="2"/>
      <c r="D372" s="6"/>
    </row>
    <row r="373" spans="1:4">
      <c r="A373" s="2"/>
      <c r="B373" s="2"/>
      <c r="D373" s="6"/>
    </row>
    <row r="374" spans="1:4">
      <c r="A374" s="2"/>
      <c r="D374" s="6"/>
    </row>
    <row r="375" spans="1:4">
      <c r="A375" s="2"/>
      <c r="B375" s="2"/>
      <c r="D375" s="6"/>
    </row>
    <row r="376" spans="1:4">
      <c r="A376" s="2"/>
      <c r="D376" s="6"/>
    </row>
    <row r="377" spans="1:4">
      <c r="A377" s="2"/>
      <c r="B377" s="2"/>
      <c r="D377" s="6"/>
    </row>
    <row r="378" spans="1:4">
      <c r="A378" s="2"/>
      <c r="D378" s="6"/>
    </row>
    <row r="379" spans="1:4">
      <c r="A379" s="2"/>
      <c r="B379" s="2"/>
      <c r="D379" s="6"/>
    </row>
  </sheetData>
  <sortState xmlns:xlrd2="http://schemas.microsoft.com/office/spreadsheetml/2017/richdata2" ref="A2:E131">
    <sortCondition ref="E2:E131"/>
    <sortCondition ref="D2:D131" customList="Batsman,Bowler,All Rounder,Wicket Keeper"/>
    <sortCondition descending="1" ref="C2:C131"/>
    <sortCondition ref="A2:A131"/>
  </sortState>
  <dataValidations count="3">
    <dataValidation type="list" allowBlank="1" showInputMessage="1" showErrorMessage="1" sqref="C2:C1048576" xr:uid="{00000000-0002-0000-0000-000000000000}">
      <formula1>"Indian, Foreigner"</formula1>
    </dataValidation>
    <dataValidation type="list" allowBlank="1" showInputMessage="1" showErrorMessage="1" sqref="D1:D1048576" xr:uid="{00000000-0002-0000-0000-000001000000}">
      <formula1>"Batsman, Bowler, All Rounder, Wicket Keeper"</formula1>
    </dataValidation>
    <dataValidation type="list" allowBlank="1" showInputMessage="1" showErrorMessage="1" sqref="E1:E1048576" xr:uid="{00000000-0002-0000-0000-000002000000}">
      <formula1>"CSK, DC, GT, KKR, LSG, MI, PBKS, RR, RCB, SRH"</formula1>
    </dataValidation>
  </dataValidations>
  <pageMargins left="0.7" right="0.7" top="0.75" bottom="0.75" header="0.3" footer="0.3"/>
  <headerFooter>
    <oddFooter>&amp;R&amp;"Calibri"&amp;8 &amp;K000000_x000D_# Cisco Confidential_x000D_&amp;1#&amp;"Calibri"&amp;8&amp;K000000 Cisco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24"/>
  <sheetViews>
    <sheetView zoomScale="69" workbookViewId="0">
      <pane xSplit="1" topLeftCell="B1" activePane="topRight" state="frozen"/>
      <selection pane="topRight" activeCell="AZ12" sqref="AZ12"/>
    </sheetView>
  </sheetViews>
  <sheetFormatPr defaultColWidth="18.25" defaultRowHeight="19.5" customHeight="1"/>
  <cols>
    <col min="1" max="1" width="26.25" bestFit="1" customWidth="1"/>
    <col min="2" max="2" width="18.25" bestFit="1" customWidth="1"/>
    <col min="3" max="3" width="15.625" customWidth="1"/>
    <col min="4" max="4" width="12" bestFit="1" customWidth="1"/>
    <col min="5" max="5" width="10" bestFit="1" customWidth="1"/>
    <col min="6" max="6" width="7.125" bestFit="1" customWidth="1"/>
    <col min="7" max="7" width="14.375" bestFit="1" customWidth="1"/>
    <col min="8" max="8" width="12.625" bestFit="1" customWidth="1"/>
    <col min="9" max="9" width="12" bestFit="1" customWidth="1"/>
    <col min="10" max="10" width="10" bestFit="1" customWidth="1"/>
    <col min="11" max="11" width="7.125" bestFit="1" customWidth="1"/>
    <col min="12" max="12" width="17.625" bestFit="1" customWidth="1"/>
    <col min="13" max="13" width="12.625" bestFit="1" customWidth="1"/>
    <col min="14" max="14" width="12" bestFit="1" customWidth="1"/>
    <col min="15" max="15" width="10" bestFit="1" customWidth="1"/>
    <col min="16" max="16" width="7.125" bestFit="1" customWidth="1"/>
    <col min="17" max="17" width="14.25" bestFit="1" customWidth="1"/>
    <col min="18" max="18" width="10.25" bestFit="1" customWidth="1"/>
    <col min="19" max="19" width="12" bestFit="1" customWidth="1"/>
    <col min="20" max="20" width="10" bestFit="1" customWidth="1"/>
    <col min="21" max="21" width="7.125" bestFit="1" customWidth="1"/>
    <col min="22" max="22" width="14.5" bestFit="1" customWidth="1"/>
    <col min="23" max="23" width="12.625" bestFit="1" customWidth="1"/>
    <col min="24" max="24" width="12" bestFit="1" customWidth="1"/>
    <col min="25" max="25" width="10" bestFit="1" customWidth="1"/>
    <col min="26" max="26" width="7.125" bestFit="1" customWidth="1"/>
    <col min="27" max="27" width="18.5" bestFit="1" customWidth="1"/>
    <col min="28" max="28" width="10.25" bestFit="1" customWidth="1"/>
    <col min="29" max="29" width="12" bestFit="1" customWidth="1"/>
    <col min="30" max="30" width="10" bestFit="1" customWidth="1"/>
    <col min="31" max="31" width="7.125" bestFit="1" customWidth="1"/>
    <col min="32" max="32" width="15.75" bestFit="1" customWidth="1"/>
    <col min="33" max="33" width="10.25" bestFit="1" customWidth="1"/>
    <col min="34" max="34" width="12" bestFit="1" customWidth="1"/>
    <col min="35" max="35" width="10" bestFit="1" customWidth="1"/>
    <col min="36" max="36" width="7.125" bestFit="1" customWidth="1"/>
    <col min="37" max="37" width="16.75" bestFit="1" customWidth="1"/>
    <col min="38" max="38" width="10.25" bestFit="1" customWidth="1"/>
    <col min="39" max="39" width="12" bestFit="1" customWidth="1"/>
    <col min="40" max="40" width="10" bestFit="1" customWidth="1"/>
    <col min="41" max="41" width="7.125" bestFit="1" customWidth="1"/>
    <col min="42" max="42" width="18.5" bestFit="1" customWidth="1"/>
    <col min="43" max="43" width="12.625" bestFit="1" customWidth="1"/>
    <col min="44" max="44" width="12" bestFit="1" customWidth="1"/>
    <col min="45" max="45" width="10" bestFit="1" customWidth="1"/>
    <col min="46" max="46" width="7.125" bestFit="1" customWidth="1"/>
    <col min="47" max="47" width="16.875" bestFit="1" customWidth="1"/>
    <col min="48" max="48" width="10.25" bestFit="1" customWidth="1"/>
    <col min="49" max="49" width="12" bestFit="1" customWidth="1"/>
    <col min="50" max="50" width="10" bestFit="1" customWidth="1"/>
    <col min="51" max="51" width="7.125" bestFit="1" customWidth="1"/>
  </cols>
  <sheetData>
    <row r="1" spans="1:51" ht="19.5" customHeight="1">
      <c r="A1" s="99" t="s">
        <v>207</v>
      </c>
      <c r="B1" s="102" t="s">
        <v>25</v>
      </c>
      <c r="C1" s="103"/>
      <c r="D1" s="103"/>
      <c r="E1" s="103"/>
      <c r="F1" s="103"/>
      <c r="G1" s="103" t="s">
        <v>10</v>
      </c>
      <c r="H1" s="103"/>
      <c r="I1" s="103"/>
      <c r="J1" s="103"/>
      <c r="K1" s="103"/>
      <c r="L1" s="103" t="s">
        <v>28</v>
      </c>
      <c r="M1" s="103"/>
      <c r="N1" s="103"/>
      <c r="O1" s="103"/>
      <c r="P1" s="103"/>
      <c r="Q1" s="103" t="s">
        <v>4</v>
      </c>
      <c r="R1" s="103"/>
      <c r="S1" s="103"/>
      <c r="T1" s="103"/>
      <c r="U1" s="103"/>
      <c r="V1" s="103" t="s">
        <v>19</v>
      </c>
      <c r="W1" s="103"/>
      <c r="X1" s="103"/>
      <c r="Y1" s="103"/>
      <c r="Z1" s="103"/>
      <c r="AA1" s="103" t="s">
        <v>22</v>
      </c>
      <c r="AB1" s="103"/>
      <c r="AC1" s="103"/>
      <c r="AD1" s="103"/>
      <c r="AE1" s="103"/>
      <c r="AF1" s="103" t="s">
        <v>31</v>
      </c>
      <c r="AG1" s="103"/>
      <c r="AH1" s="103"/>
      <c r="AI1" s="103"/>
      <c r="AJ1" s="103"/>
      <c r="AK1" s="103" t="s">
        <v>7</v>
      </c>
      <c r="AL1" s="103"/>
      <c r="AM1" s="103"/>
      <c r="AN1" s="103"/>
      <c r="AO1" s="103"/>
      <c r="AP1" s="103" t="s">
        <v>13</v>
      </c>
      <c r="AQ1" s="103"/>
      <c r="AR1" s="103"/>
      <c r="AS1" s="103"/>
      <c r="AT1" s="103"/>
      <c r="AU1" s="103" t="s">
        <v>16</v>
      </c>
      <c r="AV1" s="103"/>
      <c r="AW1" s="103"/>
      <c r="AX1" s="103"/>
      <c r="AY1" s="103"/>
    </row>
    <row r="2" spans="1:51" ht="19.5" customHeight="1">
      <c r="A2" s="100"/>
      <c r="B2" s="61" t="s">
        <v>208</v>
      </c>
      <c r="C2" s="7" t="s">
        <v>209</v>
      </c>
      <c r="D2" s="7" t="s">
        <v>61</v>
      </c>
      <c r="E2" s="7" t="s">
        <v>210</v>
      </c>
      <c r="F2" s="7" t="s">
        <v>211</v>
      </c>
      <c r="G2" s="46" t="s">
        <v>208</v>
      </c>
      <c r="H2" s="7" t="s">
        <v>209</v>
      </c>
      <c r="I2" s="7" t="s">
        <v>61</v>
      </c>
      <c r="J2" s="7" t="s">
        <v>210</v>
      </c>
      <c r="K2" s="7" t="s">
        <v>211</v>
      </c>
      <c r="L2" s="46" t="s">
        <v>208</v>
      </c>
      <c r="M2" s="7" t="s">
        <v>209</v>
      </c>
      <c r="N2" s="7" t="s">
        <v>61</v>
      </c>
      <c r="O2" s="7" t="s">
        <v>210</v>
      </c>
      <c r="P2" s="7" t="s">
        <v>211</v>
      </c>
      <c r="Q2" s="46" t="s">
        <v>208</v>
      </c>
      <c r="R2" s="7" t="s">
        <v>209</v>
      </c>
      <c r="S2" s="7" t="s">
        <v>61</v>
      </c>
      <c r="T2" s="7" t="s">
        <v>210</v>
      </c>
      <c r="U2" s="7" t="s">
        <v>211</v>
      </c>
      <c r="V2" s="46" t="s">
        <v>208</v>
      </c>
      <c r="W2" s="7" t="s">
        <v>209</v>
      </c>
      <c r="X2" s="7" t="s">
        <v>61</v>
      </c>
      <c r="Y2" s="7" t="s">
        <v>210</v>
      </c>
      <c r="Z2" s="7" t="s">
        <v>211</v>
      </c>
      <c r="AA2" s="46" t="s">
        <v>208</v>
      </c>
      <c r="AB2" s="7" t="s">
        <v>209</v>
      </c>
      <c r="AC2" s="7" t="s">
        <v>61</v>
      </c>
      <c r="AD2" s="7" t="s">
        <v>210</v>
      </c>
      <c r="AE2" s="7" t="s">
        <v>211</v>
      </c>
      <c r="AF2" s="46" t="s">
        <v>208</v>
      </c>
      <c r="AG2" s="7" t="s">
        <v>209</v>
      </c>
      <c r="AH2" s="7" t="s">
        <v>61</v>
      </c>
      <c r="AI2" s="7" t="s">
        <v>210</v>
      </c>
      <c r="AJ2" s="7" t="s">
        <v>211</v>
      </c>
      <c r="AK2" s="46" t="s">
        <v>208</v>
      </c>
      <c r="AL2" s="7" t="s">
        <v>209</v>
      </c>
      <c r="AM2" s="7" t="s">
        <v>61</v>
      </c>
      <c r="AN2" s="7" t="s">
        <v>210</v>
      </c>
      <c r="AO2" s="7" t="s">
        <v>211</v>
      </c>
      <c r="AP2" s="46" t="s">
        <v>208</v>
      </c>
      <c r="AQ2" s="7" t="s">
        <v>209</v>
      </c>
      <c r="AR2" s="7" t="s">
        <v>61</v>
      </c>
      <c r="AS2" s="7" t="s">
        <v>210</v>
      </c>
      <c r="AT2" s="7" t="s">
        <v>211</v>
      </c>
      <c r="AU2" s="46" t="s">
        <v>208</v>
      </c>
      <c r="AV2" s="7" t="s">
        <v>209</v>
      </c>
      <c r="AW2" s="7" t="s">
        <v>61</v>
      </c>
      <c r="AX2" s="7" t="s">
        <v>210</v>
      </c>
      <c r="AY2" s="7" t="s">
        <v>211</v>
      </c>
    </row>
    <row r="3" spans="1:51" ht="19.5" customHeight="1">
      <c r="A3" s="100"/>
      <c r="B3" s="62" t="s">
        <v>74</v>
      </c>
      <c r="C3" s="63" t="str">
        <f>IF(B3="","",VLOOKUP(B3,Players!A:D,4,FALSE))</f>
        <v>Batsman</v>
      </c>
      <c r="D3" s="63" t="str">
        <f>IF(B3="","",VLOOKUP(B3,Players!A:C,3,FALSE))</f>
        <v>Indian</v>
      </c>
      <c r="E3" s="63" t="s">
        <v>212</v>
      </c>
      <c r="F3" s="63">
        <f>IF(B3="","",IF(B3 = B22, VLOOKUP(B3, Players!A:F, 6, FALSE) * 2, IF(B3 = B23, VLOOKUP(B3, Players!A:F, 6, FALSE) * 1.5, VLOOKUP(B3, Players!A:F, 6, FALSE))))</f>
        <v>0</v>
      </c>
      <c r="G3" s="64" t="s">
        <v>101</v>
      </c>
      <c r="H3" s="64" t="str">
        <f>IF(G3="","",VLOOKUP(G3,Players!A:D,4,FALSE))</f>
        <v>Wicket Keeper</v>
      </c>
      <c r="I3" s="64" t="str">
        <f>IF(G3="","",VLOOKUP(G3,Players!A:C,3,FALSE))</f>
        <v>Indian</v>
      </c>
      <c r="J3" s="64" t="s">
        <v>212</v>
      </c>
      <c r="K3" s="64">
        <f>IF(G3="","",IF(G3 = G22, VLOOKUP(G3, Players!A:F, 6, FALSE) * 2, IF(G3 = G23, VLOOKUP(G3, Players!A:F, 6, FALSE) * 1.5, VLOOKUP(G3, Players!A:F, 6, FALSE))))</f>
        <v>0</v>
      </c>
      <c r="L3" s="65" t="s">
        <v>103</v>
      </c>
      <c r="M3" s="65" t="str">
        <f>IF(L3="","",VLOOKUP(L3,Players!A:D,4,FALSE))</f>
        <v>Batsman</v>
      </c>
      <c r="N3" s="65" t="str">
        <f>IF(L3="","",VLOOKUP(L3,Players!A:D,3,FALSE))</f>
        <v>Indian</v>
      </c>
      <c r="O3" s="65" t="s">
        <v>212</v>
      </c>
      <c r="P3" s="65">
        <f>IF(L3="","",IF(L3 = L22, VLOOKUP(L3, Players!A:F, 6, FALSE) * 2, IF(L3 = L23, VLOOKUP(L3, Players!A:F, 6, FALSE) * 1.5, VLOOKUP(L3, Players!A:F, 6, FALSE))))</f>
        <v>0</v>
      </c>
      <c r="Q3" s="66" t="s">
        <v>124</v>
      </c>
      <c r="R3" s="66" t="str">
        <f>IF(Q3="","",VLOOKUP(Q3,Players!A:D,4,FALSE))</f>
        <v>Bowler</v>
      </c>
      <c r="S3" s="66" t="str">
        <f>IF(Q3="","",VLOOKUP(Q3,Players!A:D,3,FALSE))</f>
        <v>Foreigner</v>
      </c>
      <c r="T3" s="66" t="s">
        <v>212</v>
      </c>
      <c r="U3" s="66">
        <f>IF(Q3="","",IF(Q3 = Q22, VLOOKUP(Q3, Players!A:F, 6, FALSE) * 2, IF(Q3 = Q23, VLOOKUP(Q3, Players!A:F, 6, FALSE) * 1.5, VLOOKUP(Q3, Players!A:F, 6, FALSE))))</f>
        <v>63</v>
      </c>
      <c r="V3" s="67" t="s">
        <v>140</v>
      </c>
      <c r="W3" s="67" t="str">
        <f>IF(V3="","",VLOOKUP(V3,Players!A:D,4,FALSE))</f>
        <v>Wicket Keeper</v>
      </c>
      <c r="X3" s="67" t="str">
        <f>IF(V3="","",VLOOKUP(V3,Players!A:D,3,FALSE))</f>
        <v>Indian</v>
      </c>
      <c r="Y3" s="67" t="s">
        <v>212</v>
      </c>
      <c r="Z3" s="67">
        <f>IF(V3="","",IF(V3 = V22, VLOOKUP(V3, Players!A:F, 6, FALSE) * 2, IF(V3 = V23, VLOOKUP(V3, Players!A:F, 6, FALSE) * 1.5, VLOOKUP(V3, Players!A:F, 6, FALSE))))</f>
        <v>0</v>
      </c>
      <c r="AA3" s="68" t="s">
        <v>149</v>
      </c>
      <c r="AB3" s="68" t="str">
        <f>IF(AA3="","",VLOOKUP(AA3,Players!A:D,4,FALSE))</f>
        <v>All Rounder</v>
      </c>
      <c r="AC3" s="68" t="str">
        <f>IF(AA3="","",VLOOKUP(AA3,Players!A:D,3,FALSE))</f>
        <v>Indian</v>
      </c>
      <c r="AD3" s="68" t="s">
        <v>212</v>
      </c>
      <c r="AE3" s="68">
        <f>IF(AA3="","",IF(AA3 = AA22, VLOOKUP(AA3, Players!A:F, 6, FALSE) * 2, IF(AA3 = AA23, VLOOKUP(AA3, Players!A:F, 6, FALSE) * 1.5, VLOOKUP(AA3, Players!A:F, 6, FALSE))))</f>
        <v>0</v>
      </c>
      <c r="AF3" s="69" t="s">
        <v>157</v>
      </c>
      <c r="AG3" s="69" t="str">
        <f>IF(AF3="","",VLOOKUP(AF3,Players!A:D,4,FALSE))</f>
        <v>Batsman</v>
      </c>
      <c r="AH3" s="69" t="str">
        <f>IF(AF3="","",VLOOKUP(AF3,Players!A:D,3,FALSE))</f>
        <v>Indian</v>
      </c>
      <c r="AI3" s="69" t="s">
        <v>212</v>
      </c>
      <c r="AJ3" s="69">
        <f>IF(AF3="","",IF(AF3 = AF22, VLOOKUP(AF3, Players!A:F, 6, FALSE) * 2, IF(AF3 = AF23, VLOOKUP(AF3, Players!A:F, 6, FALSE) * 1.5, VLOOKUP(AF3, Players!A:F, 6, FALSE))))</f>
        <v>0</v>
      </c>
      <c r="AK3" s="70" t="s">
        <v>170</v>
      </c>
      <c r="AL3" s="70" t="str">
        <f>IF(AK3="","",VLOOKUP(AK3,Players!A:D,4,FALSE))</f>
        <v>Batsman</v>
      </c>
      <c r="AM3" s="70" t="str">
        <f>IF(AK3="","",VLOOKUP(AK3,Players!A:D,3,FALSE))</f>
        <v>Indian</v>
      </c>
      <c r="AN3" s="70" t="s">
        <v>212</v>
      </c>
      <c r="AO3" s="70">
        <f>IF(AK3="","",IF(AK3 = AK22, VLOOKUP(AK3, Players!A:F, 6, FALSE) * 2, IF(AK3 = AK23, VLOOKUP(AK3, Players!A:F, 6, FALSE) * 1.5, VLOOKUP(AK3, Players!A:F, 6, FALSE))))</f>
        <v>41</v>
      </c>
      <c r="AP3" s="71" t="s">
        <v>182</v>
      </c>
      <c r="AQ3" s="71" t="str">
        <f>IF(AP3="","",VLOOKUP(AP3,Players!A:D,4,FALSE))</f>
        <v>Batsman</v>
      </c>
      <c r="AR3" s="71" t="str">
        <f>IF(AP3="","",VLOOKUP(AP3,Players!A:D,3,FALSE))</f>
        <v>Indian</v>
      </c>
      <c r="AS3" s="71" t="s">
        <v>212</v>
      </c>
      <c r="AT3" s="71">
        <f>IF(AP3="","",IF(AP3 = AP22, VLOOKUP(AP3, Players!A:F, 6, FALSE) * 2, IF(AP3 = AP23, VLOOKUP(AP3, Players!A:F, 6, FALSE) * 1.5, VLOOKUP(AP3, Players!A:F, 6, FALSE))))</f>
        <v>0</v>
      </c>
      <c r="AU3" s="72" t="s">
        <v>195</v>
      </c>
      <c r="AV3" s="72" t="str">
        <f>IF(AU3="","",VLOOKUP(AU3,Players!A:D,4,FALSE))</f>
        <v>Batsman</v>
      </c>
      <c r="AW3" s="72" t="str">
        <f>IF(AU3="","",VLOOKUP(AU3,Players!A:D,3,FALSE))</f>
        <v>Foreigner</v>
      </c>
      <c r="AX3" s="72" t="s">
        <v>212</v>
      </c>
      <c r="AY3" s="72">
        <f>IF(AU3="","",IF(AU3 = AU22, VLOOKUP(AU3, Players!A:F, 6, FALSE) * 2, IF(AU3 = AU23, VLOOKUP(AU3, Players!A:F, 6, FALSE) * 1.5, VLOOKUP(AU3, Players!A:F, 6, FALSE))))</f>
        <v>0</v>
      </c>
    </row>
    <row r="4" spans="1:51" ht="19.5" customHeight="1">
      <c r="A4" s="100"/>
      <c r="B4" s="62" t="s">
        <v>78</v>
      </c>
      <c r="C4" s="63" t="str">
        <f>IF(B4="","",VLOOKUP(B4,Players!A:D,4,FALSE))</f>
        <v>Bowler</v>
      </c>
      <c r="D4" s="63" t="str">
        <f>IF(B4="","",VLOOKUP(B4,Players!A:C,3,FALSE))</f>
        <v>Foreigner</v>
      </c>
      <c r="E4" s="63" t="s">
        <v>212</v>
      </c>
      <c r="F4" s="63">
        <f>IF(B4="","",IF(B4 = B22, VLOOKUP(B4, Players!A:F, 6, FALSE) * 2, IF(B4 = B23, VLOOKUP(B4, Players!A:F, 6, FALSE) * 1.5, VLOOKUP(B4, Players!A:F, 6, FALSE))))</f>
        <v>0</v>
      </c>
      <c r="G4" s="64" t="s">
        <v>99</v>
      </c>
      <c r="H4" s="64" t="str">
        <f>IF(G4="","",VLOOKUP(G4,Players!A:D,4,FALSE))</f>
        <v>All Rounder</v>
      </c>
      <c r="I4" s="64" t="str">
        <f>IF(G4="","",VLOOKUP(G4,Players!A:C,3,FALSE))</f>
        <v>Indian</v>
      </c>
      <c r="J4" s="64" t="s">
        <v>212</v>
      </c>
      <c r="K4" s="64">
        <f>IF(G4="","",IF(G4 = G22, VLOOKUP(G4, Players!A:F, 6, FALSE) * 2, IF(G4 = G23, VLOOKUP(G4, Players!A:F, 6, FALSE) * 1.5, VLOOKUP(G4, Players!A:F, 6, FALSE))))</f>
        <v>0</v>
      </c>
      <c r="L4" s="65" t="s">
        <v>115</v>
      </c>
      <c r="M4" s="65" t="str">
        <f>IF(L4="","",VLOOKUP(L4,Players!A:D,4,FALSE))</f>
        <v>Wicket Keeper</v>
      </c>
      <c r="N4" s="65" t="str">
        <f>IF(L4="","",VLOOKUP(L4,Players!A:D,3,FALSE))</f>
        <v>Foreigner</v>
      </c>
      <c r="O4" s="65" t="s">
        <v>212</v>
      </c>
      <c r="P4" s="65">
        <f>IF(L4="","",IF(L4 = L22, VLOOKUP(L4, Players!A:F, 6, FALSE) * 2, IF(L4 = L23, VLOOKUP(L4, Players!A:F, 6, FALSE) * 1.5, VLOOKUP(L4, Players!A:F, 6, FALSE))))</f>
        <v>0</v>
      </c>
      <c r="Q4" s="66" t="s">
        <v>127</v>
      </c>
      <c r="R4" s="66" t="str">
        <f>IF(Q4="","",VLOOKUP(Q4,Players!A:D,4,FALSE))</f>
        <v>All Rounder</v>
      </c>
      <c r="S4" s="66" t="str">
        <f>IF(Q4="","",VLOOKUP(Q4,Players!A:D,3,FALSE))</f>
        <v>Foreigner</v>
      </c>
      <c r="T4" s="66" t="s">
        <v>212</v>
      </c>
      <c r="U4" s="66">
        <f>IF(Q4="","",IF(Q4 = Q22, VLOOKUP(Q4, Players!A:F, 6, FALSE) * 2, IF(Q4 = Q23, VLOOKUP(Q4, Players!A:F, 6, FALSE) * 1.5, VLOOKUP(Q4, Players!A:F, 6, FALSE))))</f>
        <v>2.5</v>
      </c>
      <c r="V4" s="67" t="s">
        <v>141</v>
      </c>
      <c r="W4" s="67" t="str">
        <f>IF(V4="","",VLOOKUP(V4,Players!A:D,4,FALSE))</f>
        <v>Wicket Keeper</v>
      </c>
      <c r="X4" s="67" t="str">
        <f>IF(V4="","",VLOOKUP(V4,Players!A:D,3,FALSE))</f>
        <v>Foreigner</v>
      </c>
      <c r="Y4" s="67" t="s">
        <v>212</v>
      </c>
      <c r="Z4" s="67">
        <f>IF(V4="","",IF(V4 = V22, VLOOKUP(V4, Players!A:F, 6, FALSE) * 2, IF(V4 = V23, VLOOKUP(V4, Players!A:F, 6, FALSE) * 1.5, VLOOKUP(V4, Players!A:F, 6, FALSE))))</f>
        <v>0</v>
      </c>
      <c r="AA4" s="68" t="s">
        <v>146</v>
      </c>
      <c r="AB4" s="68" t="str">
        <f>IF(AA4="","",VLOOKUP(AA4,Players!A:D,4,FALSE))</f>
        <v>Bowler</v>
      </c>
      <c r="AC4" s="68" t="str">
        <f>IF(AA4="","",VLOOKUP(AA4,Players!A:D,3,FALSE))</f>
        <v>Indian</v>
      </c>
      <c r="AD4" s="68" t="s">
        <v>212</v>
      </c>
      <c r="AE4" s="68">
        <f>IF(AA4="","",IF(AA4 = AA22, VLOOKUP(AA4, Players!A:F, 6, FALSE) * 2, IF(AA4 = AA23, VLOOKUP(AA4, Players!A:F, 6, FALSE) * 1.5, VLOOKUP(AA4, Players!A:F, 6, FALSE))))</f>
        <v>0</v>
      </c>
      <c r="AF4" s="69" t="s">
        <v>163</v>
      </c>
      <c r="AG4" s="69" t="str">
        <f>IF(AF4="","",VLOOKUP(AF4,Players!A:D,4,FALSE))</f>
        <v>All Rounder</v>
      </c>
      <c r="AH4" s="69" t="str">
        <f>IF(AF4="","",VLOOKUP(AF4,Players!A:D,3,FALSE))</f>
        <v>Foreigner</v>
      </c>
      <c r="AI4" s="69" t="s">
        <v>212</v>
      </c>
      <c r="AJ4" s="69">
        <f>IF(AF4="","",IF(AF4 = AF22, VLOOKUP(AF4, Players!A:F, 6, FALSE) * 2, IF(AF4 = AF23, VLOOKUP(AF4, Players!A:F, 6, FALSE) * 1.5, VLOOKUP(AF4, Players!A:F, 6, FALSE))))</f>
        <v>0</v>
      </c>
      <c r="AK4" s="70" t="s">
        <v>176</v>
      </c>
      <c r="AL4" s="70" t="str">
        <f>IF(AK4="","",VLOOKUP(AK4,Players!A:D,4,FALSE))</f>
        <v>All Rounder</v>
      </c>
      <c r="AM4" s="70" t="str">
        <f>IF(AK4="","",VLOOKUP(AK4,Players!A:D,3,FALSE))</f>
        <v>Foreigner</v>
      </c>
      <c r="AN4" s="70" t="s">
        <v>212</v>
      </c>
      <c r="AO4" s="70">
        <f>IF(AK4="","",IF(AK4 = AK22, VLOOKUP(AK4, Players!A:F, 6, FALSE) * 2, IF(AK4 = AK23, VLOOKUP(AK4, Players!A:F, 6, FALSE) * 1.5, VLOOKUP(AK4, Players!A:F, 6, FALSE))))</f>
        <v>10.5</v>
      </c>
      <c r="AP4" s="71" t="s">
        <v>193</v>
      </c>
      <c r="AQ4" s="71" t="str">
        <f>IF(AP4="","",VLOOKUP(AP4,Players!A:D,4,FALSE))</f>
        <v>Wicket Keeper</v>
      </c>
      <c r="AR4" s="71" t="str">
        <f>IF(AP4="","",VLOOKUP(AP4,Players!A:D,3,FALSE))</f>
        <v>Indian</v>
      </c>
      <c r="AS4" s="71" t="s">
        <v>212</v>
      </c>
      <c r="AT4" s="71">
        <f>IF(AP4="","",IF(AP4 = AP22, VLOOKUP(AP4, Players!A:F, 6, FALSE) * 2, IF(AP4 = AP23, VLOOKUP(AP4, Players!A:F, 6, FALSE) * 1.5, VLOOKUP(AP4, Players!A:F, 6, FALSE))))</f>
        <v>0</v>
      </c>
      <c r="AU4" s="72" t="s">
        <v>201</v>
      </c>
      <c r="AV4" s="72" t="str">
        <f>IF(AU4="","",VLOOKUP(AU4,Players!A:D,4,FALSE))</f>
        <v>All Rounder</v>
      </c>
      <c r="AW4" s="72" t="str">
        <f>IF(AU4="","",VLOOKUP(AU4,Players!A:D,3,FALSE))</f>
        <v>Indian</v>
      </c>
      <c r="AX4" s="72" t="s">
        <v>212</v>
      </c>
      <c r="AY4" s="72">
        <f>IF(AU4="","",IF(AU4 = AU22, VLOOKUP(AU4, Players!A:F, 6, FALSE) * 2, IF(AU4 = AU23, VLOOKUP(AU4, Players!A:F, 6, FALSE) * 1.5, VLOOKUP(AU4, Players!A:F, 6, FALSE))))</f>
        <v>0</v>
      </c>
    </row>
    <row r="5" spans="1:51" ht="19.5" customHeight="1">
      <c r="A5" s="100"/>
      <c r="B5" s="62" t="s">
        <v>114</v>
      </c>
      <c r="C5" s="63" t="str">
        <f>IF(B5="","",VLOOKUP(B5,Players!A:D,4,FALSE))</f>
        <v>All Rounder</v>
      </c>
      <c r="D5" s="63" t="str">
        <f>IF(B5="","",VLOOKUP(B5,Players!A:C,3,FALSE))</f>
        <v>Indian</v>
      </c>
      <c r="E5" s="63">
        <v>4.5</v>
      </c>
      <c r="F5" s="63">
        <f>IF(B5="","",IF(B5 = B22, VLOOKUP(B5, Players!A:F, 6, FALSE) * 2, IF(B5 = B23, VLOOKUP(B5, Players!A:F, 6, FALSE) * 1.5, VLOOKUP(B5, Players!A:F, 6, FALSE))))</f>
        <v>0</v>
      </c>
      <c r="G5" s="64" t="s">
        <v>137</v>
      </c>
      <c r="H5" s="64" t="str">
        <f>IF(G5="","",VLOOKUP(G5,Players!A:D,4,FALSE))</f>
        <v>All Rounder</v>
      </c>
      <c r="I5" s="64" t="str">
        <f>IF(G5="","",VLOOKUP(G5,Players!A:C,3,FALSE))</f>
        <v>Indian</v>
      </c>
      <c r="J5" s="64">
        <v>1.25</v>
      </c>
      <c r="K5" s="64">
        <f>IF(G5="","",IF(G5 = G22, VLOOKUP(G5, Players!A:F, 6, FALSE) * 2, IF(G5 = G23, VLOOKUP(G5, Players!A:F, 6, FALSE) * 1.5, VLOOKUP(G5, Players!A:F, 6, FALSE))))</f>
        <v>0</v>
      </c>
      <c r="L5" s="80" t="s">
        <v>112</v>
      </c>
      <c r="M5" s="65" t="str">
        <f>IF(L5="","",VLOOKUP(L5,Players!A:D,4,FALSE))</f>
        <v>All Rounder</v>
      </c>
      <c r="N5" s="65" t="str">
        <f>IF(L5="","",VLOOKUP(L5,Players!A:D,3,FALSE))</f>
        <v>Indian</v>
      </c>
      <c r="O5" s="65">
        <v>8.5</v>
      </c>
      <c r="P5" s="65">
        <f>IF(L5="","",IF(L5 = L22, VLOOKUP(L5, Players!A:F, 6, FALSE) * 2, IF(L5 = L23, VLOOKUP(L5, Players!A:F, 6, FALSE) * 1.5, VLOOKUP(L5, Players!A:F, 6, FALSE))))</f>
        <v>0</v>
      </c>
      <c r="Q5" s="66" t="s">
        <v>85</v>
      </c>
      <c r="R5" s="66" t="str">
        <f>IF(Q5="","",VLOOKUP(Q5,Players!A:D,4,FALSE))</f>
        <v>All Rounder</v>
      </c>
      <c r="S5" s="66" t="str">
        <f>IF(Q5="","",VLOOKUP(Q5,Players!A:D,3,FALSE))</f>
        <v>Foreigner</v>
      </c>
      <c r="T5" s="66">
        <v>8</v>
      </c>
      <c r="U5" s="66">
        <f>IF(Q5="","",IF(Q5 = Q22, VLOOKUP(Q5, Players!A:F, 6, FALSE) * 2, IF(Q5 = Q23, VLOOKUP(Q5, Players!A:F, 6, FALSE) * 1.5, VLOOKUP(Q5, Players!A:F, 6, FALSE))))</f>
        <v>0</v>
      </c>
      <c r="V5" s="67" t="s">
        <v>87</v>
      </c>
      <c r="W5" s="67" t="str">
        <f>IF(V5="","",VLOOKUP(V5,Players!A:D,4,FALSE))</f>
        <v>All Rounder</v>
      </c>
      <c r="X5" s="67" t="str">
        <f>IF(V5="","",VLOOKUP(V5,Players!A:D,3,FALSE))</f>
        <v>Foreigner</v>
      </c>
      <c r="Y5" s="67">
        <v>10.5</v>
      </c>
      <c r="Z5" s="67">
        <f>IF(V5="","",IF(V5 = V22, VLOOKUP(V5, Players!A:F, 6, FALSE) * 2, IF(V5 = V23, VLOOKUP(V5, Players!A:F, 6, FALSE) * 1.5, VLOOKUP(V5, Players!A:F, 6, FALSE))))</f>
        <v>0</v>
      </c>
      <c r="AA5" s="68" t="s">
        <v>125</v>
      </c>
      <c r="AB5" s="68" t="str">
        <f>IF(AA5="","",VLOOKUP(AA5,Players!A:D,4,FALSE))</f>
        <v>All Rounder</v>
      </c>
      <c r="AC5" s="68" t="str">
        <f>IF(AA5="","",VLOOKUP(AA5,Players!A:D,3,FALSE))</f>
        <v>Indian</v>
      </c>
      <c r="AD5" s="68">
        <v>1.75</v>
      </c>
      <c r="AE5" s="68">
        <f>IF(AA5="","",IF(AA5 = AA22, VLOOKUP(AA5, Players!A:F, 6, FALSE) * 2, IF(AA5 = AA23, VLOOKUP(AA5, Players!A:F, 6, FALSE) * 1.5, VLOOKUP(AA5, Players!A:F, 6, FALSE))))</f>
        <v>2.5</v>
      </c>
      <c r="AF5" s="69" t="s">
        <v>98</v>
      </c>
      <c r="AG5" s="69" t="str">
        <f>IF(AF5="","",VLOOKUP(AF5,Players!A:D,4,FALSE))</f>
        <v>All Rounder</v>
      </c>
      <c r="AH5" s="69" t="str">
        <f>IF(AF5="","",VLOOKUP(AF5,Players!A:D,3,FALSE))</f>
        <v>Indian</v>
      </c>
      <c r="AI5" s="69">
        <v>2.5</v>
      </c>
      <c r="AJ5" s="69">
        <f>IF(AF5="","",IF(AF5 = AF22, VLOOKUP(AF5, Players!A:F, 6, FALSE) * 2, IF(AF5 = AF23, VLOOKUP(AF5, Players!A:F, 6, FALSE) * 1.5, VLOOKUP(AF5, Players!A:F, 6, FALSE))))</f>
        <v>0</v>
      </c>
      <c r="AK5" s="70" t="s">
        <v>203</v>
      </c>
      <c r="AL5" s="70" t="str">
        <f>IF(AK5="","",VLOOKUP(AK5,Players!A:D,4,FALSE))</f>
        <v>All Rounder</v>
      </c>
      <c r="AM5" s="70" t="str">
        <f>IF(AK5="","",VLOOKUP(AK5,Players!A:D,3,FALSE))</f>
        <v>Indian</v>
      </c>
      <c r="AN5" s="70">
        <v>9</v>
      </c>
      <c r="AO5" s="70">
        <f>IF(AK5="","",IF(AK5 = AK22, VLOOKUP(AK5, Players!A:F, 6, FALSE) * 2, IF(AK5 = AK23, VLOOKUP(AK5, Players!A:F, 6, FALSE) * 1.5, VLOOKUP(AK5, Players!A:F, 6, FALSE))))</f>
        <v>0</v>
      </c>
      <c r="AP5" s="71" t="s">
        <v>81</v>
      </c>
      <c r="AQ5" s="71" t="str">
        <f>IF(AP5="","",VLOOKUP(AP5,Players!A:D,4,FALSE))</f>
        <v>All Rounder</v>
      </c>
      <c r="AR5" s="71" t="str">
        <f>IF(AP5="","",VLOOKUP(AP5,Players!A:D,3,FALSE))</f>
        <v>Indian</v>
      </c>
      <c r="AS5" s="71">
        <v>4.75</v>
      </c>
      <c r="AT5" s="71">
        <f>IF(AP5="","",IF(AP5 = AP22, VLOOKUP(AP5, Players!A:F, 6, FALSE) * 2, IF(AP5 = AP23, VLOOKUP(AP5, Players!A:F, 6, FALSE) * 1.5, VLOOKUP(AP5, Players!A:F, 6, FALSE))))</f>
        <v>0</v>
      </c>
      <c r="AU5" s="72" t="s">
        <v>111</v>
      </c>
      <c r="AV5" s="72" t="str">
        <f>IF(AU5="","",VLOOKUP(AU5,Players!A:D,4,FALSE))</f>
        <v>All Rounder</v>
      </c>
      <c r="AW5" s="72" t="str">
        <f>IF(AU5="","",VLOOKUP(AU5,Players!A:D,3,FALSE))</f>
        <v>Indian</v>
      </c>
      <c r="AX5" s="72">
        <v>2.25</v>
      </c>
      <c r="AY5" s="72">
        <f>IF(AU5="","",IF(AU5 = AU22, VLOOKUP(AU5, Players!A:F, 6, FALSE) * 2, IF(AU5 = AU23, VLOOKUP(AU5, Players!A:F, 6, FALSE) * 1.5, VLOOKUP(AU5, Players!A:F, 6, FALSE))))</f>
        <v>0</v>
      </c>
    </row>
    <row r="6" spans="1:51" ht="19.5" customHeight="1">
      <c r="A6" s="100"/>
      <c r="B6" s="62" t="s">
        <v>164</v>
      </c>
      <c r="C6" s="63" t="str">
        <f>IF(B6="","",VLOOKUP(B6,Players!A:D,4,FALSE))</f>
        <v>All Rounder</v>
      </c>
      <c r="D6" s="63" t="str">
        <f>IF(B6="","",VLOOKUP(B6,Players!A:C,3,FALSE))</f>
        <v>Foreigner</v>
      </c>
      <c r="E6" s="63">
        <v>4.5</v>
      </c>
      <c r="F6" s="63">
        <f>IF(B6="","",IF(B6 = B22, VLOOKUP(B6, Players!A:F, 6, FALSE) * 2, IF(B6 = B23, VLOOKUP(B6, Players!A:F, 6, FALSE) * 1.5, VLOOKUP(B6, Players!A:F, 6, FALSE))))</f>
        <v>0</v>
      </c>
      <c r="G6" s="64" t="s">
        <v>175</v>
      </c>
      <c r="H6" s="64" t="str">
        <f>IF(G6="","",VLOOKUP(G6,Players!A:D,4,FALSE))</f>
        <v>All Rounder</v>
      </c>
      <c r="I6" s="64" t="str">
        <f>IF(G6="","",VLOOKUP(G6,Players!A:C,3,FALSE))</f>
        <v>Indian</v>
      </c>
      <c r="J6" s="64">
        <v>4.75</v>
      </c>
      <c r="K6" s="64">
        <f>IF(G6="","",IF(G6 = G22, VLOOKUP(G6, Players!A:F, 6, FALSE) * 2, IF(G6 = G23, VLOOKUP(G6, Players!A:F, 6, FALSE) * 1.5, VLOOKUP(G6, Players!A:F, 6, FALSE))))</f>
        <v>18.5</v>
      </c>
      <c r="L6" s="65" t="s">
        <v>139</v>
      </c>
      <c r="M6" s="65" t="str">
        <f>IF(L6="","",VLOOKUP(L6,Players!A:D,4,FALSE))</f>
        <v>All Rounder</v>
      </c>
      <c r="N6" s="65" t="str">
        <f>IF(L6="","",VLOOKUP(L6,Players!A:D,3,FALSE))</f>
        <v>Foreigner</v>
      </c>
      <c r="O6" s="65">
        <v>1.75</v>
      </c>
      <c r="P6" s="65">
        <f>IF(L6="","",IF(L6 = L22, VLOOKUP(L6, Players!A:F, 6, FALSE) * 2, IF(L6 = L23, VLOOKUP(L6, Players!A:F, 6, FALSE) * 1.5, VLOOKUP(L6, Players!A:F, 6, FALSE))))</f>
        <v>0</v>
      </c>
      <c r="Q6" s="66" t="s">
        <v>136</v>
      </c>
      <c r="R6" s="66" t="str">
        <f>IF(Q6="","",VLOOKUP(Q6,Players!A:D,4,FALSE))</f>
        <v>All Rounder</v>
      </c>
      <c r="S6" s="66" t="str">
        <f>IF(Q6="","",VLOOKUP(Q6,Players!A:D,3,FALSE))</f>
        <v>Indian</v>
      </c>
      <c r="T6" s="66">
        <v>0.3</v>
      </c>
      <c r="U6" s="66">
        <f>IF(Q6="","",IF(Q6 = Q22, VLOOKUP(Q6, Players!A:F, 6, FALSE) * 2, IF(Q6 = Q23, VLOOKUP(Q6, Players!A:F, 6, FALSE) * 1.5, VLOOKUP(Q6, Players!A:F, 6, FALSE))))</f>
        <v>0</v>
      </c>
      <c r="V6" s="67" t="s">
        <v>178</v>
      </c>
      <c r="W6" s="67" t="str">
        <f>IF(V6="","",VLOOKUP(V6,Players!A:D,4,FALSE))</f>
        <v>All Rounder</v>
      </c>
      <c r="X6" s="67" t="str">
        <f>IF(V6="","",VLOOKUP(V6,Players!A:D,3,FALSE))</f>
        <v>Foreigner</v>
      </c>
      <c r="Y6" s="67">
        <v>1</v>
      </c>
      <c r="Z6" s="67">
        <f>IF(V6="","",IF(V6 = V22, VLOOKUP(V6, Players!A:F, 6, FALSE) * 2, IF(V6 = V23, VLOOKUP(V6, Players!A:F, 6, FALSE) * 1.5, VLOOKUP(V6, Players!A:F, 6, FALSE))))</f>
        <v>0</v>
      </c>
      <c r="AA6" s="68" t="s">
        <v>202</v>
      </c>
      <c r="AB6" s="68" t="str">
        <f>IF(AA6="","",VLOOKUP(AA6,Players!A:D,4,FALSE))</f>
        <v>All Rounder</v>
      </c>
      <c r="AC6" s="68" t="str">
        <f>IF(AA6="","",VLOOKUP(AA6,Players!A:D,3,FALSE))</f>
        <v>Indian</v>
      </c>
      <c r="AD6" s="68">
        <v>9.5</v>
      </c>
      <c r="AE6" s="68">
        <f>IF(AA6="","",IF(AA6 = AA22, VLOOKUP(AA6, Players!A:F, 6, FALSE) * 2, IF(AA6 = AA23, VLOOKUP(AA6, Players!A:F, 6, FALSE) * 1.5, VLOOKUP(AA6, Players!A:F, 6, FALSE))))</f>
        <v>0</v>
      </c>
      <c r="AF6" s="69" t="s">
        <v>152</v>
      </c>
      <c r="AG6" s="69" t="str">
        <f>IF(AF6="","",VLOOKUP(AF6,Players!A:D,4,FALSE))</f>
        <v>All Rounder</v>
      </c>
      <c r="AH6" s="69" t="str">
        <f>IF(AF6="","",VLOOKUP(AF6,Players!A:D,3,FALSE))</f>
        <v>Foreigner</v>
      </c>
      <c r="AI6" s="69">
        <v>5.5</v>
      </c>
      <c r="AJ6" s="69">
        <f>IF(AF6="","",IF(AF6 = AF22, VLOOKUP(AF6, Players!A:F, 6, FALSE) * 2, IF(AF6 = AF23, VLOOKUP(AF6, Players!A:F, 6, FALSE) * 1.5, VLOOKUP(AF6, Players!A:F, 6, FALSE))))</f>
        <v>0</v>
      </c>
      <c r="AK6" s="70" t="s">
        <v>91</v>
      </c>
      <c r="AL6" s="70" t="str">
        <f>IF(AK6="","",VLOOKUP(AK6,Players!A:D,4,FALSE))</f>
        <v>Batsman</v>
      </c>
      <c r="AM6" s="70" t="str">
        <f>IF(AK6="","",VLOOKUP(AK6,Players!A:D,3,FALSE))</f>
        <v>Foreigner</v>
      </c>
      <c r="AN6" s="70">
        <v>1</v>
      </c>
      <c r="AO6" s="70">
        <f>IF(AK6="","",IF(AK6 = AK22, VLOOKUP(AK6, Players!A:F, 6, FALSE) * 2, IF(AK6 = AK23, VLOOKUP(AK6, Players!A:F, 6, FALSE) * 1.5, VLOOKUP(AK6, Players!A:F, 6, FALSE))))</f>
        <v>0</v>
      </c>
      <c r="AP6" s="71" t="s">
        <v>126</v>
      </c>
      <c r="AQ6" s="71" t="str">
        <f>IF(AP6="","",VLOOKUP(AP6,Players!A:D,4,FALSE))</f>
        <v>All Rounder</v>
      </c>
      <c r="AR6" s="71" t="str">
        <f>IF(AP6="","",VLOOKUP(AP6,Players!A:D,3,FALSE))</f>
        <v>Indian</v>
      </c>
      <c r="AS6" s="71">
        <v>8</v>
      </c>
      <c r="AT6" s="71">
        <f>IF(AP6="","",IF(AP6 = AP22, VLOOKUP(AP6, Players!A:F, 6, FALSE) * 2, IF(AP6 = AP23, VLOOKUP(AP6, Players!A:F, 6, FALSE) * 1.5, VLOOKUP(AP6, Players!A:F, 6, FALSE))))</f>
        <v>3.75</v>
      </c>
      <c r="AU6" s="72" t="s">
        <v>151</v>
      </c>
      <c r="AV6" s="72" t="str">
        <f>IF(AU6="","",VLOOKUP(AU6,Players!A:D,4,FALSE))</f>
        <v>All Rounder</v>
      </c>
      <c r="AW6" s="72" t="str">
        <f>IF(AU6="","",VLOOKUP(AU6,Players!A:D,3,FALSE))</f>
        <v>Foreigner</v>
      </c>
      <c r="AX6" s="72">
        <v>2.75</v>
      </c>
      <c r="AY6" s="72">
        <f>IF(AU6="","",IF(AU6 = AU22, VLOOKUP(AU6, Players!A:F, 6, FALSE) * 2, IF(AU6 = AU23, VLOOKUP(AU6, Players!A:F, 6, FALSE) * 1.5, VLOOKUP(AU6, Players!A:F, 6, FALSE))))</f>
        <v>0</v>
      </c>
    </row>
    <row r="7" spans="1:51" ht="19.5" customHeight="1">
      <c r="A7" s="100"/>
      <c r="B7" s="80" t="s">
        <v>83</v>
      </c>
      <c r="C7" s="63" t="str">
        <f>IF(B7="","",VLOOKUP(B7,Players!A:D,4,FALSE))</f>
        <v>All Rounder</v>
      </c>
      <c r="D7" s="63" t="str">
        <f>IF(B7="","",VLOOKUP(B7,Players!A:C,3,FALSE))</f>
        <v>Indian</v>
      </c>
      <c r="E7" s="63">
        <v>8.5</v>
      </c>
      <c r="F7" s="63">
        <f>IF(B7="","",IF(B7 = B22, VLOOKUP(B7, Players!A:F, 6, FALSE) * 2, IF(B7 = B23, VLOOKUP(B7, Players!A:F, 6, FALSE) * 1.5, VLOOKUP(B7, Players!A:F, 6, FALSE))))</f>
        <v>0</v>
      </c>
      <c r="G7" s="64" t="s">
        <v>84</v>
      </c>
      <c r="H7" s="64" t="str">
        <f>IF(G7="","",VLOOKUP(G7,Players!A:D,4,FALSE))</f>
        <v>All Rounder</v>
      </c>
      <c r="I7" s="64" t="str">
        <f>IF(G7="","",VLOOKUP(G7,Players!A:C,3,FALSE))</f>
        <v>Indian</v>
      </c>
      <c r="J7" s="64">
        <v>10</v>
      </c>
      <c r="K7" s="64">
        <f>IF(G7="","",VLOOKUP(G7,Players!A:F,6,FALSE))</f>
        <v>0</v>
      </c>
      <c r="L7" s="65" t="s">
        <v>142</v>
      </c>
      <c r="M7" s="65" t="str">
        <f>IF(L7="","",VLOOKUP(L7,Players!A:D,4,FALSE))</f>
        <v>Batsman</v>
      </c>
      <c r="N7" s="65" t="str">
        <f>IF(L7="","",VLOOKUP(L7,Players!A:D,3,FALSE))</f>
        <v>Indian</v>
      </c>
      <c r="O7" s="65">
        <v>8</v>
      </c>
      <c r="P7" s="65">
        <f>IF(L7="","",IF(L7 = L22, VLOOKUP(L7, Players!A:F, 6, FALSE) * 2, IF(L7 = L23, VLOOKUP(L7, Players!A:F, 6, FALSE) * 1.5, VLOOKUP(L7, Players!A:F, 6, FALSE))))</f>
        <v>0</v>
      </c>
      <c r="Q7" s="66" t="s">
        <v>116</v>
      </c>
      <c r="R7" s="66" t="str">
        <f>IF(Q7="","",VLOOKUP(Q7,Players!A:D,4,FALSE))</f>
        <v>Batsman</v>
      </c>
      <c r="S7" s="66" t="str">
        <f>IF(Q7="","",VLOOKUP(Q7,Players!A:D,3,FALSE))</f>
        <v>Indian</v>
      </c>
      <c r="T7" s="66">
        <v>8.5</v>
      </c>
      <c r="U7" s="66">
        <f>IF(Q7="","",IF(Q7 = Q22, VLOOKUP(Q7, Players!A:F, 6, FALSE) * 2, IF(Q7 = Q23, VLOOKUP(Q7, Players!A:F, 6, FALSE) * 1.5, VLOOKUP(Q7, Players!A:F, 6, FALSE))))</f>
        <v>29</v>
      </c>
      <c r="V7" s="67" t="s">
        <v>90</v>
      </c>
      <c r="W7" s="67" t="str">
        <f>IF(V7="","",VLOOKUP(V7,Players!A:D,4,FALSE))</f>
        <v>Batsman</v>
      </c>
      <c r="X7" s="67" t="str">
        <f>IF(V7="","",VLOOKUP(V7,Players!A:D,3,FALSE))</f>
        <v>Foreigner</v>
      </c>
      <c r="Y7" s="67">
        <v>9.5</v>
      </c>
      <c r="Z7" s="67">
        <f>IF(V7="","",IF(V7 = V22, VLOOKUP(V7, Players!A:F, 6, FALSE) * 2, IF(V7 = V23, VLOOKUP(V7, Players!A:F, 6, FALSE) * 1.5, VLOOKUP(V7, Players!A:F, 6, FALSE))))</f>
        <v>0</v>
      </c>
      <c r="AA7" s="80" t="s">
        <v>144</v>
      </c>
      <c r="AB7" s="68" t="str">
        <f>IF(AA7="","",VLOOKUP(AA7,Players!A:D,4,FALSE))</f>
        <v>Batsman</v>
      </c>
      <c r="AC7" s="68" t="str">
        <f>IF(AA7="","",VLOOKUP(AA7,Players!A:D,3,FALSE))</f>
        <v>Indian</v>
      </c>
      <c r="AD7" s="68">
        <v>10</v>
      </c>
      <c r="AE7" s="68">
        <f>IF(AA7="","",IF(AA7 = AA22, VLOOKUP(AA7, Players!A:F, 6, FALSE) * 2, IF(AA7 = AA23, VLOOKUP(AA7, Players!A:F, 6, FALSE) * 1.5, VLOOKUP(AA7, Players!A:F, 6, FALSE))))</f>
        <v>0</v>
      </c>
      <c r="AF7" s="80" t="s">
        <v>165</v>
      </c>
      <c r="AG7" s="69" t="str">
        <f>IF(AF7="","",VLOOKUP(AF7,Players!A:D,4,FALSE))</f>
        <v>All Rounder</v>
      </c>
      <c r="AH7" s="69" t="str">
        <f>IF(AF7="","",VLOOKUP(AF7,Players!A:D,3,FALSE))</f>
        <v>Foreigner</v>
      </c>
      <c r="AI7" s="69">
        <v>6</v>
      </c>
      <c r="AJ7" s="69">
        <f>IF(AF7="","",IF(AF7 = AF22, VLOOKUP(AF7, Players!A:F, 6, FALSE) * 2, IF(AF7 = AF23, VLOOKUP(AF7, Players!A:F, 6, FALSE) * 1.5, VLOOKUP(AF7, Players!A:F, 6, FALSE))))</f>
        <v>0</v>
      </c>
      <c r="AK7" s="70" t="s">
        <v>181</v>
      </c>
      <c r="AL7" s="70" t="str">
        <f>IF(AK7="","",VLOOKUP(AK7,Players!A:D,4,FALSE))</f>
        <v>Batsman</v>
      </c>
      <c r="AM7" s="70" t="str">
        <f>IF(AK7="","",VLOOKUP(AK7,Players!A:D,3,FALSE))</f>
        <v>Indian</v>
      </c>
      <c r="AN7" s="70">
        <v>9.5</v>
      </c>
      <c r="AO7" s="70">
        <f>IF(AK7="","",IF(AK7 = AK22, VLOOKUP(AK7, Players!A:F, 6, FALSE) * 2, IF(AK7 = AK23, VLOOKUP(AK7, Players!A:F, 6, FALSE) * 1.5, VLOOKUP(AK7, Players!A:F, 6, FALSE))))</f>
        <v>0</v>
      </c>
      <c r="AP7" s="71" t="s">
        <v>92</v>
      </c>
      <c r="AQ7" s="71" t="str">
        <f>IF(AP7="","",VLOOKUP(AP7,Players!A:D,4,FALSE))</f>
        <v>Batsman</v>
      </c>
      <c r="AR7" s="71" t="str">
        <f>IF(AP7="","",VLOOKUP(AP7,Players!A:D,3,FALSE))</f>
        <v>Foreigner</v>
      </c>
      <c r="AS7" s="71">
        <v>5.5</v>
      </c>
      <c r="AT7" s="71">
        <f>IF(AP7="","",IF(AP7 = AP22, VLOOKUP(AP7, Players!A:F, 6, FALSE) * 2, IF(AP7 = AP23, VLOOKUP(AP7, Players!A:F, 6, FALSE) * 1.5, VLOOKUP(AP7, Players!A:F, 6, FALSE))))</f>
        <v>0</v>
      </c>
      <c r="AU7" s="72" t="s">
        <v>75</v>
      </c>
      <c r="AV7" s="72" t="str">
        <f>IF(AU7="","",VLOOKUP(AU7,Players!A:D,4,FALSE))</f>
        <v>Batsman</v>
      </c>
      <c r="AW7" s="72" t="str">
        <f>IF(AU7="","",VLOOKUP(AU7,Players!A:D,3,FALSE))</f>
        <v>Foreigner</v>
      </c>
      <c r="AX7" s="72">
        <v>5.5</v>
      </c>
      <c r="AY7" s="72">
        <f>IF(AU7="","",IF(AU7 = AU22, VLOOKUP(AU7, Players!A:F, 6, FALSE) * 2, IF(AU7 = AU23, VLOOKUP(AU7, Players!A:F, 6, FALSE) * 1.5, VLOOKUP(AU7, Players!A:F, 6, FALSE))))</f>
        <v>0</v>
      </c>
    </row>
    <row r="8" spans="1:51" ht="19.5" customHeight="1">
      <c r="A8" s="100"/>
      <c r="B8" s="62" t="s">
        <v>129</v>
      </c>
      <c r="C8" s="63" t="str">
        <f>IF(B8="","",VLOOKUP(B8,Players!A:D,4,FALSE))</f>
        <v>Batsman</v>
      </c>
      <c r="D8" s="63" t="str">
        <f>IF(B8="","",VLOOKUP(B8,Players!A:C,3,FALSE))</f>
        <v>Foreigner</v>
      </c>
      <c r="E8" s="63">
        <v>2.25</v>
      </c>
      <c r="F8" s="63">
        <f>IF(B8="","",IF(B8 = B22, VLOOKUP(B8, Players!A:F, 6, FALSE) * 2, IF(B8 = B23, VLOOKUP(B8, Players!A:F, 6, FALSE) * 1.5, VLOOKUP(B8, Players!A:F, 6, FALSE))))</f>
        <v>0</v>
      </c>
      <c r="G8" s="64" t="s">
        <v>130</v>
      </c>
      <c r="H8" s="64" t="str">
        <f>IF(G8="","",VLOOKUP(G8,Players!A:D,4,FALSE))</f>
        <v>Batsman</v>
      </c>
      <c r="I8" s="64" t="str">
        <f>IF(G8="","",VLOOKUP(G8,Players!A:C,3,FALSE))</f>
        <v>Foreigner</v>
      </c>
      <c r="J8" s="64">
        <v>6</v>
      </c>
      <c r="K8" s="64">
        <f>IF(G8="","",IF(G8 = G22, VLOOKUP(G8, Players!A:F, 6, FALSE) * 2, IF(G8 = G23, VLOOKUP(G8, Players!A:F, 6, FALSE) * 1.5, VLOOKUP(G8, Players!A:F, 6, FALSE))))</f>
        <v>0</v>
      </c>
      <c r="L8" s="65" t="s">
        <v>71</v>
      </c>
      <c r="M8" s="65" t="str">
        <f>IF(L8="","",VLOOKUP(L8,Players!A:D,4,FALSE))</f>
        <v>Batsman</v>
      </c>
      <c r="N8" s="65" t="str">
        <f>IF(L8="","",VLOOKUP(L8,Players!A:D,3,FALSE))</f>
        <v>Indian</v>
      </c>
      <c r="O8" s="65">
        <v>6</v>
      </c>
      <c r="P8" s="65">
        <f>IF(L8="","",IF(L8 = L22, VLOOKUP(L8, Players!A:F, 6, FALSE) * 2, IF(L8 = L23, VLOOKUP(L8, Players!A:F, 6, FALSE) * 1.5, VLOOKUP(L8, Players!A:F, 6, FALSE))))</f>
        <v>0</v>
      </c>
      <c r="Q8" s="66" t="s">
        <v>169</v>
      </c>
      <c r="R8" s="66" t="str">
        <f>IF(Q8="","",VLOOKUP(Q8,Players!A:D,4,FALSE))</f>
        <v>Batsman</v>
      </c>
      <c r="S8" s="66" t="str">
        <f>IF(Q8="","",VLOOKUP(Q8,Players!A:D,3,FALSE))</f>
        <v>Indian</v>
      </c>
      <c r="T8" s="66">
        <v>10.5</v>
      </c>
      <c r="U8" s="66">
        <f>IF(Q8="","",IF(Q8 = Q22, VLOOKUP(Q8, Players!A:F, 6, FALSE) * 2, IF(Q8 = Q23, VLOOKUP(Q8, Players!A:F, 6, FALSE) * 1.5, VLOOKUP(Q8, Players!A:F, 6, FALSE))))</f>
        <v>24</v>
      </c>
      <c r="V8" s="67" t="s">
        <v>168</v>
      </c>
      <c r="W8" s="67" t="str">
        <f>IF(V8="","",VLOOKUP(V8,Players!A:D,4,FALSE))</f>
        <v>Batsman</v>
      </c>
      <c r="X8" s="67" t="str">
        <f>IF(V8="","",VLOOKUP(V8,Players!A:D,3,FALSE))</f>
        <v>Indian</v>
      </c>
      <c r="Y8" s="67">
        <v>4</v>
      </c>
      <c r="Z8" s="67">
        <f>IF(V8="","",IF(V8 = V22, VLOOKUP(V8, Players!A:F, 6, FALSE) * 2, IF(V8 = V23, VLOOKUP(V8, Players!A:F, 6, FALSE) * 1.5, VLOOKUP(V8, Players!A:F, 6, FALSE))))</f>
        <v>2.5</v>
      </c>
      <c r="AA8" s="68" t="s">
        <v>117</v>
      </c>
      <c r="AB8" s="68" t="str">
        <f>IF(AA8="","",VLOOKUP(AA8,Players!A:D,4,FALSE))</f>
        <v>Batsman</v>
      </c>
      <c r="AC8" s="68" t="str">
        <f>IF(AA8="","",VLOOKUP(AA8,Players!A:D,3,FALSE))</f>
        <v>Indian</v>
      </c>
      <c r="AD8" s="68">
        <v>2</v>
      </c>
      <c r="AE8" s="68">
        <f>IF(AA8="","",IF(AA8 = AA22, VLOOKUP(AA8, Players!A:F, 6, FALSE) * 2, IF(AA8 = AA23, VLOOKUP(AA8, Players!A:F, 6, FALSE) * 1.5, VLOOKUP(AA8, Players!A:F, 6, FALSE))))</f>
        <v>0</v>
      </c>
      <c r="AF8" s="69" t="s">
        <v>156</v>
      </c>
      <c r="AG8" s="69" t="str">
        <f>IF(AF8="","",VLOOKUP(AF8,Players!A:D,4,FALSE))</f>
        <v>Batsman</v>
      </c>
      <c r="AH8" s="69" t="str">
        <f>IF(AF8="","",VLOOKUP(AF8,Players!A:D,3,FALSE))</f>
        <v>Indian</v>
      </c>
      <c r="AI8" s="69">
        <v>4.75</v>
      </c>
      <c r="AJ8" s="69">
        <f>IF(AF8="","",IF(AF8 = AF22, VLOOKUP(AF8, Players!A:F, 6, FALSE) * 2, IF(AF8 = AF23, VLOOKUP(AF8, Players!A:F, 6, FALSE) * 1.5, VLOOKUP(AF8, Players!A:F, 6, FALSE))))</f>
        <v>0</v>
      </c>
      <c r="AK8" s="70" t="s">
        <v>97</v>
      </c>
      <c r="AL8" s="70" t="str">
        <f>IF(AK8="","",VLOOKUP(AK8,Players!A:D,4,FALSE))</f>
        <v>Bowler</v>
      </c>
      <c r="AM8" s="70" t="str">
        <f>IF(AK8="","",VLOOKUP(AK8,Players!A:D,3,FALSE))</f>
        <v>Foreigner</v>
      </c>
      <c r="AN8" s="70">
        <v>4.75</v>
      </c>
      <c r="AO8" s="70">
        <f>IF(AK8="","",IF(AK8 = AK22, VLOOKUP(AK8, Players!A:F, 6, FALSE) * 2, IF(AK8 = AK23, VLOOKUP(AK8, Players!A:F, 6, FALSE) * 1.5, VLOOKUP(AK8, Players!A:F, 6, FALSE))))</f>
        <v>0</v>
      </c>
      <c r="AP8" s="71" t="s">
        <v>118</v>
      </c>
      <c r="AQ8" s="71" t="str">
        <f>IF(AP8="","",VLOOKUP(AP8,Players!A:D,4,FALSE))</f>
        <v>Batsman</v>
      </c>
      <c r="AR8" s="71" t="str">
        <f>IF(AP8="","",VLOOKUP(AP8,Players!A:D,3,FALSE))</f>
        <v>Indian</v>
      </c>
      <c r="AS8" s="71">
        <v>5.5</v>
      </c>
      <c r="AT8" s="71">
        <f>IF(AP8="","",IF(AP8 = AP22, VLOOKUP(AP8, Players!A:F, 6, FALSE) * 2, IF(AP8 = AP23, VLOOKUP(AP8, Players!A:F, 6, FALSE) * 1.5, VLOOKUP(AP8, Players!A:F, 6, FALSE))))</f>
        <v>5</v>
      </c>
      <c r="AU8" s="72" t="s">
        <v>183</v>
      </c>
      <c r="AV8" s="72" t="str">
        <f>IF(AU8="","",VLOOKUP(AU8,Players!A:D,4,FALSE))</f>
        <v>Batsman</v>
      </c>
      <c r="AW8" s="72" t="str">
        <f>IF(AU8="","",VLOOKUP(AU8,Players!A:D,3,FALSE))</f>
        <v>Foreigner</v>
      </c>
      <c r="AX8" s="72">
        <v>1.25</v>
      </c>
      <c r="AY8" s="72">
        <f>IF(AU8="","",IF(AU8 = AU22, VLOOKUP(AU8, Players!A:F, 6, FALSE) * 2, IF(AU8 = AU23, VLOOKUP(AU8, Players!A:F, 6, FALSE) * 1.5, VLOOKUP(AU8, Players!A:F, 6, FALSE))))</f>
        <v>0</v>
      </c>
    </row>
    <row r="9" spans="1:51" ht="19.5" customHeight="1">
      <c r="A9" s="100"/>
      <c r="B9" s="62" t="s">
        <v>77</v>
      </c>
      <c r="C9" s="63" t="str">
        <f>IF(B9="","",VLOOKUP(B9,Players!A:D,4,FALSE))</f>
        <v>Bowler</v>
      </c>
      <c r="D9" s="63" t="str">
        <f>IF(B9="","",VLOOKUP(B9,Players!A:C,3,FALSE))</f>
        <v>Indian</v>
      </c>
      <c r="E9" s="63">
        <v>4</v>
      </c>
      <c r="F9" s="63">
        <f>IF(B9="","",IF(B9 = B22, VLOOKUP(B9, Players!A:F, 6, FALSE) * 2, IF(B9 = B23, VLOOKUP(B9, Players!A:F, 6, FALSE) * 1.5, VLOOKUP(B9, Players!A:F, 6, FALSE))))</f>
        <v>0</v>
      </c>
      <c r="G9" s="80" t="s">
        <v>93</v>
      </c>
      <c r="H9" s="64" t="str">
        <f>IF(G9="","",VLOOKUP(G9,Players!A:D,4,FALSE))</f>
        <v>Bowler</v>
      </c>
      <c r="I9" s="64" t="str">
        <f>IF(G9="","",VLOOKUP(G9,Players!A:C,3,FALSE))</f>
        <v>Indian</v>
      </c>
      <c r="J9" s="64">
        <v>5</v>
      </c>
      <c r="K9" s="64">
        <f>IF(G9="","",IF(G9 = G22, VLOOKUP(G9, Players!A:F, 6, FALSE) * 2, IF(G9 = G23, VLOOKUP(G9, Players!A:F, 6, FALSE) * 1.5, VLOOKUP(G9, Players!A:F, 6, FALSE))))</f>
        <v>0</v>
      </c>
      <c r="L9" s="65" t="s">
        <v>80</v>
      </c>
      <c r="M9" s="65" t="str">
        <f>IF(L9="","",VLOOKUP(L9,Players!A:D,4,FALSE))</f>
        <v>Bowler</v>
      </c>
      <c r="N9" s="65" t="str">
        <f>IF(L9="","",VLOOKUP(L9,Players!A:D,3,FALSE))</f>
        <v>Foreigner</v>
      </c>
      <c r="O9" s="65">
        <v>5.5</v>
      </c>
      <c r="P9" s="65">
        <f>IF(L9="","",IF(L9 = L22, VLOOKUP(L9, Players!A:F, 6, FALSE) * 2, IF(L9 = L23, VLOOKUP(L9, Players!A:F, 6, FALSE) * 1.5, VLOOKUP(L9, Players!A:F, 6, FALSE))))</f>
        <v>0</v>
      </c>
      <c r="Q9" s="66" t="s">
        <v>134</v>
      </c>
      <c r="R9" s="66" t="str">
        <f>IF(Q9="","",VLOOKUP(Q9,Players!A:D,4,FALSE))</f>
        <v>Bowler</v>
      </c>
      <c r="S9" s="66" t="str">
        <f>IF(Q9="","",VLOOKUP(Q9,Players!A:D,3,FALSE))</f>
        <v>Indian</v>
      </c>
      <c r="T9" s="66">
        <v>4.25</v>
      </c>
      <c r="U9" s="66">
        <f>IF(Q9="","",IF(Q9 = Q22, VLOOKUP(Q9, Players!A:F, 6, FALSE) * 2, IF(Q9 = Q23, VLOOKUP(Q9, Players!A:F, 6, FALSE) * 1.5, VLOOKUP(Q9, Players!A:F, 6, FALSE))))</f>
        <v>0</v>
      </c>
      <c r="V9" s="67" t="s">
        <v>155</v>
      </c>
      <c r="W9" s="67" t="str">
        <f>IF(V9="","",VLOOKUP(V9,Players!A:D,4,FALSE))</f>
        <v>Batsman</v>
      </c>
      <c r="X9" s="67" t="str">
        <f>IF(V9="","",VLOOKUP(V9,Players!A:D,3,FALSE))</f>
        <v>Indian</v>
      </c>
      <c r="Y9" s="67">
        <v>5.5</v>
      </c>
      <c r="Z9" s="67">
        <f>IF(V9="","",IF(V9 = V22, VLOOKUP(V9, Players!A:F, 6, FALSE) * 2, IF(V9 = V23, VLOOKUP(V9, Players!A:F, 6, FALSE) * 1.5, VLOOKUP(V9, Players!A:F, 6, FALSE))))</f>
        <v>0</v>
      </c>
      <c r="AA9" s="68" t="s">
        <v>94</v>
      </c>
      <c r="AB9" s="68" t="str">
        <f>IF(AA9="","",VLOOKUP(AA9,Players!A:D,4,FALSE))</f>
        <v>Bowler</v>
      </c>
      <c r="AC9" s="68" t="str">
        <f>IF(AA9="","",VLOOKUP(AA9,Players!A:D,3,FALSE))</f>
        <v>Indian</v>
      </c>
      <c r="AD9" s="68">
        <v>4.5</v>
      </c>
      <c r="AE9" s="68">
        <f>IF(AA9="","",IF(AA9 = AA22, VLOOKUP(AA9, Players!A:F, 6, FALSE) * 2, IF(AA9 = AA23, VLOOKUP(AA9, Players!A:F, 6, FALSE) * 1.5, VLOOKUP(AA9, Players!A:F, 6, FALSE))))</f>
        <v>0</v>
      </c>
      <c r="AF9" s="69" t="s">
        <v>143</v>
      </c>
      <c r="AG9" s="69" t="str">
        <f>IF(AF9="","",VLOOKUP(AF9,Players!A:D,4,FALSE))</f>
        <v>Batsman</v>
      </c>
      <c r="AH9" s="69" t="str">
        <f>IF(AF9="","",VLOOKUP(AF9,Players!A:D,3,FALSE))</f>
        <v>Indian</v>
      </c>
      <c r="AI9" s="69">
        <v>13.5</v>
      </c>
      <c r="AJ9" s="69">
        <f>IF(AF9="","",IF(AF9 = AF22, VLOOKUP(AF9, Players!A:F, 6, FALSE) * 2, IF(AF9 = AF23, VLOOKUP(AF9, Players!A:F, 6, FALSE) * 1.5, VLOOKUP(AF9, Players!A:F, 6, FALSE))))</f>
        <v>0</v>
      </c>
      <c r="AK9" s="70" t="s">
        <v>160</v>
      </c>
      <c r="AL9" s="70" t="str">
        <f>IF(AK9="","",VLOOKUP(AK9,Players!A:D,4,FALSE))</f>
        <v>Bowler</v>
      </c>
      <c r="AM9" s="70" t="str">
        <f>IF(AK9="","",VLOOKUP(AK9,Players!A:D,3,FALSE))</f>
        <v>Indian</v>
      </c>
      <c r="AN9" s="70">
        <v>8</v>
      </c>
      <c r="AO9" s="70">
        <f>IF(AK9="","",IF(AK9 = AK22, VLOOKUP(AK9, Players!A:F, 6, FALSE) * 2, IF(AK9 = AK23, VLOOKUP(AK9, Players!A:F, 6, FALSE) * 1.5, VLOOKUP(AK9, Players!A:F, 6, FALSE))))</f>
        <v>0</v>
      </c>
      <c r="AP9" s="71" t="s">
        <v>105</v>
      </c>
      <c r="AQ9" s="71" t="str">
        <f>IF(AP9="","",VLOOKUP(AP9,Players!A:D,4,FALSE))</f>
        <v>Bowler</v>
      </c>
      <c r="AR9" s="71" t="str">
        <f>IF(AP9="","",VLOOKUP(AP9,Players!A:D,3,FALSE))</f>
        <v>Indian</v>
      </c>
      <c r="AS9" s="71">
        <v>7</v>
      </c>
      <c r="AT9" s="71">
        <f>IF(AP9="","",IF(AP9 = AP22, VLOOKUP(AP9, Players!A:F, 6, FALSE) * 2, IF(AP9 = AP23, VLOOKUP(AP9, Players!A:F, 6, FALSE) * 1.5, VLOOKUP(AP9, Players!A:F, 6, FALSE))))</f>
        <v>0</v>
      </c>
      <c r="AU9" s="72" t="s">
        <v>123</v>
      </c>
      <c r="AV9" s="72" t="str">
        <f>IF(AU9="","",VLOOKUP(AU9,Players!A:D,4,FALSE))</f>
        <v>Bowler</v>
      </c>
      <c r="AW9" s="72" t="str">
        <f>IF(AU9="","",VLOOKUP(AU9,Players!A:D,3,FALSE))</f>
        <v>Indian</v>
      </c>
      <c r="AX9" s="72">
        <v>10.5</v>
      </c>
      <c r="AY9" s="72">
        <f>IF(AU9="","",IF(AU9 = AU22, VLOOKUP(AU9, Players!A:F, 6, FALSE) * 2, IF(AU9 = AU23, VLOOKUP(AU9, Players!A:F, 6, FALSE) * 1.5, VLOOKUP(AU9, Players!A:F, 6, FALSE))))</f>
        <v>0</v>
      </c>
    </row>
    <row r="10" spans="1:51" ht="19.5" customHeight="1">
      <c r="A10" s="100"/>
      <c r="B10" s="62" t="s">
        <v>107</v>
      </c>
      <c r="C10" s="63" t="str">
        <f>IF(B10="","",VLOOKUP(B10,Players!A:D,4,FALSE))</f>
        <v>Bowler</v>
      </c>
      <c r="D10" s="63" t="str">
        <f>IF(B10="","",VLOOKUP(B10,Players!A:C,3,FALSE))</f>
        <v>Indian</v>
      </c>
      <c r="E10" s="63">
        <v>3.25</v>
      </c>
      <c r="F10" s="63">
        <f>IF(B10="","",IF(B10 = B22, VLOOKUP(B10, Players!A:F, 6, FALSE) * 2, IF(B10 = B23, VLOOKUP(B10, Players!A:F, 6, FALSE) * 1.5, VLOOKUP(B10, Players!A:F, 6, FALSE))))</f>
        <v>0</v>
      </c>
      <c r="G10" s="64" t="s">
        <v>135</v>
      </c>
      <c r="H10" s="64" t="str">
        <f>IF(G10="","",VLOOKUP(G10,Players!A:D,4,FALSE))</f>
        <v>Bowler</v>
      </c>
      <c r="I10" s="64" t="str">
        <f>IF(G10="","",VLOOKUP(G10,Players!A:C,3,FALSE))</f>
        <v>Indian</v>
      </c>
      <c r="J10" s="64">
        <v>6.5</v>
      </c>
      <c r="K10" s="64">
        <f>IF(G10="","",IF(G10 = G22, VLOOKUP(G10, Players!A:F, 6, FALSE) * 2, IF(G10 = G23, VLOOKUP(G10, Players!A:F, 6, FALSE) * 1.5, VLOOKUP(G10, Players!A:F, 6, FALSE))))</f>
        <v>0</v>
      </c>
      <c r="L10" s="65" t="s">
        <v>147</v>
      </c>
      <c r="M10" s="65" t="str">
        <f>IF(L10="","",VLOOKUP(L10,Players!A:D,4,FALSE))</f>
        <v>Bowler</v>
      </c>
      <c r="N10" s="65" t="str">
        <f>IF(L10="","",VLOOKUP(L10,Players!A:D,3,FALSE))</f>
        <v>Indian</v>
      </c>
      <c r="O10" s="65">
        <v>0.2</v>
      </c>
      <c r="P10" s="65">
        <f>IF(L10="","",IF(L10 = L22, VLOOKUP(L10, Players!A:F, 6, FALSE) * 2, IF(L10 = L23, VLOOKUP(L10, Players!A:F, 6, FALSE) * 1.5, VLOOKUP(L10, Players!A:F, 6, FALSE))))</f>
        <v>0</v>
      </c>
      <c r="Q10" s="66" t="s">
        <v>158</v>
      </c>
      <c r="R10" s="66" t="str">
        <f>IF(Q10="","",VLOOKUP(Q10,Players!A:D,4,FALSE))</f>
        <v>Bowler</v>
      </c>
      <c r="S10" s="66" t="str">
        <f>IF(Q10="","",VLOOKUP(Q10,Players!A:D,3,FALSE))</f>
        <v>Indian</v>
      </c>
      <c r="T10" s="66">
        <v>6</v>
      </c>
      <c r="U10" s="66">
        <f>IF(Q10="","",IF(Q10 = Q22, VLOOKUP(Q10, Players!A:F, 6, FALSE) * 2, IF(Q10 = Q23, VLOOKUP(Q10, Players!A:F, 6, FALSE) * 1.5, VLOOKUP(Q10, Players!A:F, 6, FALSE))))</f>
        <v>0</v>
      </c>
      <c r="V10" s="67" t="s">
        <v>198</v>
      </c>
      <c r="W10" s="67" t="str">
        <f>IF(V10="","",VLOOKUP(V10,Players!A:D,4,FALSE))</f>
        <v>Bowler</v>
      </c>
      <c r="X10" s="67" t="str">
        <f>IF(V10="","",VLOOKUP(V10,Players!A:D,3,FALSE))</f>
        <v>Indian</v>
      </c>
      <c r="Y10" s="67">
        <v>4</v>
      </c>
      <c r="Z10" s="67">
        <f>IF(V10="","",IF(V10 = V22, VLOOKUP(V10, Players!A:F, 6, FALSE) * 2, IF(V10 = V23, VLOOKUP(V10, Players!A:F, 6, FALSE) * 1.5, VLOOKUP(V10, Players!A:F, 6, FALSE))))</f>
        <v>0</v>
      </c>
      <c r="AA10" s="68" t="s">
        <v>159</v>
      </c>
      <c r="AB10" s="68" t="str">
        <f>IF(AA10="","",VLOOKUP(AA10,Players!A:D,4,FALSE))</f>
        <v>Bowler</v>
      </c>
      <c r="AC10" s="68" t="str">
        <f>IF(AA10="","",VLOOKUP(AA10,Players!A:D,3,FALSE))</f>
        <v>Indian</v>
      </c>
      <c r="AD10" s="68">
        <v>2.5</v>
      </c>
      <c r="AE10" s="68">
        <f>IF(AA10="","",IF(AA10 = AA22, VLOOKUP(AA10, Players!A:F, 6, FALSE) * 2, IF(AA10 = AA23, VLOOKUP(AA10, Players!A:F, 6, FALSE) * 1.5, VLOOKUP(AA10, Players!A:F, 6, FALSE))))</f>
        <v>0</v>
      </c>
      <c r="AF10" s="69" t="s">
        <v>96</v>
      </c>
      <c r="AG10" s="69" t="str">
        <f>IF(AF10="","",VLOOKUP(AF10,Players!A:D,4,FALSE))</f>
        <v>Bowler</v>
      </c>
      <c r="AH10" s="69" t="str">
        <f>IF(AF10="","",VLOOKUP(AF10,Players!A:D,3,FALSE))</f>
        <v>Indian</v>
      </c>
      <c r="AI10" s="69">
        <v>4.5</v>
      </c>
      <c r="AJ10" s="69">
        <f>IF(AF10="","",IF(AF10 = AF22, VLOOKUP(AF10, Players!A:F, 6, FALSE) * 2, IF(AF10 = AF23, VLOOKUP(AF10, Players!A:F, 6, FALSE) * 1.5, VLOOKUP(AF10, Players!A:F, 6, FALSE))))</f>
        <v>0</v>
      </c>
      <c r="AK10" s="70" t="s">
        <v>133</v>
      </c>
      <c r="AL10" s="70" t="str">
        <f>IF(AK10="","",VLOOKUP(AK10,Players!A:D,4,FALSE))</f>
        <v>Bowler</v>
      </c>
      <c r="AM10" s="70" t="str">
        <f>IF(AK10="","",VLOOKUP(AK10,Players!A:D,3,FALSE))</f>
        <v>Indian</v>
      </c>
      <c r="AN10" s="70">
        <v>2.5</v>
      </c>
      <c r="AO10" s="70">
        <f>IF(AK10="","",IF(AK10 = AK22, VLOOKUP(AK10, Players!A:F, 6, FALSE) * 2, IF(AK10 = AK23, VLOOKUP(AK10, Players!A:F, 6, FALSE) * 1.5, VLOOKUP(AK10, Players!A:F, 6, FALSE))))</f>
        <v>0</v>
      </c>
      <c r="AP10" s="71" t="s">
        <v>120</v>
      </c>
      <c r="AQ10" s="71" t="str">
        <f>IF(AP10="","",VLOOKUP(AP10,Players!A:D,4,FALSE))</f>
        <v>Bowler</v>
      </c>
      <c r="AR10" s="71" t="str">
        <f>IF(AP10="","",VLOOKUP(AP10,Players!A:D,3,FALSE))</f>
        <v>Indian</v>
      </c>
      <c r="AS10" s="71">
        <v>7.5</v>
      </c>
      <c r="AT10" s="71">
        <f>IF(AP10="","",IF(AP10 = AP22, VLOOKUP(AP10, Players!A:F, 6, FALSE) * 2, IF(AP10 = AP23, VLOOKUP(AP10, Players!A:F, 6, FALSE) * 1.5, VLOOKUP(AP10, Players!A:F, 6, FALSE))))</f>
        <v>6.5</v>
      </c>
      <c r="AU10" s="72" t="s">
        <v>122</v>
      </c>
      <c r="AV10" s="72" t="str">
        <f>IF(AU10="","",VLOOKUP(AU10,Players!A:D,4,FALSE))</f>
        <v>Bowler</v>
      </c>
      <c r="AW10" s="72" t="str">
        <f>IF(AU10="","",VLOOKUP(AU10,Players!A:D,3,FALSE))</f>
        <v>Indian</v>
      </c>
      <c r="AX10" s="72">
        <v>2.75</v>
      </c>
      <c r="AY10" s="72">
        <f>IF(AU10="","",IF(AU10 = AU22, VLOOKUP(AU10, Players!A:F, 6, FALSE) * 2, IF(AU10 = AU23, VLOOKUP(AU10, Players!A:F, 6, FALSE) * 1.5, VLOOKUP(AU10, Players!A:F, 6, FALSE))))</f>
        <v>7.5</v>
      </c>
    </row>
    <row r="11" spans="1:51" ht="19.5" customHeight="1">
      <c r="A11" s="100"/>
      <c r="B11" s="62" t="s">
        <v>110</v>
      </c>
      <c r="C11" s="63" t="str">
        <f>IF(B11="","",VLOOKUP(B11,Players!A:D,4,FALSE))</f>
        <v>Bowler</v>
      </c>
      <c r="D11" s="63" t="str">
        <f>IF(B11="","",VLOOKUP(B11,Players!A:C,3,FALSE))</f>
        <v>Foreigner</v>
      </c>
      <c r="E11" s="63">
        <v>8.5</v>
      </c>
      <c r="F11" s="63">
        <f>IF(B11="","",IF(B11 = B22, VLOOKUP(B11, Players!A:F, 6, FALSE) * 2, IF(B11 = B23, VLOOKUP(B11, Players!A:F, 6, FALSE) * 1.5, VLOOKUP(B11, Players!A:F, 6, FALSE))))</f>
        <v>0</v>
      </c>
      <c r="G11" s="64" t="s">
        <v>184</v>
      </c>
      <c r="H11" s="64" t="str">
        <f>IF(G11="","",VLOOKUP(G11,Players!A:D,4,FALSE))</f>
        <v>Bowler</v>
      </c>
      <c r="I11" s="64" t="str">
        <f>IF(G11="","",VLOOKUP(G11,Players!A:C,3,FALSE))</f>
        <v>Indian</v>
      </c>
      <c r="J11" s="64">
        <v>4.75</v>
      </c>
      <c r="K11" s="64">
        <f>IF(G11="","",IF(G11 = G22, VLOOKUP(G11, Players!A:F, 6, FALSE) * 2, IF(G11 = G23, VLOOKUP(G11, Players!A:F, 6, FALSE) * 1.5, VLOOKUP(G11, Players!A:F, 6, FALSE))))</f>
        <v>0</v>
      </c>
      <c r="L11" s="65" t="s">
        <v>171</v>
      </c>
      <c r="M11" s="65" t="str">
        <f>IF(L11="","",VLOOKUP(L11,Players!A:D,4,FALSE))</f>
        <v>Bowler</v>
      </c>
      <c r="N11" s="65" t="str">
        <f>IF(L11="","",VLOOKUP(L11,Players!A:D,3,FALSE))</f>
        <v>Indian</v>
      </c>
      <c r="O11" s="65">
        <v>4.25</v>
      </c>
      <c r="P11" s="65">
        <f>IF(L11="","",IF(L11 = L22, VLOOKUP(L11, Players!A:F, 6, FALSE) * 2, IF(L11 = L23, VLOOKUP(L11, Players!A:F, 6, FALSE) * 1.5, VLOOKUP(L11, Players!A:F, 6, FALSE))))</f>
        <v>0</v>
      </c>
      <c r="Q11" s="66" t="s">
        <v>128</v>
      </c>
      <c r="R11" s="66" t="str">
        <f>IF(Q11="","",VLOOKUP(Q11,Players!A:D,4,FALSE))</f>
        <v>Wicket Keeper</v>
      </c>
      <c r="S11" s="66" t="str">
        <f>IF(Q11="","",VLOOKUP(Q11,Players!A:D,3,FALSE))</f>
        <v>Foreigner</v>
      </c>
      <c r="T11" s="66">
        <v>1</v>
      </c>
      <c r="U11" s="66">
        <f>IF(Q11="","",IF(Q11 = Q22, VLOOKUP(Q11, Players!A:F, 6, FALSE) * 2, IF(Q11 = Q23, VLOOKUP(Q11, Players!A:F, 6, FALSE) * 1.5, VLOOKUP(Q11, Players!A:F, 6, FALSE))))</f>
        <v>0</v>
      </c>
      <c r="V11" s="67" t="s">
        <v>131</v>
      </c>
      <c r="W11" s="67" t="str">
        <f>IF(V11="","",VLOOKUP(V11,Players!A:D,4,FALSE))</f>
        <v>Bowler</v>
      </c>
      <c r="X11" s="67" t="str">
        <f>IF(V11="","",VLOOKUP(V11,Players!A:D,3,FALSE))</f>
        <v>Indian</v>
      </c>
      <c r="Y11" s="67">
        <v>2.75</v>
      </c>
      <c r="Z11" s="67">
        <f>IF(V11="","",IF(V11 = V22, VLOOKUP(V11, Players!A:F, 6, FALSE) * 2, IF(V11 = V23, VLOOKUP(V11, Players!A:F, 6, FALSE) * 1.5, VLOOKUP(V11, Players!A:F, 6, FALSE))))</f>
        <v>0</v>
      </c>
      <c r="AA11" s="68" t="s">
        <v>186</v>
      </c>
      <c r="AB11" s="68" t="str">
        <f>IF(AA11="","",VLOOKUP(AA11,Players!A:D,4,FALSE))</f>
        <v>Bowler</v>
      </c>
      <c r="AC11" s="68" t="str">
        <f>IF(AA11="","",VLOOKUP(AA11,Players!A:D,3,FALSE))</f>
        <v>Foreigner</v>
      </c>
      <c r="AD11" s="68">
        <v>0.6</v>
      </c>
      <c r="AE11" s="68">
        <f>IF(AA11="","",IF(AA11 = AA22, VLOOKUP(AA11, Players!A:F, 6, FALSE) * 2, IF(AA11 = AA23, VLOOKUP(AA11, Players!A:F, 6, FALSE) * 1.5, VLOOKUP(AA11, Players!A:F, 6, FALSE))))</f>
        <v>0</v>
      </c>
      <c r="AF11" s="69" t="s">
        <v>95</v>
      </c>
      <c r="AG11" s="69" t="str">
        <f>IF(AF11="","",VLOOKUP(AF11,Players!A:D,4,FALSE))</f>
        <v>Bowler</v>
      </c>
      <c r="AH11" s="69" t="str">
        <f>IF(AF11="","",VLOOKUP(AF11,Players!A:D,3,FALSE))</f>
        <v>Indian</v>
      </c>
      <c r="AI11" s="69">
        <v>4</v>
      </c>
      <c r="AJ11" s="69">
        <f>IF(AF11="","",IF(AF11 = AF22, VLOOKUP(AF11, Players!A:F, 6, FALSE) * 2, IF(AF11 = AF23, VLOOKUP(AF11, Players!A:F, 6, FALSE) * 1.5, VLOOKUP(AF11, Players!A:F, 6, FALSE))))</f>
        <v>0</v>
      </c>
      <c r="AK11" s="70" t="s">
        <v>172</v>
      </c>
      <c r="AL11" s="70" t="str">
        <f>IF(AK11="","",VLOOKUP(AK11,Players!A:D,4,FALSE))</f>
        <v>Bowler</v>
      </c>
      <c r="AM11" s="70" t="str">
        <f>IF(AK11="","",VLOOKUP(AK11,Players!A:D,3,FALSE))</f>
        <v>Indian</v>
      </c>
      <c r="AN11" s="70">
        <v>0.2</v>
      </c>
      <c r="AO11" s="70">
        <f>IF(AK11="","",IF(AK11 = AK22, VLOOKUP(AK11, Players!A:F, 6, FALSE) * 2, IF(AK11 = AK23, VLOOKUP(AK11, Players!A:F, 6, FALSE) * 1.5, VLOOKUP(AK11, Players!A:F, 6, FALSE))))</f>
        <v>15</v>
      </c>
      <c r="AP11" s="71" t="s">
        <v>121</v>
      </c>
      <c r="AQ11" s="71" t="str">
        <f>IF(AP11="","",VLOOKUP(AP11,Players!A:D,4,FALSE))</f>
        <v>Bowler</v>
      </c>
      <c r="AR11" s="71" t="str">
        <f>IF(AP11="","",VLOOKUP(AP11,Players!A:D,3,FALSE))</f>
        <v>Indian</v>
      </c>
      <c r="AS11" s="71">
        <v>1</v>
      </c>
      <c r="AT11" s="71">
        <f>IF(AP11="","",IF(AP11 = AP22, VLOOKUP(AP11, Players!A:F, 6, FALSE) * 2, IF(AP11 = AP23, VLOOKUP(AP11, Players!A:F, 6, FALSE) * 1.5, VLOOKUP(AP11, Players!A:F, 6, FALSE))))</f>
        <v>0</v>
      </c>
      <c r="AU11" s="72" t="s">
        <v>106</v>
      </c>
      <c r="AV11" s="72" t="str">
        <f>IF(AU11="","",VLOOKUP(AU11,Players!A:D,4,FALSE))</f>
        <v>Bowler</v>
      </c>
      <c r="AW11" s="72" t="str">
        <f>IF(AU11="","",VLOOKUP(AU11,Players!A:D,3,FALSE))</f>
        <v>Indian</v>
      </c>
      <c r="AX11" s="72">
        <v>3.5</v>
      </c>
      <c r="AY11" s="72">
        <f>IF(AU11="","",IF(AU11 = AU22, VLOOKUP(AU11, Players!A:F, 6, FALSE) * 2, IF(AU11 = AU23, VLOOKUP(AU11, Players!A:F, 6, FALSE) * 1.5, VLOOKUP(AU11, Players!A:F, 6, FALSE))))</f>
        <v>0</v>
      </c>
    </row>
    <row r="12" spans="1:51" ht="19.5" customHeight="1">
      <c r="A12" s="100"/>
      <c r="B12" s="62" t="s">
        <v>185</v>
      </c>
      <c r="C12" s="63" t="str">
        <f>IF(B12="","",VLOOKUP(B12,Players!A:D,4,FALSE))</f>
        <v>Bowler</v>
      </c>
      <c r="D12" s="63" t="str">
        <f>IF(B12="","",VLOOKUP(B12,Players!A:C,3,FALSE))</f>
        <v>Indian</v>
      </c>
      <c r="E12" s="63">
        <v>0.2</v>
      </c>
      <c r="F12" s="63">
        <f>IF(B12="","",IF(B12 = B22, VLOOKUP(B12, Players!A:F, 6, FALSE) * 2, IF(B12 = B23, VLOOKUP(B12, Players!A:F, 6, FALSE) * 1.5, VLOOKUP(B12, Players!A:F, 6, FALSE))))</f>
        <v>0</v>
      </c>
      <c r="G12" s="64" t="s">
        <v>148</v>
      </c>
      <c r="H12" s="64" t="str">
        <f>IF(G12="","",VLOOKUP(G12,Players!A:D,4,FALSE))</f>
        <v>Bowler</v>
      </c>
      <c r="I12" s="64" t="str">
        <f>IF(G12="","",VLOOKUP(G12,Players!A:C,3,FALSE))</f>
        <v>Foreigner</v>
      </c>
      <c r="J12" s="64">
        <v>5</v>
      </c>
      <c r="K12" s="64">
        <f>IF(G12="","",IF(G12 = G22, VLOOKUP(G12, Players!A:F, 6, FALSE) * 2, IF(G12 = G23, VLOOKUP(G12, Players!A:F, 6, FALSE) * 1.5, VLOOKUP(G12, Players!A:F, 6, FALSE))))</f>
        <v>0</v>
      </c>
      <c r="L12" s="65" t="s">
        <v>173</v>
      </c>
      <c r="M12" s="65" t="str">
        <f>IF(L12="","",VLOOKUP(L12,Players!A:D,4,FALSE))</f>
        <v>Bowler</v>
      </c>
      <c r="N12" s="65" t="str">
        <f>IF(L12="","",VLOOKUP(L12,Players!A:D,3,FALSE))</f>
        <v>Indian</v>
      </c>
      <c r="O12" s="65">
        <v>1.25</v>
      </c>
      <c r="P12" s="65">
        <f>IF(L12="","",IF(L12 = L22, VLOOKUP(L12, Players!A:F, 6, FALSE) * 2, IF(L12 = L23, VLOOKUP(L12, Players!A:F, 6, FALSE) * 1.5, VLOOKUP(L12, Players!A:F, 6, FALSE))))</f>
        <v>0</v>
      </c>
      <c r="Q12" s="66" t="s">
        <v>179</v>
      </c>
      <c r="R12" s="66" t="str">
        <f>IF(Q12="","",VLOOKUP(Q12,Players!A:D,4,FALSE))</f>
        <v>Wicket Keeper</v>
      </c>
      <c r="S12" s="66" t="str">
        <f>IF(Q12="","",VLOOKUP(Q12,Players!A:D,3,FALSE))</f>
        <v>Indian</v>
      </c>
      <c r="T12" s="66">
        <v>0.5</v>
      </c>
      <c r="U12" s="66">
        <f>IF(Q12="","",IF(Q12 = Q22, VLOOKUP(Q12, Players!A:F, 6, FALSE) * 2, IF(Q12 = Q23, VLOOKUP(Q12, Players!A:F, 6, FALSE) * 1.5, VLOOKUP(Q12, Players!A:F, 6, FALSE))))</f>
        <v>10</v>
      </c>
      <c r="V12" s="67" t="s">
        <v>109</v>
      </c>
      <c r="W12" s="67" t="str">
        <f>IF(V12="","",VLOOKUP(V12,Players!A:D,4,FALSE))</f>
        <v>Bowler</v>
      </c>
      <c r="X12" s="67" t="str">
        <f>IF(V12="","",VLOOKUP(V12,Players!A:D,3,FALSE))</f>
        <v>Foreigner</v>
      </c>
      <c r="Y12" s="67">
        <v>5</v>
      </c>
      <c r="Z12" s="67">
        <f>IF(V12="","",IF(V12 = V22, VLOOKUP(V12, Players!A:F, 6, FALSE) * 2, IF(V12 = V23, VLOOKUP(V12, Players!A:F, 6, FALSE) * 1.5, VLOOKUP(V12, Players!A:F, 6, FALSE))))</f>
        <v>0</v>
      </c>
      <c r="AA12" s="68" t="s">
        <v>192</v>
      </c>
      <c r="AB12" s="68" t="str">
        <f>IF(AA12="","",VLOOKUP(AA12,Players!A:D,4,FALSE))</f>
        <v>Wicket Keeper</v>
      </c>
      <c r="AC12" s="68" t="str">
        <f>IF(AA12="","",VLOOKUP(AA12,Players!A:D,3,FALSE))</f>
        <v>Indian</v>
      </c>
      <c r="AD12" s="68">
        <v>5</v>
      </c>
      <c r="AE12" s="68">
        <f>IF(AA12="","",IF(AA12 = AA22, VLOOKUP(AA12, Players!A:F, 6, FALSE) * 2, IF(AA12 = AA23, VLOOKUP(AA12, Players!A:F, 6, FALSE) * 1.5, VLOOKUP(AA12, Players!A:F, 6, FALSE))))</f>
        <v>0</v>
      </c>
      <c r="AF12" s="69" t="s">
        <v>108</v>
      </c>
      <c r="AG12" s="69" t="str">
        <f>IF(AF12="","",VLOOKUP(AF12,Players!A:D,4,FALSE))</f>
        <v>Bowler</v>
      </c>
      <c r="AH12" s="69" t="str">
        <f>IF(AF12="","",VLOOKUP(AF12,Players!A:D,3,FALSE))</f>
        <v>Foreigner</v>
      </c>
      <c r="AI12" s="69">
        <v>1</v>
      </c>
      <c r="AJ12" s="69">
        <f>IF(AF12="","",IF(AF12 = AF22, VLOOKUP(AF12, Players!A:F, 6, FALSE) * 2, IF(AF12 = AF23, VLOOKUP(AF12, Players!A:F, 6, FALSE) * 1.5, VLOOKUP(AF12, Players!A:F, 6, FALSE))))</f>
        <v>0</v>
      </c>
      <c r="AK12" s="70" t="s">
        <v>200</v>
      </c>
      <c r="AL12" s="70" t="str">
        <f>IF(AK12="","",VLOOKUP(AK12,Players!A:D,4,FALSE))</f>
        <v>Bowler</v>
      </c>
      <c r="AM12" s="70" t="str">
        <f>IF(AK12="","",VLOOKUP(AK12,Players!A:D,3,FALSE))</f>
        <v>Foreigner</v>
      </c>
      <c r="AN12" s="70">
        <v>2.5</v>
      </c>
      <c r="AO12" s="70">
        <f>IF(AK12="","",IF(AK12 = AK22, VLOOKUP(AK12, Players!A:F, 6, FALSE) * 2, IF(AK12 = AK23, VLOOKUP(AK12, Players!A:F, 6, FALSE) * 1.5, VLOOKUP(AK12, Players!A:F, 6, FALSE))))</f>
        <v>0</v>
      </c>
      <c r="AP12" s="80" t="s">
        <v>188</v>
      </c>
      <c r="AQ12" s="71" t="str">
        <f>IF(AP12="","",VLOOKUP(AP12,Players!A:D,4,FALSE))</f>
        <v>Bowler</v>
      </c>
      <c r="AR12" s="71" t="str">
        <f>IF(AP12="","",VLOOKUP(AP12,Players!A:D,3,FALSE))</f>
        <v>Foreigner</v>
      </c>
      <c r="AS12" s="71">
        <v>0.5</v>
      </c>
      <c r="AT12" s="71">
        <f>IF(AP12="","",IF(AP12 = AP22, VLOOKUP(AP12, Players!A:F, 6, FALSE) * 2, IF(AP12 = AP23, VLOOKUP(AP12, Players!A:F, 6, FALSE) * 1.5, VLOOKUP(AP12, Players!A:F, 6, FALSE))))</f>
        <v>0</v>
      </c>
      <c r="AU12" s="80" t="s">
        <v>197</v>
      </c>
      <c r="AV12" s="72" t="str">
        <f>IF(AU12="","",VLOOKUP(AU12,Players!A:D,4,FALSE))</f>
        <v>Bowler</v>
      </c>
      <c r="AW12" s="72" t="str">
        <f>IF(AU12="","",VLOOKUP(AU12,Players!A:D,3,FALSE))</f>
        <v>Indian</v>
      </c>
      <c r="AX12" s="72">
        <v>6.5</v>
      </c>
      <c r="AY12" s="72">
        <f>IF(AU12="","",IF(AU12 = AU22, VLOOKUP(AU12, Players!A:F, 6, FALSE) * 2, IF(AU12 = AU23, VLOOKUP(AU12, Players!A:F, 6, FALSE) * 1.5, VLOOKUP(AU12, Players!A:F, 6, FALSE))))</f>
        <v>0</v>
      </c>
    </row>
    <row r="13" spans="1:51" ht="19.5" customHeight="1">
      <c r="A13" s="100"/>
      <c r="B13" s="62" t="s">
        <v>206</v>
      </c>
      <c r="C13" s="63" t="str">
        <f>IF(B13="","",VLOOKUP(B13,Players!A:D,4,FALSE))</f>
        <v>Wicket Keeper</v>
      </c>
      <c r="D13" s="63" t="str">
        <f>IF(B13="","",VLOOKUP(B13,Players!A:C,3,FALSE))</f>
        <v>Foreigner</v>
      </c>
      <c r="E13" s="63">
        <v>13.5</v>
      </c>
      <c r="F13" s="63">
        <f>IF(B13="","",IF(B13 = B22, VLOOKUP(B13, Players!A:F, 6, FALSE) * 2, IF(B13 = B23, VLOOKUP(B13, Players!A:F, 6, FALSE) * 1.5, VLOOKUP(B13, Players!A:F, 6, FALSE))))</f>
        <v>0</v>
      </c>
      <c r="G13" s="64" t="s">
        <v>102</v>
      </c>
      <c r="H13" s="64" t="str">
        <f>IF(G13="","",VLOOKUP(G13,Players!A:D,4,FALSE))</f>
        <v>Wicket Keeper</v>
      </c>
      <c r="I13" s="64" t="str">
        <f>IF(G13="","",VLOOKUP(G13,Players!A:C,3,FALSE))</f>
        <v>Foreigner</v>
      </c>
      <c r="J13" s="64">
        <v>5.5</v>
      </c>
      <c r="K13" s="64">
        <f>IF(G13="","",IF(G13 = G22, VLOOKUP(G13, Players!A:F, 6, FALSE) * 2, IF(G13 = G23, VLOOKUP(G13, Players!A:F, 6, FALSE) * 1.5, VLOOKUP(G13, Players!A:F, 6, FALSE))))</f>
        <v>0</v>
      </c>
      <c r="L13" s="65" t="s">
        <v>205</v>
      </c>
      <c r="M13" s="65" t="str">
        <f>IF(L13="","",VLOOKUP(L13,Players!A:D,4,FALSE))</f>
        <v>Wicket Keeper</v>
      </c>
      <c r="N13" s="65" t="str">
        <f>IF(L13="","",VLOOKUP(L13,Players!A:D,3,FALSE))</f>
        <v>Indian</v>
      </c>
      <c r="O13" s="65">
        <v>13.5</v>
      </c>
      <c r="P13" s="65">
        <f>IF(L13="","",IF(L13 = L22, VLOOKUP(L13, Players!A:F, 6, FALSE) * 2, IF(L13 = L23, VLOOKUP(L13, Players!A:F, 6, FALSE) * 1.5, VLOOKUP(L13, Players!A:F, 6, FALSE))))</f>
        <v>0</v>
      </c>
      <c r="Q13" s="66" t="s">
        <v>113</v>
      </c>
      <c r="R13" s="66" t="str">
        <f>IF(Q13="","",VLOOKUP(Q13,Players!A:D,4,FALSE))</f>
        <v>All Rounder</v>
      </c>
      <c r="S13" s="66" t="str">
        <f>IF(Q13="","",VLOOKUP(Q13,Players!A:D,3,FALSE))</f>
        <v>Indian</v>
      </c>
      <c r="T13" s="66">
        <v>2</v>
      </c>
      <c r="U13" s="66">
        <f>IF(Q13="","",IF(Q13 = Q22, VLOOKUP(Q13, Players!A:F, 6, FALSE) * 2, IF(Q13 = Q23, VLOOKUP(Q13, Players!A:F, 6, FALSE) * 1.5, VLOOKUP(Q13, Players!A:F, 6, FALSE))))</f>
        <v>0</v>
      </c>
      <c r="V13" s="67" t="s">
        <v>145</v>
      </c>
      <c r="W13" s="67" t="str">
        <f>IF(V13="","",VLOOKUP(V13,Players!A:D,4,FALSE))</f>
        <v>Bowler</v>
      </c>
      <c r="X13" s="67" t="str">
        <f>IF(V13="","",VLOOKUP(V13,Players!A:D,3,FALSE))</f>
        <v>Indian</v>
      </c>
      <c r="Y13" s="67">
        <v>5</v>
      </c>
      <c r="Z13" s="67">
        <f>IF(V13="","",IF(V13 = V22, VLOOKUP(V13, Players!A:F, 6, FALSE) * 2, IF(V13 = V23, VLOOKUP(V13, Players!A:F, 6, FALSE) * 1.5, VLOOKUP(V13, Players!A:F, 6, FALSE))))</f>
        <v>0</v>
      </c>
      <c r="AA13" s="68" t="s">
        <v>190</v>
      </c>
      <c r="AB13" s="68" t="str">
        <f>IF(AA13="","",VLOOKUP(AA13,Players!A:D,4,FALSE))</f>
        <v>All Rounder</v>
      </c>
      <c r="AC13" s="68" t="str">
        <f>IF(AA13="","",VLOOKUP(AA13,Players!A:D,3,FALSE))</f>
        <v>Indian</v>
      </c>
      <c r="AD13" s="68">
        <v>9</v>
      </c>
      <c r="AE13" s="68">
        <f>IF(AA13="","",IF(AA13 = AA22, VLOOKUP(AA13, Players!A:F, 6, FALSE) * 2, IF(AA13 = AA23, VLOOKUP(AA13, Players!A:F, 6, FALSE) * 1.5, VLOOKUP(AA13, Players!A:F, 6, FALSE))))</f>
        <v>0</v>
      </c>
      <c r="AF13" s="69" t="s">
        <v>132</v>
      </c>
      <c r="AG13" s="69" t="str">
        <f>IF(AF13="","",VLOOKUP(AF13,Players!A:D,4,FALSE))</f>
        <v>Bowler</v>
      </c>
      <c r="AH13" s="69" t="str">
        <f>IF(AF13="","",VLOOKUP(AF13,Players!A:D,3,FALSE))</f>
        <v>Indian</v>
      </c>
      <c r="AI13" s="69">
        <v>3.25</v>
      </c>
      <c r="AJ13" s="69">
        <f>IF(AF13="","",IF(AF13 = AF22, VLOOKUP(AF13, Players!A:F, 6, FALSE) * 2, IF(AF13 = AF23, VLOOKUP(AF13, Players!A:F, 6, FALSE) * 1.5, VLOOKUP(AF13, Players!A:F, 6, FALSE))))</f>
        <v>0</v>
      </c>
      <c r="AK13" s="80" t="s">
        <v>180</v>
      </c>
      <c r="AL13" s="70" t="str">
        <f>IF(AK13="","",VLOOKUP(AK13,Players!A:D,4,FALSE))</f>
        <v>Wicket Keeper</v>
      </c>
      <c r="AM13" s="70" t="str">
        <f>IF(AK13="","",VLOOKUP(AK13,Players!A:D,3,FALSE))</f>
        <v>Foreigner</v>
      </c>
      <c r="AN13" s="70">
        <v>8.5</v>
      </c>
      <c r="AO13" s="70">
        <f>IF(AK13="","",IF(AK13 = AK22, VLOOKUP(AK13, Players!A:F, 6, FALSE) * 2, IF(AK13 = AK23, VLOOKUP(AK13, Players!A:F, 6, FALSE) * 1.5, VLOOKUP(AK13, Players!A:F, 6, FALSE))))</f>
        <v>29.5</v>
      </c>
      <c r="AP13" s="71" t="s">
        <v>154</v>
      </c>
      <c r="AQ13" s="71" t="str">
        <f>IF(AP13="","",VLOOKUP(AP13,Players!A:D,4,FALSE))</f>
        <v>Wicket Keeper</v>
      </c>
      <c r="AR13" s="71" t="str">
        <f>IF(AP13="","",VLOOKUP(AP13,Players!A:D,3,FALSE))</f>
        <v>Foreigner</v>
      </c>
      <c r="AS13" s="71">
        <v>5</v>
      </c>
      <c r="AT13" s="71">
        <f>IF(AP13="","",IF(AP13 = AP22, VLOOKUP(AP13, Players!A:F, 6, FALSE) * 2, IF(AP13 = AP23, VLOOKUP(AP13, Players!A:F, 6, FALSE) * 1.5, VLOOKUP(AP13, Players!A:F, 6, FALSE))))</f>
        <v>0</v>
      </c>
      <c r="AU13" s="72" t="s">
        <v>187</v>
      </c>
      <c r="AV13" s="72" t="str">
        <f>IF(AU13="","",VLOOKUP(AU13,Players!A:D,4,FALSE))</f>
        <v>Bowler</v>
      </c>
      <c r="AW13" s="72" t="str">
        <f>IF(AU13="","",VLOOKUP(AU13,Players!A:D,3,FALSE))</f>
        <v>Foreigner</v>
      </c>
      <c r="AX13" s="72">
        <v>1.25</v>
      </c>
      <c r="AY13" s="72">
        <f>IF(AU13="","",IF(AU13 = AU22, VLOOKUP(AU13, Players!A:F, 6, FALSE) * 2, IF(AU13 = AU23, VLOOKUP(AU13, Players!A:F, 6, FALSE) * 1.5, VLOOKUP(AU13, Players!A:F, 6, FALSE))))</f>
        <v>0</v>
      </c>
    </row>
    <row r="14" spans="1:51" ht="19.5" customHeight="1">
      <c r="A14" s="101"/>
      <c r="B14" s="62" t="s">
        <v>100</v>
      </c>
      <c r="C14" s="63" t="str">
        <f>IF(B14="","",VLOOKUP(B14,Players!A:D,4,FALSE))</f>
        <v>All Rounder</v>
      </c>
      <c r="D14" s="63" t="str">
        <f>IF(B14="","",VLOOKUP(B14,Players!A:C,3,FALSE))</f>
        <v>Indian</v>
      </c>
      <c r="E14" s="63">
        <v>0.2</v>
      </c>
      <c r="F14" s="63">
        <f>IF(B14="","",IF(B14 = B22, VLOOKUP(B14, Players!A:F, 6, FALSE) * 2, IF(B14 = B23, VLOOKUP(B14, Players!A:F, 6, FALSE) * 1.5, VLOOKUP(B14, Players!A:F, 6, FALSE))))</f>
        <v>0</v>
      </c>
      <c r="G14" s="64" t="s">
        <v>119</v>
      </c>
      <c r="H14" s="64" t="str">
        <f>IF(G14="","",VLOOKUP(G14,Players!A:D,4,FALSE))</f>
        <v>Batsman</v>
      </c>
      <c r="I14" s="64" t="str">
        <f>IF(G14="","",VLOOKUP(G14,Players!A:C,3,FALSE))</f>
        <v>Foreigner</v>
      </c>
      <c r="J14" s="64">
        <v>1</v>
      </c>
      <c r="K14" s="64">
        <f>IF(G14="","",IF(G14 = G22, VLOOKUP(G14, Players!A:F, 6, FALSE) * 2, IF(G14 = G23, VLOOKUP(G14, Players!A:F, 6, FALSE) * 1.5, VLOOKUP(G14, Players!A:F, 6, FALSE))))</f>
        <v>0</v>
      </c>
      <c r="L14" s="65" t="s">
        <v>153</v>
      </c>
      <c r="M14" s="65" t="str">
        <f>IF(L14="","",VLOOKUP(L14,Players!A:D,4,FALSE))</f>
        <v>Wicket Keeper</v>
      </c>
      <c r="N14" s="65" t="str">
        <f>IF(L14="","",VLOOKUP(L14,Players!A:D,3,FALSE))</f>
        <v>Indian</v>
      </c>
      <c r="O14" s="65">
        <v>0.2</v>
      </c>
      <c r="P14" s="65">
        <f>IF(L14="","",IF(L14 = L22, VLOOKUP(L14, Players!A:F, 6, FALSE) * 2, IF(L14 = L23, VLOOKUP(L14, Players!A:F, 6, FALSE) * 1.5, VLOOKUP(L14, Players!A:F, 6, FALSE))))</f>
        <v>0</v>
      </c>
      <c r="Q14" s="66" t="s">
        <v>88</v>
      </c>
      <c r="R14" s="66" t="str">
        <f>IF(Q14="","",VLOOKUP(Q14,Players!A:D,4,FALSE))</f>
        <v>Wicket Keeper</v>
      </c>
      <c r="S14" s="66" t="str">
        <f>IF(Q14="","",VLOOKUP(Q14,Players!A:D,3,FALSE))</f>
        <v>Indian</v>
      </c>
      <c r="T14" s="66">
        <v>8.5</v>
      </c>
      <c r="U14" s="66">
        <f>IF(Q14="","",IF(Q14 = Q22, VLOOKUP(Q14, Players!A:F, 6, FALSE) * 2, IF(Q14 = Q23, VLOOKUP(Q14, Players!A:F, 6, FALSE) * 1.5, VLOOKUP(Q14, Players!A:F, 6, FALSE))))</f>
        <v>0</v>
      </c>
      <c r="V14" s="67" t="s">
        <v>162</v>
      </c>
      <c r="W14" s="67" t="str">
        <f>IF(V14="","",VLOOKUP(V14,Players!A:D,4,FALSE))</f>
        <v>All Rounder</v>
      </c>
      <c r="X14" s="67" t="str">
        <f>IF(V14="","",VLOOKUP(V14,Players!A:D,3,FALSE))</f>
        <v>Indian</v>
      </c>
      <c r="Y14" s="67">
        <v>0.8</v>
      </c>
      <c r="Z14" s="67">
        <f>IF(V14="","",IF(V14 = V22, VLOOKUP(V14, Players!A:F, 6, FALSE) * 2, IF(V14 = V23, VLOOKUP(V14, Players!A:F, 6, FALSE) * 1.5, VLOOKUP(V14, Players!A:F, 6, FALSE))))</f>
        <v>0</v>
      </c>
      <c r="AA14" s="68" t="s">
        <v>104</v>
      </c>
      <c r="AB14" s="68" t="str">
        <f>IF(AA14="","",VLOOKUP(AA14,Players!A:D,4,FALSE))</f>
        <v>Batsman</v>
      </c>
      <c r="AC14" s="68" t="str">
        <f>IF(AA14="","",VLOOKUP(AA14,Players!A:D,3,FALSE))</f>
        <v>Foreigner</v>
      </c>
      <c r="AD14" s="68">
        <v>1</v>
      </c>
      <c r="AE14" s="68">
        <f>IF(AA14="","",IF(AA14 = AA22, VLOOKUP(AA14, Players!A:F, 6, FALSE) * 2, IF(AA14 = AA23, VLOOKUP(AA14, Players!A:F, 6, FALSE) * 1.5, VLOOKUP(AA14, Players!A:F, 6, FALSE))))</f>
        <v>0</v>
      </c>
      <c r="AF14" s="69"/>
      <c r="AG14" s="69" t="str">
        <f>IF(AF14="","",VLOOKUP(AF14,Players!A:D,4,FALSE))</f>
        <v/>
      </c>
      <c r="AH14" s="69" t="str">
        <f>IF(AF14="","",VLOOKUP(AF14,Players!A:D,3,FALSE))</f>
        <v/>
      </c>
      <c r="AI14" s="69"/>
      <c r="AJ14" s="69" t="str">
        <f>IF(AF14="","",IF(AF14 = AF22, VLOOKUP(AF14, Players!A:F, 6, FALSE) * 2, IF(AF14 = AF23, VLOOKUP(AF14, Players!A:F, 6, FALSE) * 1.5, VLOOKUP(AF14, Players!A:F, 6, FALSE))))</f>
        <v/>
      </c>
      <c r="AK14" s="70" t="s">
        <v>194</v>
      </c>
      <c r="AL14" s="70" t="str">
        <f>IF(AK14="","",VLOOKUP(AK14,Players!A:D,4,FALSE))</f>
        <v>Batsman</v>
      </c>
      <c r="AM14" s="70" t="str">
        <f>IF(AK14="","",VLOOKUP(AK14,Players!A:D,3,FALSE))</f>
        <v>Indian</v>
      </c>
      <c r="AN14" s="70">
        <v>1.5</v>
      </c>
      <c r="AO14" s="70">
        <f>IF(AK14="","",IF(AK14 = AK22, VLOOKUP(AK14, Players!A:F, 6, FALSE) * 2, IF(AK14 = AK23, VLOOKUP(AK14, Players!A:F, 6, FALSE) * 1.5, VLOOKUP(AK14, Players!A:F, 6, FALSE))))</f>
        <v>0</v>
      </c>
      <c r="AP14" s="71" t="s">
        <v>167</v>
      </c>
      <c r="AQ14" s="71" t="str">
        <f>IF(AP14="","",VLOOKUP(AP14,Players!A:D,4,FALSE))</f>
        <v>Wicket Keeper</v>
      </c>
      <c r="AR14" s="71" t="str">
        <f>IF(AP14="","",VLOOKUP(AP14,Players!A:D,3,FALSE))</f>
        <v>Foreigner</v>
      </c>
      <c r="AS14" s="71">
        <v>0.6</v>
      </c>
      <c r="AT14" s="71">
        <f>IF(AP14="","",IF(AP14 = AP22, VLOOKUP(AP14, Players!A:F, 6, FALSE) * 2, IF(AP14 = AP23, VLOOKUP(AP14, Players!A:F, 6, FALSE) * 1.5, VLOOKUP(AP14, Players!A:F, 6, FALSE))))</f>
        <v>0</v>
      </c>
      <c r="AU14" s="72" t="s">
        <v>166</v>
      </c>
      <c r="AV14" s="72" t="str">
        <f>IF(AU14="","",VLOOKUP(AU14,Players!A:D,4,FALSE))</f>
        <v>Wicket Keeper</v>
      </c>
      <c r="AW14" s="72" t="str">
        <f>IF(AU14="","",VLOOKUP(AU14,Players!A:D,3,FALSE))</f>
        <v>Indian</v>
      </c>
      <c r="AX14" s="72">
        <v>6</v>
      </c>
      <c r="AY14" s="72">
        <f>IF(AU14="","",IF(AU14 = AU22, VLOOKUP(AU14, Players!A:F, 6, FALSE) * 2, IF(AU14 = AU23, VLOOKUP(AU14, Players!A:F, 6, FALSE) * 1.5, VLOOKUP(AU14, Players!A:F, 6, FALSE))))</f>
        <v>0</v>
      </c>
    </row>
    <row r="15" spans="1:51" ht="19.5" customHeight="1">
      <c r="A15" s="75" t="s">
        <v>213</v>
      </c>
      <c r="B15" s="97" t="str">
        <f>IF(AND(COUNTIF(C3:C14,"Batsman")&gt;=2, COUNTIF(C3:C14,"Bowler")&gt;=3, COUNTIF(C3:C14,"Wicket Keeper")&gt;=1, COUNTIF(C3:C14,"All Rounder")&gt;=2, COUNTIF(D3:D14,"Foreigner")&lt;=6), "VALID", "INVALID")</f>
        <v>VALID</v>
      </c>
      <c r="C15" s="98"/>
      <c r="D15" s="98"/>
      <c r="E15" s="76">
        <f>50-(SUM(E3:E14))</f>
        <v>0.59999999999999432</v>
      </c>
      <c r="F15" s="77">
        <f>SUM(F3:F14)</f>
        <v>0</v>
      </c>
      <c r="G15" s="98" t="str">
        <f>IF(AND(COUNTIF(H3:H14,"Batsman")&gt;=2, COUNTIF(H3:H14,"Bowler")&gt;=3, COUNTIF(H3:H14,"Wicket Keeper")&gt;=1, COUNTIF(H3:H14,"All Rounder")&gt;=2, COUNTIF(I3:I14,"Foreigner")&lt;=6), "VALID", "INVALID")</f>
        <v>VALID</v>
      </c>
      <c r="H15" s="98"/>
      <c r="I15" s="98"/>
      <c r="J15" s="76">
        <f>50-(SUM(J3:J14))</f>
        <v>0.25</v>
      </c>
      <c r="K15" s="77">
        <f>SUM(K3:K14)</f>
        <v>18.5</v>
      </c>
      <c r="L15" s="98" t="str">
        <f>IF(AND(COUNTIF(M3:M14,"Batsman")&gt;=2, COUNTIF(M3:M14,"Bowler")&gt;=3, COUNTIF(M3:M14,"Wicket Keeper")&gt;=1, COUNTIF(M3:M14,"All Rounder")&gt;=2, COUNTIF(N3:N14,"Foreigner")&lt;=6), "VALID", "INVALID")</f>
        <v>VALID</v>
      </c>
      <c r="M15" s="98"/>
      <c r="N15" s="98"/>
      <c r="O15" s="76">
        <f>50-(SUM(O3:O14))</f>
        <v>0.84999999999999432</v>
      </c>
      <c r="P15" s="77">
        <f>SUM(P3:P14)</f>
        <v>0</v>
      </c>
      <c r="Q15" s="98" t="str">
        <f>IF(AND(COUNTIF(R3:R14,"Batsman")&gt;=2, COUNTIF(R3:R14,"Bowler")&gt;=3, COUNTIF(R3:R14,"Wicket Keeper")&gt;=1, COUNTIF(R3:R14,"All Rounder")&gt;=2, COUNTIF(S3:S14,"Foreigner")&lt;=6), "VALID", "INVALID")</f>
        <v>VALID</v>
      </c>
      <c r="R15" s="98"/>
      <c r="S15" s="98"/>
      <c r="T15" s="76">
        <f>50-(SUM(T3:T14))</f>
        <v>0.45000000000000284</v>
      </c>
      <c r="U15" s="77">
        <f>SUM(U3:U14)</f>
        <v>128.5</v>
      </c>
      <c r="V15" s="98" t="str">
        <f>IF(AND(COUNTIF(W3:W14,"Batsman")&gt;=2, COUNTIF(W3:W14,"Bowler")&gt;=3, COUNTIF(W3:W14,"Wicket Keeper")&gt;=1, COUNTIF(W3:W14,"All Rounder")&gt;=2, COUNTIF(X3:X14,"Foreigner")&lt;=6), "VALID", "INVALID")</f>
        <v>VALID</v>
      </c>
      <c r="W15" s="98"/>
      <c r="X15" s="98"/>
      <c r="Y15" s="76">
        <f>50-(SUM(Y3:Y14))</f>
        <v>1.9500000000000028</v>
      </c>
      <c r="Z15" s="77">
        <f>SUM(Z3:Z14)</f>
        <v>2.5</v>
      </c>
      <c r="AA15" s="98" t="str">
        <f>IF(AND(COUNTIF(AB3:AB14,"Batsman")&gt;=2, COUNTIF(AB3:AB14,"Bowler")&gt;=3, COUNTIF(AB3:AB14,"Wicket Keeper")&gt;=1, COUNTIF(AB3:AB14,"All Rounder")&gt;=2, COUNTIF(AC3:AC14,"Foreigner")&lt;=6), "VALID", "INVALID")</f>
        <v>VALID</v>
      </c>
      <c r="AB15" s="98"/>
      <c r="AC15" s="98"/>
      <c r="AD15" s="76">
        <f>50-(SUM(AD3:AD14))</f>
        <v>4.1499999999999986</v>
      </c>
      <c r="AE15" s="77">
        <f>SUM(AE3:AE14)</f>
        <v>2.5</v>
      </c>
      <c r="AF15" s="98" t="str">
        <f>IF(AND(COUNTIF(AG3:AG14,"Batsman")&gt;=2, COUNTIF(AG3:AG14,"Bowler")&gt;=3, COUNTIF(AG3:AG14,"Wicket Keeper")&gt;=1, COUNTIF(AG3:AG14,"All Rounder")&gt;=2, COUNTIF(AH3:AH14,"Foreigner")&lt;=6), "VALID", "INVALID")</f>
        <v>INVALID</v>
      </c>
      <c r="AG15" s="98"/>
      <c r="AH15" s="98"/>
      <c r="AI15" s="76">
        <f>50-(SUM(AI3:AI14))</f>
        <v>5</v>
      </c>
      <c r="AJ15" s="77">
        <f>SUM(AJ3:AJ14)</f>
        <v>0</v>
      </c>
      <c r="AK15" s="98" t="str">
        <f>IF(AND(COUNTIF(AL3:AL14,"Batsman")&gt;=2, COUNTIF(AL3:AL14,"Bowler")&gt;=3, COUNTIF(AL3:AL14,"Wicket Keeper")&gt;=1, COUNTIF(AL3:AL14,"All Rounder")&gt;=2, COUNTIF(AM3:AM14,"Foreigner")&lt;=6), "VALID", "INVALID")</f>
        <v>VALID</v>
      </c>
      <c r="AL15" s="98"/>
      <c r="AM15" s="98"/>
      <c r="AN15" s="76">
        <f>50-(SUM(AN3:AN14))</f>
        <v>2.5499999999999972</v>
      </c>
      <c r="AO15" s="77">
        <f>SUM(AO3:AO14)</f>
        <v>96</v>
      </c>
      <c r="AP15" s="98" t="str">
        <f>IF(AND(COUNTIF(AQ3:AQ14,"Batsman")&gt;=2, COUNTIF(AQ3:AQ14,"Bowler")&gt;=3, COUNTIF(AQ3:AQ14,"Wicket Keeper")&gt;=1, COUNTIF(AQ3:AQ14,"All Rounder")&gt;=2, COUNTIF(AR3:AR14,"Foreigner")&lt;=6), "VALID", "INVALID")</f>
        <v>VALID</v>
      </c>
      <c r="AQ15" s="98"/>
      <c r="AR15" s="98"/>
      <c r="AS15" s="76">
        <f>50-(SUM(AS3:AS14))</f>
        <v>4.6499999999999986</v>
      </c>
      <c r="AT15" s="77">
        <f>SUM(AT3:AT14)</f>
        <v>15.25</v>
      </c>
      <c r="AU15" s="98" t="str">
        <f>IF(AND(COUNTIF(AV3:AV14,"Batsman")&gt;=2, COUNTIF(AV3:AV14,"Bowler")&gt;=3, COUNTIF(AV3:AV14,"Wicket Keeper")&gt;=1, COUNTIF(AV3:AV14,"All Rounder")&gt;=2, COUNTIF(AW3:AW14,"Foreigner")&lt;=6), "VALID", "INVALID")</f>
        <v>VALID</v>
      </c>
      <c r="AV15" s="98"/>
      <c r="AW15" s="98"/>
      <c r="AX15" s="76">
        <f>50-(SUM(AX3:AX14))</f>
        <v>7.75</v>
      </c>
      <c r="AY15" s="77">
        <f>SUM(AY3:AY14)</f>
        <v>7.5</v>
      </c>
    </row>
    <row r="16" spans="1:51" s="79" customFormat="1" ht="19.5" customHeight="1">
      <c r="A16" s="78" t="s">
        <v>214</v>
      </c>
      <c r="B16" s="107">
        <f>SUM(B17:B20)</f>
        <v>12</v>
      </c>
      <c r="C16" s="108"/>
      <c r="D16" s="108"/>
      <c r="E16" s="108"/>
      <c r="F16" s="108"/>
      <c r="G16" s="108">
        <f>SUM(G17:G20)</f>
        <v>12</v>
      </c>
      <c r="H16" s="108"/>
      <c r="I16" s="108"/>
      <c r="J16" s="108"/>
      <c r="K16" s="108"/>
      <c r="L16" s="108">
        <f>SUM(L17:L20)</f>
        <v>12</v>
      </c>
      <c r="M16" s="108"/>
      <c r="N16" s="108"/>
      <c r="O16" s="108"/>
      <c r="P16" s="108"/>
      <c r="Q16" s="108">
        <f>SUM(Q17:Q20)</f>
        <v>12</v>
      </c>
      <c r="R16" s="108"/>
      <c r="S16" s="108"/>
      <c r="T16" s="108"/>
      <c r="U16" s="108"/>
      <c r="V16" s="108">
        <f>SUM(V17:V20)</f>
        <v>12</v>
      </c>
      <c r="W16" s="108"/>
      <c r="X16" s="108"/>
      <c r="Y16" s="108"/>
      <c r="Z16" s="108"/>
      <c r="AA16" s="108">
        <f>SUM(AA17:AA20)</f>
        <v>12</v>
      </c>
      <c r="AB16" s="108"/>
      <c r="AC16" s="108"/>
      <c r="AD16" s="108"/>
      <c r="AE16" s="108"/>
      <c r="AF16" s="108">
        <f>SUM(AF17:AF20)</f>
        <v>11</v>
      </c>
      <c r="AG16" s="108"/>
      <c r="AH16" s="108"/>
      <c r="AI16" s="108"/>
      <c r="AJ16" s="108"/>
      <c r="AK16" s="108">
        <f>SUM(AK17:AK20)</f>
        <v>12</v>
      </c>
      <c r="AL16" s="108"/>
      <c r="AM16" s="108"/>
      <c r="AN16" s="108"/>
      <c r="AO16" s="108"/>
      <c r="AP16" s="108">
        <f>SUM(AP17:AP20)</f>
        <v>12</v>
      </c>
      <c r="AQ16" s="108"/>
      <c r="AR16" s="108"/>
      <c r="AS16" s="108"/>
      <c r="AT16" s="108"/>
      <c r="AU16" s="108">
        <f>SUM(AU17:AU20)</f>
        <v>12</v>
      </c>
      <c r="AV16" s="108"/>
      <c r="AW16" s="108"/>
      <c r="AX16" s="108"/>
      <c r="AY16" s="108"/>
    </row>
    <row r="17" spans="1:51" ht="19.5" customHeight="1">
      <c r="A17" s="60" t="s">
        <v>65</v>
      </c>
      <c r="B17" s="104">
        <f>COUNTIF(C3:C14,"Batsman")</f>
        <v>2</v>
      </c>
      <c r="C17" s="105"/>
      <c r="D17" s="105"/>
      <c r="E17" s="105"/>
      <c r="F17" s="106"/>
      <c r="G17" s="104">
        <f>COUNTIF(H3:H14,"Batsman")</f>
        <v>2</v>
      </c>
      <c r="H17" s="105"/>
      <c r="I17" s="105"/>
      <c r="J17" s="105"/>
      <c r="K17" s="106"/>
      <c r="L17" s="104">
        <f>COUNTIF(M3:M14,"Batsman")</f>
        <v>3</v>
      </c>
      <c r="M17" s="105"/>
      <c r="N17" s="105"/>
      <c r="O17" s="105"/>
      <c r="P17" s="106"/>
      <c r="Q17" s="104">
        <f>COUNTIF(R3:R14,"Batsman")</f>
        <v>2</v>
      </c>
      <c r="R17" s="105"/>
      <c r="S17" s="105"/>
      <c r="T17" s="105"/>
      <c r="U17" s="106"/>
      <c r="V17" s="104">
        <f>COUNTIF(W3:W14,"Batsman")</f>
        <v>3</v>
      </c>
      <c r="W17" s="105"/>
      <c r="X17" s="105"/>
      <c r="Y17" s="105"/>
      <c r="Z17" s="106"/>
      <c r="AA17" s="104">
        <f>COUNTIF(AB3:AB14,"Batsman")</f>
        <v>3</v>
      </c>
      <c r="AB17" s="105"/>
      <c r="AC17" s="105"/>
      <c r="AD17" s="105"/>
      <c r="AE17" s="106"/>
      <c r="AF17" s="104">
        <f>COUNTIF(AG3:AG14,"Batsman")</f>
        <v>3</v>
      </c>
      <c r="AG17" s="105"/>
      <c r="AH17" s="105"/>
      <c r="AI17" s="105"/>
      <c r="AJ17" s="106"/>
      <c r="AK17" s="104">
        <f>COUNTIF(AL3:AL14,"Batsman")</f>
        <v>4</v>
      </c>
      <c r="AL17" s="105"/>
      <c r="AM17" s="105"/>
      <c r="AN17" s="105"/>
      <c r="AO17" s="106"/>
      <c r="AP17" s="104">
        <f>COUNTIF(AQ3:AQ14,"Batsman")</f>
        <v>3</v>
      </c>
      <c r="AQ17" s="105"/>
      <c r="AR17" s="105"/>
      <c r="AS17" s="105"/>
      <c r="AT17" s="106"/>
      <c r="AU17" s="104">
        <f>COUNTIF(AV3:AV14,"Batsman")</f>
        <v>3</v>
      </c>
      <c r="AV17" s="105"/>
      <c r="AW17" s="105"/>
      <c r="AX17" s="105"/>
      <c r="AY17" s="106"/>
    </row>
    <row r="18" spans="1:51" ht="19.5" customHeight="1">
      <c r="A18" s="60" t="s">
        <v>66</v>
      </c>
      <c r="B18" s="104">
        <f>COUNTIF(C3:C14,"Bowler")</f>
        <v>5</v>
      </c>
      <c r="C18" s="105"/>
      <c r="D18" s="105"/>
      <c r="E18" s="105"/>
      <c r="F18" s="106"/>
      <c r="G18" s="104">
        <f>COUNTIF(H3:H14,"Bowler")</f>
        <v>4</v>
      </c>
      <c r="H18" s="105"/>
      <c r="I18" s="105"/>
      <c r="J18" s="105"/>
      <c r="K18" s="106"/>
      <c r="L18" s="104">
        <f>COUNTIF(M3:M14,"Bowler")</f>
        <v>4</v>
      </c>
      <c r="M18" s="105"/>
      <c r="N18" s="105"/>
      <c r="O18" s="105"/>
      <c r="P18" s="106"/>
      <c r="Q18" s="104">
        <f>COUNTIF(R3:R14,"Bowler")</f>
        <v>3</v>
      </c>
      <c r="R18" s="105"/>
      <c r="S18" s="105"/>
      <c r="T18" s="105"/>
      <c r="U18" s="106"/>
      <c r="V18" s="104">
        <f>COUNTIF(W3:W14,"Bowler")</f>
        <v>4</v>
      </c>
      <c r="W18" s="105"/>
      <c r="X18" s="105"/>
      <c r="Y18" s="105"/>
      <c r="Z18" s="106"/>
      <c r="AA18" s="104">
        <f>COUNTIF(AB3:AB14,"Bowler")</f>
        <v>4</v>
      </c>
      <c r="AB18" s="105"/>
      <c r="AC18" s="105"/>
      <c r="AD18" s="105"/>
      <c r="AE18" s="106"/>
      <c r="AF18" s="104">
        <f>COUNTIF(AG3:AG14,"Bowler")</f>
        <v>4</v>
      </c>
      <c r="AG18" s="105"/>
      <c r="AH18" s="105"/>
      <c r="AI18" s="105"/>
      <c r="AJ18" s="106"/>
      <c r="AK18" s="104">
        <f>COUNTIF(AL3:AL14,"Bowler")</f>
        <v>5</v>
      </c>
      <c r="AL18" s="105"/>
      <c r="AM18" s="105"/>
      <c r="AN18" s="105"/>
      <c r="AO18" s="106"/>
      <c r="AP18" s="104">
        <f>COUNTIF(AQ3:AQ14,"Bowler")</f>
        <v>4</v>
      </c>
      <c r="AQ18" s="105"/>
      <c r="AR18" s="105"/>
      <c r="AS18" s="105"/>
      <c r="AT18" s="106"/>
      <c r="AU18" s="104">
        <f>COUNTIF(AV3:AV14,"Bowler")</f>
        <v>5</v>
      </c>
      <c r="AV18" s="105"/>
      <c r="AW18" s="105"/>
      <c r="AX18" s="105"/>
      <c r="AY18" s="106"/>
    </row>
    <row r="19" spans="1:51" ht="19.5" customHeight="1">
      <c r="A19" s="60" t="s">
        <v>215</v>
      </c>
      <c r="B19" s="104">
        <f>COUNTIF(C3:C14,"Wicket Keeper")</f>
        <v>1</v>
      </c>
      <c r="C19" s="105"/>
      <c r="D19" s="105"/>
      <c r="E19" s="105"/>
      <c r="F19" s="106"/>
      <c r="G19" s="104">
        <f>COUNTIF(H3:H14,"Wicket Keeper")</f>
        <v>2</v>
      </c>
      <c r="H19" s="105"/>
      <c r="I19" s="105"/>
      <c r="J19" s="105"/>
      <c r="K19" s="106"/>
      <c r="L19" s="104">
        <f>COUNTIF(M3:M14,"Wicket Keeper")</f>
        <v>3</v>
      </c>
      <c r="M19" s="105"/>
      <c r="N19" s="105"/>
      <c r="O19" s="105"/>
      <c r="P19" s="106"/>
      <c r="Q19" s="104">
        <f>COUNTIF(R3:R14,"Wicket Keeper")</f>
        <v>3</v>
      </c>
      <c r="R19" s="105"/>
      <c r="S19" s="105"/>
      <c r="T19" s="105"/>
      <c r="U19" s="106"/>
      <c r="V19" s="104">
        <f>COUNTIF(W3:W14,"Wicket Keeper")</f>
        <v>2</v>
      </c>
      <c r="W19" s="105"/>
      <c r="X19" s="105"/>
      <c r="Y19" s="105"/>
      <c r="Z19" s="106"/>
      <c r="AA19" s="104">
        <f>COUNTIF(AB3:AB14,"Wicket Keeper")</f>
        <v>1</v>
      </c>
      <c r="AB19" s="105"/>
      <c r="AC19" s="105"/>
      <c r="AD19" s="105"/>
      <c r="AE19" s="106"/>
      <c r="AF19" s="104">
        <f>COUNTIF(AG3:AG14,"Wicket Keeper")</f>
        <v>0</v>
      </c>
      <c r="AG19" s="105"/>
      <c r="AH19" s="105"/>
      <c r="AI19" s="105"/>
      <c r="AJ19" s="106"/>
      <c r="AK19" s="104">
        <f>COUNTIF(AL3:AL14,"Wicket Keeper")</f>
        <v>1</v>
      </c>
      <c r="AL19" s="105"/>
      <c r="AM19" s="105"/>
      <c r="AN19" s="105"/>
      <c r="AO19" s="106"/>
      <c r="AP19" s="104">
        <f>COUNTIF(AQ3:AQ14,"Wicket Keeper")</f>
        <v>3</v>
      </c>
      <c r="AQ19" s="105"/>
      <c r="AR19" s="105"/>
      <c r="AS19" s="105"/>
      <c r="AT19" s="106"/>
      <c r="AU19" s="104">
        <f>COUNTIF(AV3:AV14,"Wicket Keeper")</f>
        <v>1</v>
      </c>
      <c r="AV19" s="105"/>
      <c r="AW19" s="105"/>
      <c r="AX19" s="105"/>
      <c r="AY19" s="106"/>
    </row>
    <row r="20" spans="1:51" ht="19.5" customHeight="1">
      <c r="A20" s="60" t="s">
        <v>68</v>
      </c>
      <c r="B20" s="104">
        <f>COUNTIF(C3:C14,"All Rounder")</f>
        <v>4</v>
      </c>
      <c r="C20" s="105"/>
      <c r="D20" s="105"/>
      <c r="E20" s="105"/>
      <c r="F20" s="106"/>
      <c r="G20" s="104">
        <f>COUNTIF(H3:H14,"All Rounder")</f>
        <v>4</v>
      </c>
      <c r="H20" s="105"/>
      <c r="I20" s="105"/>
      <c r="J20" s="105"/>
      <c r="K20" s="106"/>
      <c r="L20" s="104">
        <f>COUNTIF(M3:M14,"All Rounder")</f>
        <v>2</v>
      </c>
      <c r="M20" s="105"/>
      <c r="N20" s="105"/>
      <c r="O20" s="105"/>
      <c r="P20" s="106"/>
      <c r="Q20" s="104">
        <f>COUNTIF(R3:R14,"All Rounder")</f>
        <v>4</v>
      </c>
      <c r="R20" s="105"/>
      <c r="S20" s="105"/>
      <c r="T20" s="105"/>
      <c r="U20" s="106"/>
      <c r="V20" s="104">
        <f>COUNTIF(W3:W14,"All Rounder")</f>
        <v>3</v>
      </c>
      <c r="W20" s="105"/>
      <c r="X20" s="105"/>
      <c r="Y20" s="105"/>
      <c r="Z20" s="106"/>
      <c r="AA20" s="104">
        <f>COUNTIF(AB3:AB14,"All Rounder")</f>
        <v>4</v>
      </c>
      <c r="AB20" s="105"/>
      <c r="AC20" s="105"/>
      <c r="AD20" s="105"/>
      <c r="AE20" s="106"/>
      <c r="AF20" s="104">
        <f>COUNTIF(AG3:AG14,"All Rounder")</f>
        <v>4</v>
      </c>
      <c r="AG20" s="105"/>
      <c r="AH20" s="105"/>
      <c r="AI20" s="105"/>
      <c r="AJ20" s="106"/>
      <c r="AK20" s="104">
        <f>COUNTIF(AL3:AL14,"All Rounder")</f>
        <v>2</v>
      </c>
      <c r="AL20" s="105"/>
      <c r="AM20" s="105"/>
      <c r="AN20" s="105"/>
      <c r="AO20" s="106"/>
      <c r="AP20" s="104">
        <f>COUNTIF(AQ3:AQ14,"All Rounder")</f>
        <v>2</v>
      </c>
      <c r="AQ20" s="105"/>
      <c r="AR20" s="105"/>
      <c r="AS20" s="105"/>
      <c r="AT20" s="106"/>
      <c r="AU20" s="104">
        <f>COUNTIF(AV3:AV14,"All Rounder")</f>
        <v>3</v>
      </c>
      <c r="AV20" s="105"/>
      <c r="AW20" s="105"/>
      <c r="AX20" s="105"/>
      <c r="AY20" s="106"/>
    </row>
    <row r="21" spans="1:51" s="74" customFormat="1" ht="19.5" customHeight="1">
      <c r="A21" s="73" t="s">
        <v>70</v>
      </c>
      <c r="B21" s="94">
        <f>COUNTIF(D3:D14,"Foreigner")</f>
        <v>5</v>
      </c>
      <c r="C21" s="95"/>
      <c r="D21" s="95"/>
      <c r="E21" s="95"/>
      <c r="F21" s="96"/>
      <c r="G21" s="94">
        <f>COUNTIF(I3:I14,"Foreigner")</f>
        <v>4</v>
      </c>
      <c r="H21" s="95"/>
      <c r="I21" s="95"/>
      <c r="J21" s="95"/>
      <c r="K21" s="96"/>
      <c r="L21" s="94">
        <f>COUNTIF(N3:N14,"Foreigner")</f>
        <v>3</v>
      </c>
      <c r="M21" s="95"/>
      <c r="N21" s="95"/>
      <c r="O21" s="95"/>
      <c r="P21" s="96"/>
      <c r="Q21" s="94">
        <f>COUNTIF(S3:S14,"Foreigner")</f>
        <v>4</v>
      </c>
      <c r="R21" s="95"/>
      <c r="S21" s="95"/>
      <c r="T21" s="95"/>
      <c r="U21" s="96"/>
      <c r="V21" s="94">
        <f>COUNTIF(X3:X14,"Foreigner")</f>
        <v>5</v>
      </c>
      <c r="W21" s="95"/>
      <c r="X21" s="95"/>
      <c r="Y21" s="95"/>
      <c r="Z21" s="96"/>
      <c r="AA21" s="94">
        <f>COUNTIF(AC3:AC14,"Foreigner")</f>
        <v>2</v>
      </c>
      <c r="AB21" s="95"/>
      <c r="AC21" s="95"/>
      <c r="AD21" s="95"/>
      <c r="AE21" s="96"/>
      <c r="AF21" s="94">
        <f>COUNTIF(AH3:AH14,"Foreigner")</f>
        <v>4</v>
      </c>
      <c r="AG21" s="95"/>
      <c r="AH21" s="95"/>
      <c r="AI21" s="95"/>
      <c r="AJ21" s="96"/>
      <c r="AK21" s="94">
        <f>COUNTIF(AM3:AM14,"Foreigner")</f>
        <v>5</v>
      </c>
      <c r="AL21" s="95"/>
      <c r="AM21" s="95"/>
      <c r="AN21" s="95"/>
      <c r="AO21" s="96"/>
      <c r="AP21" s="94">
        <f>COUNTIF(AR3:AR14,"Foreigner")</f>
        <v>4</v>
      </c>
      <c r="AQ21" s="95"/>
      <c r="AR21" s="95"/>
      <c r="AS21" s="95"/>
      <c r="AT21" s="96"/>
      <c r="AU21" s="94">
        <f>COUNTIF(AW3:AW14,"Foreigner")</f>
        <v>5</v>
      </c>
      <c r="AV21" s="95"/>
      <c r="AW21" s="95"/>
      <c r="AX21" s="95"/>
      <c r="AY21" s="96"/>
    </row>
    <row r="22" spans="1:51" ht="19.5" customHeight="1">
      <c r="A22" s="73" t="s">
        <v>216</v>
      </c>
      <c r="B22" s="94" t="s">
        <v>74</v>
      </c>
      <c r="C22" s="95"/>
      <c r="D22" s="95"/>
      <c r="E22" s="95"/>
      <c r="F22" s="96"/>
      <c r="G22" s="94" t="s">
        <v>101</v>
      </c>
      <c r="H22" s="95"/>
      <c r="I22" s="95"/>
      <c r="J22" s="95"/>
      <c r="K22" s="96"/>
      <c r="L22" s="94" t="s">
        <v>103</v>
      </c>
      <c r="M22" s="95"/>
      <c r="N22" s="95"/>
      <c r="O22" s="95"/>
      <c r="P22" s="96"/>
      <c r="Q22" s="94" t="s">
        <v>124</v>
      </c>
      <c r="R22" s="95"/>
      <c r="S22" s="95"/>
      <c r="T22" s="95"/>
      <c r="U22" s="96"/>
      <c r="V22" s="94" t="s">
        <v>87</v>
      </c>
      <c r="W22" s="95"/>
      <c r="X22" s="95"/>
      <c r="Y22" s="95"/>
      <c r="Z22" s="96"/>
      <c r="AA22" s="94" t="s">
        <v>149</v>
      </c>
      <c r="AB22" s="95"/>
      <c r="AC22" s="95"/>
      <c r="AD22" s="95"/>
      <c r="AE22" s="96"/>
      <c r="AF22" s="94"/>
      <c r="AG22" s="95"/>
      <c r="AH22" s="95"/>
      <c r="AI22" s="95"/>
      <c r="AJ22" s="96"/>
      <c r="AK22" s="94" t="s">
        <v>170</v>
      </c>
      <c r="AL22" s="95"/>
      <c r="AM22" s="95"/>
      <c r="AN22" s="95"/>
      <c r="AO22" s="96"/>
      <c r="AP22" s="94" t="s">
        <v>182</v>
      </c>
      <c r="AQ22" s="95"/>
      <c r="AR22" s="95"/>
      <c r="AS22" s="95"/>
      <c r="AT22" s="96"/>
      <c r="AU22" s="94" t="s">
        <v>201</v>
      </c>
      <c r="AV22" s="95"/>
      <c r="AW22" s="95"/>
      <c r="AX22" s="95"/>
      <c r="AY22" s="96"/>
    </row>
    <row r="23" spans="1:51" ht="19.5" customHeight="1">
      <c r="A23" s="73" t="s">
        <v>217</v>
      </c>
      <c r="B23" s="94" t="s">
        <v>206</v>
      </c>
      <c r="C23" s="95"/>
      <c r="D23" s="95"/>
      <c r="E23" s="95"/>
      <c r="F23" s="96"/>
      <c r="G23" s="94" t="s">
        <v>99</v>
      </c>
      <c r="H23" s="95"/>
      <c r="I23" s="95"/>
      <c r="J23" s="95"/>
      <c r="K23" s="96"/>
      <c r="L23" s="94" t="s">
        <v>115</v>
      </c>
      <c r="M23" s="95"/>
      <c r="N23" s="95"/>
      <c r="O23" s="95"/>
      <c r="P23" s="96"/>
      <c r="Q23" s="94" t="s">
        <v>169</v>
      </c>
      <c r="R23" s="95"/>
      <c r="S23" s="95"/>
      <c r="T23" s="95"/>
      <c r="U23" s="96"/>
      <c r="V23" s="94" t="s">
        <v>140</v>
      </c>
      <c r="W23" s="95"/>
      <c r="X23" s="95"/>
      <c r="Y23" s="95"/>
      <c r="Z23" s="96"/>
      <c r="AA23" s="94" t="s">
        <v>144</v>
      </c>
      <c r="AB23" s="95"/>
      <c r="AC23" s="95"/>
      <c r="AD23" s="95"/>
      <c r="AE23" s="96"/>
      <c r="AF23" s="94"/>
      <c r="AG23" s="95"/>
      <c r="AH23" s="95"/>
      <c r="AI23" s="95"/>
      <c r="AJ23" s="96"/>
      <c r="AK23" s="94" t="s">
        <v>200</v>
      </c>
      <c r="AL23" s="95"/>
      <c r="AM23" s="95"/>
      <c r="AN23" s="95"/>
      <c r="AO23" s="96"/>
      <c r="AP23" s="94" t="s">
        <v>126</v>
      </c>
      <c r="AQ23" s="95"/>
      <c r="AR23" s="95"/>
      <c r="AS23" s="95"/>
      <c r="AT23" s="96"/>
      <c r="AU23" s="94" t="s">
        <v>197</v>
      </c>
      <c r="AV23" s="95"/>
      <c r="AW23" s="95"/>
      <c r="AX23" s="95"/>
      <c r="AY23" s="96"/>
    </row>
    <row r="24" spans="1:51" ht="19.5" customHeight="1">
      <c r="H24" s="93"/>
      <c r="I24" s="93"/>
      <c r="J24" s="93"/>
    </row>
  </sheetData>
  <mergeCells count="102">
    <mergeCell ref="AK22:AO22"/>
    <mergeCell ref="AP22:AT22"/>
    <mergeCell ref="AU22:AY22"/>
    <mergeCell ref="L23:P23"/>
    <mergeCell ref="Q23:U23"/>
    <mergeCell ref="V23:Z23"/>
    <mergeCell ref="AA23:AE23"/>
    <mergeCell ref="AF23:AJ23"/>
    <mergeCell ref="AK23:AO23"/>
    <mergeCell ref="AP23:AT23"/>
    <mergeCell ref="AU23:AY23"/>
    <mergeCell ref="L22:P22"/>
    <mergeCell ref="Q22:U22"/>
    <mergeCell ref="V22:Z22"/>
    <mergeCell ref="AA22:AE22"/>
    <mergeCell ref="AF22:AJ22"/>
    <mergeCell ref="AU20:AY20"/>
    <mergeCell ref="AU21:AY21"/>
    <mergeCell ref="AU1:AY1"/>
    <mergeCell ref="AU15:AW15"/>
    <mergeCell ref="AU17:AY17"/>
    <mergeCell ref="AU18:AY18"/>
    <mergeCell ref="AU19:AY19"/>
    <mergeCell ref="AU16:AY16"/>
    <mergeCell ref="AK20:AO20"/>
    <mergeCell ref="AK21:AO21"/>
    <mergeCell ref="AP1:AT1"/>
    <mergeCell ref="AP15:AR15"/>
    <mergeCell ref="AP17:AT17"/>
    <mergeCell ref="AP18:AT18"/>
    <mergeCell ref="AP19:AT19"/>
    <mergeCell ref="AP20:AT20"/>
    <mergeCell ref="AP21:AT21"/>
    <mergeCell ref="AK1:AO1"/>
    <mergeCell ref="AK15:AM15"/>
    <mergeCell ref="AK17:AO17"/>
    <mergeCell ref="AK18:AO18"/>
    <mergeCell ref="AK19:AO19"/>
    <mergeCell ref="AK16:AO16"/>
    <mergeCell ref="AP16:AT16"/>
    <mergeCell ref="AA20:AE20"/>
    <mergeCell ref="AA21:AE21"/>
    <mergeCell ref="AF1:AJ1"/>
    <mergeCell ref="AF15:AH15"/>
    <mergeCell ref="AF17:AJ17"/>
    <mergeCell ref="AF18:AJ18"/>
    <mergeCell ref="AF19:AJ19"/>
    <mergeCell ref="AF20:AJ20"/>
    <mergeCell ref="AF21:AJ21"/>
    <mergeCell ref="AA1:AE1"/>
    <mergeCell ref="AA15:AC15"/>
    <mergeCell ref="AA17:AE17"/>
    <mergeCell ref="AA18:AE18"/>
    <mergeCell ref="AA19:AE19"/>
    <mergeCell ref="AA16:AE16"/>
    <mergeCell ref="AF16:AJ16"/>
    <mergeCell ref="Q20:U20"/>
    <mergeCell ref="Q21:U21"/>
    <mergeCell ref="V1:Z1"/>
    <mergeCell ref="V15:X15"/>
    <mergeCell ref="V17:Z17"/>
    <mergeCell ref="V18:Z18"/>
    <mergeCell ref="V19:Z19"/>
    <mergeCell ref="V20:Z20"/>
    <mergeCell ref="V21:Z21"/>
    <mergeCell ref="Q1:U1"/>
    <mergeCell ref="Q15:S15"/>
    <mergeCell ref="Q17:U17"/>
    <mergeCell ref="Q18:U18"/>
    <mergeCell ref="Q19:U19"/>
    <mergeCell ref="Q16:U16"/>
    <mergeCell ref="V16:Z16"/>
    <mergeCell ref="L20:P20"/>
    <mergeCell ref="L21:P21"/>
    <mergeCell ref="G1:K1"/>
    <mergeCell ref="G15:I15"/>
    <mergeCell ref="G17:K17"/>
    <mergeCell ref="G18:K18"/>
    <mergeCell ref="G19:K19"/>
    <mergeCell ref="G16:K16"/>
    <mergeCell ref="L16:P16"/>
    <mergeCell ref="L1:P1"/>
    <mergeCell ref="L15:N15"/>
    <mergeCell ref="L17:P17"/>
    <mergeCell ref="L18:P18"/>
    <mergeCell ref="L19:P19"/>
    <mergeCell ref="H24:J24"/>
    <mergeCell ref="B21:F21"/>
    <mergeCell ref="B15:D15"/>
    <mergeCell ref="A1:A14"/>
    <mergeCell ref="B1:F1"/>
    <mergeCell ref="B17:F17"/>
    <mergeCell ref="B18:F18"/>
    <mergeCell ref="B19:F19"/>
    <mergeCell ref="B20:F20"/>
    <mergeCell ref="B16:F16"/>
    <mergeCell ref="G20:K20"/>
    <mergeCell ref="G21:K21"/>
    <mergeCell ref="B22:F22"/>
    <mergeCell ref="B23:F23"/>
    <mergeCell ref="G22:K22"/>
    <mergeCell ref="G23:K23"/>
  </mergeCells>
  <dataValidations count="1">
    <dataValidation allowBlank="1" showInputMessage="1" showErrorMessage="1" sqref="AZ22:AZ23" xr:uid="{BB1CC38D-6378-475E-B73A-C5B8F6F9F3CD}"/>
  </dataValidations>
  <pageMargins left="0.7" right="0.7" top="0.75" bottom="0.75" header="0.3" footer="0.3"/>
  <headerFooter>
    <oddFooter>&amp;R_x000D_&amp;1#&amp;"Calibri"&amp;8&amp;K000000 Cisco Confidential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AD8019-6DAE-49C9-84C4-73F6A6C2A1B7}">
          <x14:formula1>
            <xm:f>Players!$A$2:$A$131</xm:f>
          </x14:formula1>
          <xm:sqref>B3:B14 G3:G14 L3:L14 Q3:Q14 V3:V14 AA3:AA14 AF3:AF14 AK3:AK14 AP3:AP14 AU3:AU14 B22:AY23 BA22:BD23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10D28-7FBC-4243-AE03-6EC40D2150C4}">
  <dimension ref="A1:G20"/>
  <sheetViews>
    <sheetView workbookViewId="0"/>
  </sheetViews>
  <sheetFormatPr defaultRowHeight="15.75"/>
  <cols>
    <col min="1" max="1" width="13" bestFit="1" customWidth="1"/>
    <col min="2" max="2" width="8" bestFit="1" customWidth="1"/>
    <col min="3" max="3" width="17.125" bestFit="1" customWidth="1"/>
    <col min="4" max="4" width="13.75" bestFit="1" customWidth="1"/>
    <col min="6" max="6" width="17.125" bestFit="1" customWidth="1"/>
    <col min="7" max="7" width="10.875" bestFit="1" customWidth="1"/>
  </cols>
  <sheetData>
    <row r="1" spans="1:7">
      <c r="A1" s="92" t="s">
        <v>68</v>
      </c>
      <c r="B1" s="92" t="s">
        <v>65</v>
      </c>
      <c r="C1" s="92" t="s">
        <v>66</v>
      </c>
      <c r="D1" s="92" t="s">
        <v>215</v>
      </c>
      <c r="F1" s="81" t="s">
        <v>218</v>
      </c>
    </row>
    <row r="2" spans="1:7">
      <c r="A2" t="s">
        <v>100</v>
      </c>
      <c r="C2" t="s">
        <v>79</v>
      </c>
      <c r="F2" s="82" t="s">
        <v>100</v>
      </c>
      <c r="G2" s="85" t="s">
        <v>219</v>
      </c>
    </row>
    <row r="3" spans="1:7">
      <c r="A3" t="s">
        <v>113</v>
      </c>
      <c r="C3" t="s">
        <v>161</v>
      </c>
      <c r="F3" s="89" t="s">
        <v>191</v>
      </c>
    </row>
    <row r="4" spans="1:7">
      <c r="A4" t="s">
        <v>190</v>
      </c>
      <c r="C4" t="s">
        <v>199</v>
      </c>
      <c r="F4" s="82" t="s">
        <v>113</v>
      </c>
    </row>
    <row r="5" spans="1:7">
      <c r="C5" t="s">
        <v>189</v>
      </c>
      <c r="F5" s="89" t="s">
        <v>220</v>
      </c>
    </row>
    <row r="6" spans="1:7">
      <c r="C6" t="s">
        <v>174</v>
      </c>
      <c r="F6" s="82" t="s">
        <v>162</v>
      </c>
    </row>
    <row r="7" spans="1:7">
      <c r="C7" t="s">
        <v>196</v>
      </c>
      <c r="F7" s="89" t="s">
        <v>150</v>
      </c>
    </row>
    <row r="8" spans="1:7">
      <c r="F8" s="89" t="s">
        <v>204</v>
      </c>
    </row>
    <row r="9" spans="1:7">
      <c r="F9" s="89" t="s">
        <v>177</v>
      </c>
    </row>
    <row r="10" spans="1:7">
      <c r="F10" s="82" t="s">
        <v>190</v>
      </c>
    </row>
    <row r="11" spans="1:7">
      <c r="F11" s="83" t="s">
        <v>194</v>
      </c>
      <c r="G11" s="84" t="s">
        <v>65</v>
      </c>
    </row>
    <row r="12" spans="1:7">
      <c r="F12" s="83" t="s">
        <v>221</v>
      </c>
    </row>
    <row r="13" spans="1:7">
      <c r="F13" s="83" t="s">
        <v>222</v>
      </c>
    </row>
    <row r="14" spans="1:7">
      <c r="F14" s="90" t="s">
        <v>79</v>
      </c>
      <c r="G14" s="86" t="s">
        <v>66</v>
      </c>
    </row>
    <row r="15" spans="1:7">
      <c r="F15" s="90" t="s">
        <v>161</v>
      </c>
    </row>
    <row r="16" spans="1:7">
      <c r="F16" s="90" t="s">
        <v>199</v>
      </c>
    </row>
    <row r="17" spans="6:7">
      <c r="F17" s="90" t="s">
        <v>189</v>
      </c>
    </row>
    <row r="18" spans="6:7">
      <c r="F18" s="90" t="s">
        <v>223</v>
      </c>
    </row>
    <row r="19" spans="6:7">
      <c r="F19" s="90" t="s">
        <v>196</v>
      </c>
    </row>
    <row r="20" spans="6:7" ht="32.25">
      <c r="F20" s="88" t="s">
        <v>224</v>
      </c>
      <c r="G20" s="87" t="s">
        <v>225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703BCC-F0D2-4364-AAC3-C46939A8DD5F}">
          <x14:formula1>
            <xm:f>Players!$A$2:$A$131</xm:f>
          </x14:formula1>
          <xm:sqref>A2:D20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2022-04-12T08:55:12Z</dcterms:created>
  <dcterms:modified xsi:type="dcterms:W3CDTF">2025-03-23T15:19:00Z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2025-02-20T17:24:32Z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8f6267d7-5293-4596-aded-195feac99e69</vt:lpwstr>
  </property>
  <property fmtid="{D5CDD505-2E9C-101B-9397-08002B2CF9AE}" pid="8" name="MSIP_Label_c8f49a32-fde3-48a5-9266-b5b0972a22dc_ContentBits">
    <vt:lpwstr>2</vt:lpwstr>
  </property>
</Properties>
</file>