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C:\Users\sunko\Downloads\"/>
    </mc:Choice>
  </mc:AlternateContent>
  <xr:revisionPtr revIDLastSave="0" documentId="13_ncr:1_{37B506A4-2FF1-45ED-A7D0-6C55D355DD75}" xr6:coauthVersionLast="47" xr6:coauthVersionMax="47" xr10:uidLastSave="{00000000-0000-0000-0000-000000000000}"/>
  <bookViews>
    <workbookView xWindow="-108" yWindow="-108" windowWidth="23256" windowHeight="12456" xr2:uid="{00000000-000D-0000-FFFF-FFFF00000000}"/>
  </bookViews>
  <sheets>
    <sheet name="Expense" sheetId="1" r:id="rId1"/>
    <sheet name="Tasks" sheetId="2" r:id="rId2"/>
    <sheet name="Sheet1" sheetId="5" r:id="rId3"/>
  </sheets>
  <definedNames>
    <definedName name="_xlnm._FilterDatabase" localSheetId="0" hidden="1">Expense!$A$3:$E$3</definedName>
  </definedNames>
  <calcPr calcId="191029"/>
  <pivotCaches>
    <pivotCache cacheId="0" r:id="rId4"/>
    <pivotCache cacheId="1" r:id="rId5"/>
    <pivotCache cacheId="2"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3" i="1" l="1"/>
  <c r="I44" i="1"/>
  <c r="I45" i="1"/>
  <c r="I46" i="1"/>
  <c r="I47" i="1"/>
  <c r="I48" i="1"/>
  <c r="I49" i="1"/>
  <c r="I41" i="1"/>
  <c r="I42" i="1"/>
  <c r="I40" i="1"/>
  <c r="I50" i="1" l="1"/>
  <c r="K27" i="1"/>
  <c r="K28" i="1"/>
  <c r="K25" i="1"/>
  <c r="K35" i="1"/>
  <c r="K34" i="1"/>
  <c r="K33" i="1"/>
  <c r="K32" i="1"/>
  <c r="K31" i="1"/>
  <c r="K30" i="1"/>
  <c r="K29" i="1"/>
  <c r="K26" i="1"/>
  <c r="E4" i="1"/>
  <c r="H14" i="1"/>
  <c r="C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H21" i="1"/>
  <c r="E21" i="1"/>
  <c r="H20" i="1"/>
  <c r="E20" i="1"/>
  <c r="H19" i="1"/>
  <c r="E19" i="1"/>
  <c r="H18" i="1"/>
  <c r="E18" i="1"/>
  <c r="H17" i="1"/>
  <c r="E17" i="1"/>
  <c r="H16" i="1"/>
  <c r="E16" i="1"/>
  <c r="H15" i="1"/>
  <c r="E15" i="1"/>
  <c r="E14" i="1"/>
  <c r="H13" i="1"/>
  <c r="E13" i="1"/>
  <c r="H12" i="1"/>
  <c r="E12" i="1"/>
  <c r="H11" i="1"/>
  <c r="E11" i="1"/>
  <c r="E10" i="1"/>
  <c r="E9" i="1"/>
  <c r="E8" i="1"/>
  <c r="H7" i="1"/>
  <c r="E7" i="1"/>
  <c r="H6" i="1"/>
  <c r="E6" i="1"/>
  <c r="H5" i="1"/>
  <c r="E5" i="1"/>
</calcChain>
</file>

<file path=xl/sharedStrings.xml><?xml version="1.0" encoding="utf-8"?>
<sst xmlns="http://schemas.openxmlformats.org/spreadsheetml/2006/main" count="208" uniqueCount="57">
  <si>
    <t>Task to Perform</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</si>
  <si>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</si>
  <si>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</si>
  <si>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</si>
  <si>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</si>
  <si>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</si>
  <si>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</si>
  <si>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</si>
  <si>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</si>
  <si>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Date</t>
  </si>
  <si>
    <t>Items</t>
  </si>
  <si>
    <t>Expense</t>
  </si>
  <si>
    <t>Category</t>
  </si>
  <si>
    <t>Cost Type</t>
  </si>
  <si>
    <t>Cab to office</t>
  </si>
  <si>
    <t>"Non essentials"</t>
  </si>
  <si>
    <t>ITEMS</t>
  </si>
  <si>
    <t>ODERS COUNT</t>
  </si>
  <si>
    <t>"Essentials"</t>
  </si>
  <si>
    <t>Online shopping</t>
  </si>
  <si>
    <t>Ordering food</t>
  </si>
  <si>
    <t>Gifts</t>
  </si>
  <si>
    <t>Fish &amp; Chicken</t>
  </si>
  <si>
    <t>SUM OF EXPENSES</t>
  </si>
  <si>
    <t>Medicine</t>
  </si>
  <si>
    <t>Mobile Bill Payment</t>
  </si>
  <si>
    <t>Movie with friends</t>
  </si>
  <si>
    <t>Other essential items</t>
  </si>
  <si>
    <t>Trip</t>
  </si>
  <si>
    <t>Vegetables &amp; Fruit</t>
  </si>
  <si>
    <t>Sum of Expense</t>
  </si>
  <si>
    <t>Online Shopping</t>
  </si>
  <si>
    <t>Grand Total</t>
  </si>
  <si>
    <t>Justification</t>
  </si>
  <si>
    <t>Total Expenses in %</t>
  </si>
  <si>
    <t>Oct</t>
  </si>
  <si>
    <t>Nov</t>
  </si>
  <si>
    <t>Dec</t>
  </si>
  <si>
    <t>Total  Expense</t>
  </si>
  <si>
    <t>Row Labels</t>
  </si>
  <si>
    <t>&lt;01-10-2021</t>
  </si>
  <si>
    <t>2021</t>
  </si>
  <si>
    <t>Item</t>
  </si>
  <si>
    <t>Strategy</t>
  </si>
  <si>
    <t>Limit Online Shopping</t>
  </si>
  <si>
    <t>Avoid impulse purchases; buy only necessary items.</t>
  </si>
  <si>
    <t>Set a Budget for Gifts</t>
  </si>
  <si>
    <t>Find affordable, thoughtful alternatives to reduce spending on gifts.</t>
  </si>
  <si>
    <t>Prepare Meals at Home</t>
  </si>
  <si>
    <t>Home-cooked meals are cheaper and healthier than ordering food.</t>
  </si>
  <si>
    <t>Reduce Entertainment Costs</t>
  </si>
  <si>
    <t>Choose cost-effective entertainment options like home movie nights or free activities.</t>
  </si>
  <si>
    <t>Review Mobile Plan</t>
  </si>
  <si>
    <t>Ensure the plan fits usage; switch to cheaper plans or find discounts.</t>
  </si>
  <si>
    <t>Mobile Bill payment</t>
  </si>
  <si>
    <t>Focus on Essential Items Only</t>
  </si>
  <si>
    <t>Differentiate between essential and non-essential items; prioritize spending.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</si>
</sst>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charset val="134"/>
      <scheme val="minor"/>
    </font>
    <font>
      <sz val="11"/>
      <color theme="1"/>
      <name val="Calibri"/>
      <family val="2"/>
      <scheme val="minor"/>
    </font>
    <font>
      <b/>
      <sz val="11"/>
      <color theme="1"/>
      <name val="Calibri"/>
      <charset val="134"/>
      <scheme val="minor"/>
    </font>
    <font>
      <b/>
      <sz val="11"/>
      <color rgb="FF003F81"/>
      <name val="Verdana"/>
      <charset val="134"/>
    </font>
    <font>
      <b/>
      <sz val="11"/>
      <color theme="4" tint="-0.499984740745262"/>
      <name val="Verdana"/>
      <charset val="134"/>
    </font>
    <font>
      <sz val="11"/>
      <color rgb="FF000000"/>
      <name val="Verdana"/>
      <charset val="134"/>
    </font>
    <font>
      <sz val="24"/>
      <color theme="1"/>
      <name val="Calibri"/>
      <charset val="134"/>
      <scheme val="minor"/>
    </font>
    <font>
      <sz val="12"/>
      <color theme="1"/>
      <name val="Calibri"/>
      <charset val="134"/>
      <scheme val="minor"/>
    </font>
    <font>
      <sz val="14"/>
      <color theme="1"/>
      <name val="Calibri"/>
      <family val="2"/>
      <scheme val="minor"/>
    </font>
    <font>
      <sz val="12"/>
      <color theme="1"/>
      <name val="Calibri"/>
      <family val="2"/>
      <scheme val="minor"/>
    </font>
    <font>
      <b/>
      <sz val="14"/>
      <color theme="1"/>
      <name val="Calibri"/>
      <family val="2"/>
      <scheme val="minor"/>
    </font>
    <font>
      <b/>
      <sz val="11"/>
      <color theme="1"/>
      <name val="Calibri"/>
      <family val="2"/>
      <scheme val="minor"/>
    </font>
    <font>
      <sz val="12"/>
      <color rgb="FF000000"/>
      <name val="Calibri"/>
      <family val="2"/>
      <scheme val="minor"/>
    </font>
    <font>
      <b/>
      <sz val="16"/>
      <color rgb="FFFF0000"/>
      <name val="Calibri"/>
      <family val="2"/>
      <scheme val="minor"/>
    </font>
    <font>
      <sz val="16"/>
      <color theme="1"/>
      <name val="Calibri"/>
      <family val="2"/>
      <scheme val="minor"/>
    </font>
    <font>
      <b/>
      <sz val="16"/>
      <color theme="1"/>
      <name val="Calibri"/>
      <family val="2"/>
      <scheme val="minor"/>
    </font>
    <font>
      <b/>
      <sz val="14"/>
      <color rgb="FFFF0000"/>
      <name val="Calibri"/>
      <family val="2"/>
      <scheme val="minor"/>
    </font>
    <font>
      <b/>
      <sz val="12"/>
      <color theme="1"/>
      <name val="Calibri"/>
      <family val="2"/>
      <scheme val="minor"/>
    </font>
  </fonts>
  <fills count="11">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rgb="FFFFFF00"/>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rgb="FFCCFF99"/>
        <bgColor indexed="64"/>
      </patternFill>
    </fill>
    <fill>
      <patternFill patternType="solid">
        <fgColor theme="6" tint="0.79998168889431442"/>
        <bgColor indexed="64"/>
      </patternFill>
    </fill>
    <fill>
      <patternFill patternType="solid">
        <fgColor rgb="FFFFCCFF"/>
        <bgColor indexed="64"/>
      </patternFill>
    </fill>
    <fill>
      <patternFill patternType="solid">
        <fgColor theme="5"/>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diagonal/>
    </border>
  </borders>
  <cellStyleXfs count="1">
    <xf numFmtId="0" fontId="0" fillId="0" borderId="0"/>
  </cellStyleXfs>
  <cellXfs count="63">
    <xf numFmtId="0" fontId="0" fillId="0" borderId="0" xfId="0"/>
    <xf numFmtId="0" fontId="0" fillId="0" borderId="0" xfId="0" applyAlignment="1">
      <alignment horizontal="center"/>
    </xf>
    <xf numFmtId="0" fontId="0" fillId="3" borderId="0" xfId="0" applyFill="1" applyAlignment="1">
      <alignment horizontal="center"/>
    </xf>
    <xf numFmtId="0" fontId="0" fillId="3" borderId="1" xfId="0" applyFill="1" applyBorder="1" applyAlignment="1">
      <alignment horizontal="center"/>
    </xf>
    <xf numFmtId="0" fontId="0" fillId="4" borderId="1" xfId="0" applyFill="1" applyBorder="1" applyAlignment="1">
      <alignment horizontal="center"/>
    </xf>
    <xf numFmtId="0" fontId="0" fillId="0" borderId="1" xfId="0" applyBorder="1"/>
    <xf numFmtId="0" fontId="0" fillId="0" borderId="0" xfId="0" applyAlignment="1">
      <alignment horizontal="left"/>
    </xf>
    <xf numFmtId="0" fontId="6" fillId="0" borderId="0" xfId="0" applyFont="1" applyAlignment="1">
      <alignment horizontal="center" vertical="center"/>
    </xf>
    <xf numFmtId="0" fontId="7" fillId="0" borderId="0" xfId="0" applyFont="1" applyAlignment="1">
      <alignment horizontal="center" vertical="center"/>
    </xf>
    <xf numFmtId="0" fontId="0" fillId="0" borderId="1" xfId="0" applyBorder="1" applyAlignment="1">
      <alignment vertical="center" wrapText="1"/>
    </xf>
    <xf numFmtId="0" fontId="3" fillId="6" borderId="1" xfId="0" applyFont="1" applyFill="1" applyBorder="1" applyAlignment="1">
      <alignment horizontal="center" vertical="center" wrapText="1"/>
    </xf>
    <xf numFmtId="0" fontId="3" fillId="6" borderId="2" xfId="0" applyFont="1" applyFill="1" applyBorder="1" applyAlignment="1">
      <alignment horizontal="center" vertical="center" wrapText="1"/>
    </xf>
    <xf numFmtId="0" fontId="4" fillId="6" borderId="1" xfId="0" applyFont="1" applyFill="1" applyBorder="1" applyAlignment="1">
      <alignment horizontal="center"/>
    </xf>
    <xf numFmtId="14" fontId="5" fillId="2" borderId="1" xfId="0" applyNumberFormat="1" applyFont="1" applyFill="1" applyBorder="1" applyAlignment="1">
      <alignment horizontal="center" vertical="center" wrapText="1"/>
    </xf>
    <xf numFmtId="0" fontId="1" fillId="0" borderId="0" xfId="0" applyFont="1" applyAlignment="1">
      <alignment horizontal="center"/>
    </xf>
    <xf numFmtId="0" fontId="12" fillId="2" borderId="1" xfId="0" applyFont="1" applyFill="1" applyBorder="1" applyAlignment="1">
      <alignment horizontal="center" vertical="center" wrapText="1"/>
    </xf>
    <xf numFmtId="0" fontId="12" fillId="2" borderId="2" xfId="0" applyFont="1" applyFill="1" applyBorder="1" applyAlignment="1">
      <alignment horizontal="center" vertical="center" wrapText="1"/>
    </xf>
    <xf numFmtId="0" fontId="9" fillId="2" borderId="1" xfId="0" applyFont="1" applyFill="1" applyBorder="1" applyAlignment="1">
      <alignment horizontal="center"/>
    </xf>
    <xf numFmtId="4" fontId="12" fillId="2" borderId="2" xfId="0" applyNumberFormat="1" applyFont="1" applyFill="1" applyBorder="1" applyAlignment="1">
      <alignment horizontal="center" vertical="center" wrapText="1"/>
    </xf>
    <xf numFmtId="0" fontId="9" fillId="0" borderId="0" xfId="0" applyFont="1" applyAlignment="1">
      <alignment horizontal="center"/>
    </xf>
    <xf numFmtId="0" fontId="9" fillId="0" borderId="1" xfId="0" applyFont="1" applyBorder="1" applyAlignment="1">
      <alignment horizontal="center"/>
    </xf>
    <xf numFmtId="0" fontId="10" fillId="0" borderId="0" xfId="0" applyFont="1" applyAlignment="1">
      <alignment horizontal="center"/>
    </xf>
    <xf numFmtId="0" fontId="13" fillId="0" borderId="0" xfId="0" applyFont="1" applyAlignment="1">
      <alignment horizontal="left"/>
    </xf>
    <xf numFmtId="0" fontId="14" fillId="0" borderId="0" xfId="0" applyFont="1" applyAlignment="1">
      <alignment horizontal="center"/>
    </xf>
    <xf numFmtId="0" fontId="0" fillId="6" borderId="1" xfId="0" applyFill="1" applyBorder="1" applyAlignment="1">
      <alignment horizontal="center"/>
    </xf>
    <xf numFmtId="0" fontId="0" fillId="7" borderId="1" xfId="0" applyFill="1" applyBorder="1" applyAlignment="1">
      <alignment horizontal="center"/>
    </xf>
    <xf numFmtId="0" fontId="0" fillId="7" borderId="1" xfId="0" applyFill="1" applyBorder="1"/>
    <xf numFmtId="4" fontId="0" fillId="7" borderId="1" xfId="0" applyNumberFormat="1" applyFill="1" applyBorder="1" applyAlignment="1">
      <alignment horizontal="center"/>
    </xf>
    <xf numFmtId="0" fontId="0" fillId="5" borderId="1" xfId="0" applyFill="1" applyBorder="1" applyAlignment="1">
      <alignment horizontal="center"/>
    </xf>
    <xf numFmtId="0" fontId="15" fillId="0" borderId="0" xfId="0" applyFont="1" applyAlignment="1">
      <alignment horizontal="center"/>
    </xf>
    <xf numFmtId="0" fontId="0" fillId="0" borderId="1" xfId="0" pivotButton="1" applyBorder="1"/>
    <xf numFmtId="2" fontId="2" fillId="2" borderId="1" xfId="0" applyNumberFormat="1" applyFont="1" applyFill="1" applyBorder="1"/>
    <xf numFmtId="2" fontId="0" fillId="0" borderId="1" xfId="0" applyNumberFormat="1" applyBorder="1" applyAlignment="1">
      <alignment horizontal="center"/>
    </xf>
    <xf numFmtId="0" fontId="0" fillId="8" borderId="1" xfId="0" applyFill="1" applyBorder="1" applyAlignment="1">
      <alignment horizontal="left"/>
    </xf>
    <xf numFmtId="0" fontId="0" fillId="8" borderId="1" xfId="0" applyFill="1" applyBorder="1" applyAlignment="1">
      <alignment horizontal="left" indent="1"/>
    </xf>
    <xf numFmtId="0" fontId="11" fillId="0" borderId="0" xfId="0" applyFont="1"/>
    <xf numFmtId="0" fontId="1" fillId="0" borderId="1" xfId="0" applyFont="1" applyBorder="1" applyAlignment="1">
      <alignment vertical="center" wrapText="1"/>
    </xf>
    <xf numFmtId="0" fontId="15" fillId="0" borderId="0" xfId="0" applyFont="1"/>
    <xf numFmtId="0" fontId="16" fillId="0" borderId="0" xfId="0" applyFont="1"/>
    <xf numFmtId="0" fontId="10" fillId="0" borderId="0" xfId="0" applyFont="1"/>
    <xf numFmtId="0" fontId="15" fillId="3" borderId="1" xfId="0" applyFont="1" applyFill="1" applyBorder="1" applyAlignment="1">
      <alignment horizontal="center"/>
    </xf>
    <xf numFmtId="0" fontId="0" fillId="0" borderId="1" xfId="0" applyBorder="1" applyAlignment="1">
      <alignment horizontal="center"/>
    </xf>
    <xf numFmtId="0" fontId="0" fillId="8" borderId="1" xfId="0" applyFill="1" applyBorder="1" applyAlignment="1">
      <alignment horizontal="center"/>
    </xf>
    <xf numFmtId="0" fontId="17" fillId="0" borderId="1" xfId="0" applyFont="1" applyBorder="1" applyAlignment="1">
      <alignment horizontal="center"/>
    </xf>
    <xf numFmtId="0" fontId="2" fillId="4" borderId="10" xfId="0" applyFont="1" applyFill="1" applyBorder="1" applyAlignment="1">
      <alignment horizontal="center"/>
    </xf>
    <xf numFmtId="0" fontId="8" fillId="0" borderId="0" xfId="0" applyFont="1"/>
    <xf numFmtId="0" fontId="8" fillId="9" borderId="1" xfId="0" applyFont="1" applyFill="1" applyBorder="1"/>
    <xf numFmtId="0" fontId="8" fillId="9" borderId="2" xfId="0" applyFont="1" applyFill="1" applyBorder="1"/>
    <xf numFmtId="0" fontId="8" fillId="9" borderId="3" xfId="0" applyFont="1" applyFill="1" applyBorder="1"/>
    <xf numFmtId="0" fontId="0" fillId="9" borderId="0" xfId="0" applyFill="1"/>
    <xf numFmtId="0" fontId="0" fillId="9" borderId="4" xfId="0" applyFill="1" applyBorder="1"/>
    <xf numFmtId="0" fontId="0" fillId="9" borderId="8" xfId="0" applyFill="1" applyBorder="1"/>
    <xf numFmtId="0" fontId="0" fillId="9" borderId="9" xfId="0" applyFill="1" applyBorder="1"/>
    <xf numFmtId="0" fontId="8" fillId="9" borderId="5" xfId="0" applyFont="1" applyFill="1" applyBorder="1"/>
    <xf numFmtId="0" fontId="0" fillId="9" borderId="6" xfId="0" applyFill="1" applyBorder="1"/>
    <xf numFmtId="0" fontId="0" fillId="9" borderId="7" xfId="0" applyFill="1" applyBorder="1"/>
    <xf numFmtId="0" fontId="8" fillId="9" borderId="6" xfId="0" applyFont="1" applyFill="1" applyBorder="1"/>
    <xf numFmtId="0" fontId="8" fillId="9" borderId="7" xfId="0" applyFont="1" applyFill="1" applyBorder="1"/>
    <xf numFmtId="0" fontId="15" fillId="10" borderId="1" xfId="0" applyFont="1" applyFill="1" applyBorder="1"/>
    <xf numFmtId="0" fontId="15" fillId="10" borderId="2" xfId="0" applyFont="1" applyFill="1" applyBorder="1"/>
    <xf numFmtId="0" fontId="15" fillId="10" borderId="2" xfId="0" applyFont="1" applyFill="1" applyBorder="1" applyAlignment="1">
      <alignment horizontal="left"/>
    </xf>
    <xf numFmtId="0" fontId="15" fillId="10" borderId="8" xfId="0" applyFont="1" applyFill="1" applyBorder="1" applyAlignment="1">
      <alignment horizontal="left"/>
    </xf>
    <xf numFmtId="0" fontId="15" fillId="10" borderId="9" xfId="0" applyFont="1" applyFill="1" applyBorder="1" applyAlignment="1">
      <alignment horizontal="left"/>
    </xf>
  </cellXfs>
  <cellStyles count="1">
    <cellStyle name="Normal" xfId="0" builtinId="0"/>
  </cellStyles>
  <dxfs count="37">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fill>
        <patternFill patternType="solid">
          <bgColor rgb="FFCCFF99"/>
        </patternFill>
      </fill>
    </dxf>
    <dxf>
      <fill>
        <patternFill patternType="solid">
          <bgColor rgb="FFCCFF99"/>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mruColors>
      <color rgb="FFFFCCFF"/>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5" Type="http://schemas.openxmlformats.org/officeDocument/2006/relationships/pivotCacheDefinition" Target="pivotCache/pivotCacheDefinition2.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[AF0401670_HariniSunkoju_PriyaExpenseSummary.xlsx]Expense!PivotTable1</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Expense!$H$39</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5CA-4E5C-BFEF-4101523D84B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5CA-4E5C-BFEF-4101523D84B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05CA-4E5C-BFEF-4101523D84B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05CA-4E5C-BFEF-4101523D84B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05CA-4E5C-BFEF-4101523D84B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05CA-4E5C-BFEF-4101523D84BF}"/>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05CA-4E5C-BFEF-4101523D84BF}"/>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05CA-4E5C-BFEF-4101523D84BF}"/>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05CA-4E5C-BFEF-4101523D84BF}"/>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05CA-4E5C-BFEF-4101523D84B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Expense!$G$40:$G$50</c:f>
              <c:strCache>
                <c:ptCount val="10"/>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Vegetables &amp; Fruit</c:v>
                </c:pt>
              </c:strCache>
            </c:strRef>
          </c:cat>
          <c:val>
            <c:numRef>
              <c:f>Expense!$H$40:$H$50</c:f>
              <c:numCache>
                <c:formatCode>General</c:formatCode>
                <c:ptCount val="10"/>
                <c:pt idx="0">
                  <c:v>1510.91</c:v>
                </c:pt>
                <c:pt idx="1">
                  <c:v>3342</c:v>
                </c:pt>
                <c:pt idx="2">
                  <c:v>5688</c:v>
                </c:pt>
                <c:pt idx="3">
                  <c:v>7775</c:v>
                </c:pt>
                <c:pt idx="4">
                  <c:v>1411.26</c:v>
                </c:pt>
                <c:pt idx="5">
                  <c:v>2586</c:v>
                </c:pt>
                <c:pt idx="6">
                  <c:v>7464</c:v>
                </c:pt>
                <c:pt idx="7">
                  <c:v>1857</c:v>
                </c:pt>
                <c:pt idx="8">
                  <c:v>10194.1</c:v>
                </c:pt>
                <c:pt idx="9">
                  <c:v>3217</c:v>
                </c:pt>
              </c:numCache>
            </c:numRef>
          </c:val>
          <c:extLst>
            <c:ext xmlns:c16="http://schemas.microsoft.com/office/drawing/2014/chart" uri="{C3380CC4-5D6E-409C-BE32-E72D297353CC}">
              <c16:uniqueId val="{00000000-DB84-4862-B6EE-12CAA067EF4F}"/>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Expense pattern over 3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8.7626746124819507E-2"/>
              <c:y val="-5.28401585204755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9.5225530319348398E-2"/>
              <c:y val="-7.04535446939675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8.2560889995133585E-2"/>
              <c:y val="-5.72435050638485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9.5225530319348398E-2"/>
              <c:y val="-7.04535446939675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8.7626746124819507E-2"/>
              <c:y val="-5.28401585204755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8.2560889995133585E-2"/>
              <c:y val="-5.72435050638485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v>Total</c:v>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1"/>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1-2A57-452A-9335-1ACA5D618997}"/>
              </c:ext>
            </c:extLst>
          </c:dPt>
          <c:dPt>
            <c:idx val="2"/>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3-2A57-452A-9335-1ACA5D618997}"/>
              </c:ext>
            </c:extLst>
          </c:dPt>
          <c:dPt>
            <c:idx val="3"/>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5-2A57-452A-9335-1ACA5D618997}"/>
              </c:ext>
            </c:extLst>
          </c:dPt>
          <c:dLbls>
            <c:dLbl>
              <c:idx val="1"/>
              <c:layout>
                <c:manualLayout>
                  <c:x val="-9.5225530319348398E-2"/>
                  <c:y val="-7.045354469396750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A57-452A-9335-1ACA5D618997}"/>
                </c:ext>
              </c:extLst>
            </c:dLbl>
            <c:dLbl>
              <c:idx val="2"/>
              <c:layout>
                <c:manualLayout>
                  <c:x val="-8.7626746124819507E-2"/>
                  <c:y val="-5.284015852047552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A57-452A-9335-1ACA5D618997}"/>
                </c:ext>
              </c:extLst>
            </c:dLbl>
            <c:dLbl>
              <c:idx val="3"/>
              <c:layout>
                <c:manualLayout>
                  <c:x val="-8.2560889995133585E-2"/>
                  <c:y val="-5.724350506384856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A57-452A-9335-1ACA5D61899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&lt;01-10-2021 &lt;01-10-2021</c:v>
              </c:pt>
              <c:pt idx="1">
                <c:v>2021 Oct</c:v>
              </c:pt>
              <c:pt idx="2">
                <c:v>2021 Nov</c:v>
              </c:pt>
              <c:pt idx="3">
                <c:v>2021 Dec</c:v>
              </c:pt>
            </c:strLit>
          </c:cat>
          <c:val>
            <c:numLit>
              <c:formatCode>General</c:formatCode>
              <c:ptCount val="4"/>
              <c:pt idx="0">
                <c:v>57045.27</c:v>
              </c:pt>
              <c:pt idx="1">
                <c:v>17443.37</c:v>
              </c:pt>
              <c:pt idx="2">
                <c:v>18764.269999999997</c:v>
              </c:pt>
              <c:pt idx="3">
                <c:v>20837.63</c:v>
              </c:pt>
            </c:numLit>
          </c:val>
          <c:smooth val="0"/>
          <c:extLst>
            <c:ext xmlns:c16="http://schemas.microsoft.com/office/drawing/2014/chart" uri="{C3380CC4-5D6E-409C-BE32-E72D297353CC}">
              <c16:uniqueId val="{00000006-2A57-452A-9335-1ACA5D618997}"/>
            </c:ext>
          </c:extLst>
        </c:ser>
        <c:dLbls>
          <c:dLblPos val="ctr"/>
          <c:showLegendKey val="0"/>
          <c:showVal val="1"/>
          <c:showCatName val="0"/>
          <c:showSerName val="0"/>
          <c:showPercent val="0"/>
          <c:showBubbleSize val="0"/>
        </c:dLbls>
        <c:upDownBars>
          <c:gapWidth val="219"/>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marker val="1"/>
        <c:smooth val="0"/>
        <c:axId val="1378295887"/>
        <c:axId val="1378290607"/>
      </c:lineChart>
      <c:catAx>
        <c:axId val="1378295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290607"/>
        <c:crosses val="autoZero"/>
        <c:auto val="1"/>
        <c:lblAlgn val="ctr"/>
        <c:lblOffset val="100"/>
        <c:noMultiLvlLbl val="0"/>
      </c:catAx>
      <c:valAx>
        <c:axId val="13782906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 Expense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2958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9</xdr:col>
      <xdr:colOff>117231</xdr:colOff>
      <xdr:row>38</xdr:row>
      <xdr:rowOff>63081</xdr:rowOff>
    </xdr:from>
    <xdr:to>
      <xdr:col>19</xdr:col>
      <xdr:colOff>449384</xdr:colOff>
      <xdr:row>57</xdr:row>
      <xdr:rowOff>121417</xdr:rowOff>
    </xdr:to>
    <xdr:graphicFrame macro="">
      <xdr:nvGraphicFramePr>
        <xdr:cNvPr id="3" name="Chart 2">
          <a:extLst>
            <a:ext uri="{FF2B5EF4-FFF2-40B4-BE49-F238E27FC236}">
              <a16:creationId xmlns:a16="http://schemas.microsoft.com/office/drawing/2014/main" id="{6DD5BA99-79DC-9101-9BCF-96994FD296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438978</xdr:colOff>
      <xdr:row>2</xdr:row>
      <xdr:rowOff>0</xdr:rowOff>
    </xdr:from>
    <xdr:to>
      <xdr:col>10</xdr:col>
      <xdr:colOff>576138</xdr:colOff>
      <xdr:row>17</xdr:row>
      <xdr:rowOff>140970</xdr:rowOff>
    </xdr:to>
    <xdr:graphicFrame macro="">
      <xdr:nvGraphicFramePr>
        <xdr:cNvPr id="2" name="Chart 1">
          <a:extLst>
            <a:ext uri="{FF2B5EF4-FFF2-40B4-BE49-F238E27FC236}">
              <a16:creationId xmlns:a16="http://schemas.microsoft.com/office/drawing/2014/main" id="{1260A3BC-9B6C-4FD6-AFFD-11C3F06739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Priyas%20Expense%20Summary%20(1).xlsx" TargetMode="External"/><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00.804062499999" createdVersion="5" refreshedVersion="5" minRefreshableVersion="3" recordCount="50" xr:uid="{00000000-000A-0000-FFFF-FFFF00000000}">
  <cacheSource type="worksheet">
    <worksheetSource ref="A3:C53" sheet="Expense"/>
  </cacheSource>
  <cacheFields count="3">
    <cacheField name="Date" numFmtId="14">
      <sharedItems containsSemiMixedTypes="0" containsNonDate="0" containsDate="1" containsString="0" minDate="2021-10-01T00:00:00" maxDate="2021-12-23T00:00:00" count="39">
        <d v="2021-10-01T00:00:00"/>
        <d v="2021-10-04T00:00:00"/>
        <d v="2021-10-07T00:00:00"/>
        <d v="2021-10-08T00:00:00"/>
        <d v="2021-10-15T00:00:00"/>
        <d v="2021-10-16T00:00:00"/>
        <d v="2021-10-18T00:00:00"/>
        <d v="2021-10-19T00:00:00"/>
        <d v="2021-10-22T00:00:00"/>
        <d v="2021-10-25T00:00:00"/>
        <d v="2021-10-27T00:00:00"/>
        <d v="2021-10-28T00:00:00"/>
        <d v="2021-10-29T00:00:00"/>
        <d v="2021-10-30T00:00:00"/>
        <d v="2021-11-01T00:00:00"/>
        <d v="2021-11-02T00:00:00"/>
        <d v="2021-11-04T00:00:00"/>
        <d v="2021-11-05T00:00:00"/>
        <d v="2021-11-08T00:00:00"/>
        <d v="2021-11-09T00:00:00"/>
        <d v="2021-11-12T00:00:00"/>
        <d v="2021-11-15T00:00:00"/>
        <d v="2021-11-17T00:00:00"/>
        <d v="2021-11-18T00:00:00"/>
        <d v="2021-11-19T00:00:00"/>
        <d v="2021-11-22T00:00:00"/>
        <d v="2021-11-24T00:00:00"/>
        <d v="2021-11-25T00:00:00"/>
        <d v="2021-11-26T00:00:00"/>
        <d v="2021-11-29T00:00:00"/>
        <d v="2021-11-30T00:00:00"/>
        <d v="2021-12-01T00:00:00"/>
        <d v="2021-12-04T00:00:00"/>
        <d v="2021-12-07T00:00:00"/>
        <d v="2021-12-09T00:00:00"/>
        <d v="2021-12-15T00:00:00"/>
        <d v="2021-12-17T00:00:00"/>
        <d v="2021-12-20T00:00:00"/>
        <d v="2021-12-23T00:00:00"/>
      </sharedItems>
    </cacheField>
    <cacheField name="Items" numFmtId="0">
      <sharedItems count="11">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minValue="150" maxValue="12000" count="43">
        <n v="2300"/>
        <n v="767"/>
        <n v="2500"/>
        <n v="710"/>
        <n v="760"/>
        <n v="1900"/>
        <n v="450"/>
        <n v="620"/>
        <n v="470"/>
        <n v="970"/>
        <n v="1075"/>
        <n v="489"/>
        <n v="1574.1"/>
        <n v="550"/>
        <n v="423"/>
        <n v="358.22"/>
        <n v="520"/>
        <n v="300"/>
        <n v="407.05"/>
        <n v="2327"/>
        <n v="1150"/>
        <n v="1138"/>
        <n v="500"/>
        <n v="702"/>
        <n v="1600"/>
        <n v="600"/>
        <n v="900"/>
        <n v="150"/>
        <n v="2100"/>
        <n v="470.63"/>
        <n v="322.64"/>
        <n v="428"/>
        <n v="447"/>
        <n v="1720"/>
        <n v="540"/>
        <n v="314"/>
        <n v="518"/>
        <n v="2000"/>
        <n v="337"/>
        <n v="12000"/>
        <n v="1500"/>
        <n v="267"/>
        <n v="64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00.907696759299" createdVersion="5" refreshedVersion="5" minRefreshableVersion="3" recordCount="52" xr:uid="{00000000-000A-0000-FFFF-FFFF01000000}">
  <cacheSource type="worksheet">
    <worksheetSource ref="A1:C1048576" sheet="Expense"/>
  </cacheSource>
  <cacheFields count="3">
    <cacheField name="Date" numFmtId="0">
      <sharedItems containsNonDate="0" containsDate="1" containsString="0" containsBlank="1" minDate="2021-10-01T00:00:00" maxDate="2021-12-23T00:00:00" count="40">
        <d v="2021-10-25T00:00:00"/>
        <d v="2021-10-27T00:00:00"/>
        <d v="2021-10-29T00:00:00"/>
        <d v="2021-11-17T00:00:00"/>
        <d v="2021-10-04T00:00:00"/>
        <d v="2021-10-22T00:00:00"/>
        <d v="2021-11-08T00:00:00"/>
        <d v="2021-11-15T00:00:00"/>
        <d v="2021-11-24T00:00:00"/>
        <d v="2021-12-23T00:00:00"/>
        <d v="2021-10-07T00:00:00"/>
        <d v="2021-11-02T00:00:00"/>
        <d v="2021-11-04T00:00:00"/>
        <d v="2021-12-15T00:00:00"/>
        <d v="2021-10-01T00:00:00"/>
        <d v="2021-10-18T00:00:00"/>
        <d v="2021-12-07T00:00:00"/>
        <d v="2021-10-16T00:00:00"/>
        <d v="2021-12-17T00:00:00"/>
        <d v="2021-10-15T00:00:00"/>
        <d v="2021-11-18T00:00:00"/>
        <d v="2021-11-26T00:00:00"/>
        <d v="2021-11-30T00:00:00"/>
        <d v="2021-11-01T00:00:00"/>
        <d v="2021-11-05T00:00:00"/>
        <d v="2021-10-08T00:00:00"/>
        <d v="2021-10-19T00:00:00"/>
        <d v="2021-11-25T00:00:00"/>
        <d v="2021-11-29T00:00:00"/>
        <d v="2021-12-20T00:00:00"/>
        <d v="2021-10-30T00:00:00"/>
        <d v="2021-11-09T00:00:00"/>
        <d v="2021-11-22T00:00:00"/>
        <d v="2021-12-01T00:00:00"/>
        <d v="2021-12-09T00:00:00"/>
        <d v="2021-10-28T00:00:00"/>
        <d v="2021-11-12T00:00:00"/>
        <d v="2021-11-19T00:00:00"/>
        <d v="2021-12-04T00:00:00"/>
        <m/>
      </sharedItems>
      <fieldGroup base="0">
        <rangePr groupBy="months" startDate="2021-10-01T00:00:00" endDate="2021-12-23T00:00:00"/>
        <groupItems count="14">
          <s v="(blank)"/>
          <s v="Jan"/>
          <s v="Feb"/>
          <s v="Mar"/>
          <s v="Apr"/>
          <s v="May"/>
          <s v="Jun"/>
          <s v="Jul"/>
          <s v="Aug"/>
          <s v="Sep"/>
          <s v="Oct"/>
          <s v="Nov"/>
          <s v="Dec"/>
          <s v="&gt;23-12-2021"/>
        </groupItems>
      </fieldGroup>
    </cacheField>
    <cacheField name="Items" numFmtId="0">
      <sharedItems containsBlank="1" count="12">
        <s v="Cab to office"/>
        <s v="Fish &amp; Chicken"/>
        <s v="Gifts"/>
        <s v="Medicine"/>
        <s v="Mobile Bill Payment"/>
        <s v="Movie with friends"/>
        <s v="Online shopping"/>
        <s v="Ordering food"/>
        <s v="Other essential items"/>
        <s v="Trip"/>
        <s v="Vegetables &amp; Fruit"/>
        <m/>
      </sharedItems>
    </cacheField>
    <cacheField name="Expense" numFmtId="0">
      <sharedItems containsString="0" containsBlank="1" containsNumber="1" minValue="150" maxValue="57045.27" count="45">
        <n v="423"/>
        <n v="358.22"/>
        <n v="407.05"/>
        <n v="322.64"/>
        <n v="760"/>
        <n v="550"/>
        <n v="702"/>
        <n v="150"/>
        <n v="540"/>
        <n v="640"/>
        <n v="1900"/>
        <n v="1150"/>
        <n v="1138"/>
        <n v="1500"/>
        <n v="2300"/>
        <n v="1075"/>
        <n v="2100"/>
        <n v="470"/>
        <n v="470.63"/>
        <n v="620"/>
        <n v="520"/>
        <n v="428"/>
        <n v="518"/>
        <n v="500"/>
        <n v="767"/>
        <n v="970"/>
        <n v="2327"/>
        <n v="900"/>
        <n v="2000"/>
        <n v="450"/>
        <n v="489"/>
        <n v="314"/>
        <n v="337"/>
        <n v="267"/>
        <n v="2500"/>
        <n v="1574.1"/>
        <n v="300"/>
        <n v="1600"/>
        <n v="1720"/>
        <n v="12000"/>
        <n v="710"/>
        <n v="600"/>
        <n v="447"/>
        <n v="57045.27"/>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ini sunkoju" refreshedDate="45500.974253125001" createdVersion="8" refreshedVersion="8" minRefreshableVersion="3" recordCount="51" xr:uid="{479AAFC9-615A-47AB-B5F2-B2D936A8D96D}">
  <cacheSource type="worksheet">
    <worksheetSource ref="A1:C52" sheet="Expense" r:id="rId2"/>
  </cacheSource>
  <cacheFields count="5">
    <cacheField name="Date" numFmtId="0">
      <sharedItems containsNonDate="0" containsDate="1" containsString="0" containsBlank="1" minDate="2021-10-01T00:00:00" maxDate="2021-12-24T00:00:00" count="40">
        <d v="2021-10-01T00:00:00"/>
        <d v="2021-10-04T00:00:00"/>
        <d v="2021-10-07T00:00:00"/>
        <d v="2021-10-08T00:00:00"/>
        <d v="2021-10-15T00:00:00"/>
        <d v="2021-10-16T00:00:00"/>
        <d v="2021-10-18T00:00:00"/>
        <d v="2021-10-19T00:00:00"/>
        <d v="2021-10-22T00:00:00"/>
        <d v="2021-10-25T00:00:00"/>
        <d v="2021-10-27T00:00:00"/>
        <d v="2021-10-28T00:00:00"/>
        <d v="2021-10-29T00:00:00"/>
        <d v="2021-10-30T00:00:00"/>
        <d v="2021-11-01T00:00:00"/>
        <d v="2021-11-02T00:00:00"/>
        <d v="2021-11-04T00:00:00"/>
        <d v="2021-11-05T00:00:00"/>
        <d v="2021-11-08T00:00:00"/>
        <d v="2021-11-09T00:00:00"/>
        <d v="2021-11-12T00:00:00"/>
        <d v="2021-11-15T00:00:00"/>
        <d v="2021-11-17T00:00:00"/>
        <d v="2021-11-18T00:00:00"/>
        <d v="2021-11-19T00:00:00"/>
        <d v="2021-11-22T00:00:00"/>
        <d v="2021-11-24T00:00:00"/>
        <d v="2021-11-25T00:00:00"/>
        <d v="2021-11-26T00:00:00"/>
        <d v="2021-11-29T00:00:00"/>
        <d v="2021-11-30T00:00:00"/>
        <d v="2021-12-01T00:00:00"/>
        <d v="2021-12-04T00:00:00"/>
        <d v="2021-12-07T00:00:00"/>
        <d v="2021-12-09T00:00:00"/>
        <d v="2021-12-15T00:00:00"/>
        <d v="2021-12-17T00:00:00"/>
        <d v="2021-12-20T00:00:00"/>
        <d v="2021-12-23T00:00:00"/>
        <m/>
      </sharedItems>
      <fieldGroup par="4"/>
    </cacheField>
    <cacheField name="Items" numFmtId="0">
      <sharedItems containsBlank="1" count="12">
        <s v="Medicine"/>
        <s v="Online shopping"/>
        <s v="Other essential items"/>
        <s v="Vegetables &amp; Fruit"/>
        <s v="Fish &amp; Chicken"/>
        <s v="Gifts"/>
        <s v="Ordering food"/>
        <s v="Movie with friends"/>
        <s v="Mobile Bill Payment"/>
        <s v="Cab to office"/>
        <s v="Trip"/>
        <m/>
      </sharedItems>
    </cacheField>
    <cacheField name="Expense" numFmtId="0">
      <sharedItems containsSemiMixedTypes="0" containsString="0" containsNumber="1" minValue="150" maxValue="57045.27"/>
    </cacheField>
    <cacheField name="Months (Date)" numFmtId="0" databaseField="0">
      <fieldGroup base="0">
        <rangePr groupBy="months" startDate="2021-10-01T00:00:00" endDate="2021-12-24T00:00:00"/>
        <groupItems count="14">
          <s v="&lt;01-10-2021"/>
          <s v="Jan"/>
          <s v="Feb"/>
          <s v="Mar"/>
          <s v="Apr"/>
          <s v="May"/>
          <s v="Jun"/>
          <s v="Jul"/>
          <s v="Aug"/>
          <s v="Sep"/>
          <s v="Oct"/>
          <s v="Nov"/>
          <s v="Dec"/>
          <s v="&gt;24-12-2021"/>
        </groupItems>
      </fieldGroup>
    </cacheField>
    <cacheField name="Years (Date)" numFmtId="0" databaseField="0">
      <fieldGroup base="0">
        <rangePr groupBy="years" startDate="2021-10-01T00:00:00" endDate="2021-12-24T00:00:00"/>
        <groupItems count="3">
          <s v="&lt;01-10-2021"/>
          <s v="2021"/>
          <s v="&gt;24-12-2021"/>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
  <r>
    <x v="0"/>
    <x v="0"/>
    <x v="0"/>
  </r>
  <r>
    <x v="0"/>
    <x v="1"/>
    <x v="1"/>
  </r>
  <r>
    <x v="0"/>
    <x v="2"/>
    <x v="2"/>
  </r>
  <r>
    <x v="1"/>
    <x v="3"/>
    <x v="3"/>
  </r>
  <r>
    <x v="1"/>
    <x v="4"/>
    <x v="4"/>
  </r>
  <r>
    <x v="2"/>
    <x v="5"/>
    <x v="5"/>
  </r>
  <r>
    <x v="3"/>
    <x v="6"/>
    <x v="6"/>
  </r>
  <r>
    <x v="4"/>
    <x v="7"/>
    <x v="7"/>
  </r>
  <r>
    <x v="5"/>
    <x v="8"/>
    <x v="8"/>
  </r>
  <r>
    <x v="6"/>
    <x v="1"/>
    <x v="9"/>
  </r>
  <r>
    <x v="6"/>
    <x v="0"/>
    <x v="10"/>
  </r>
  <r>
    <x v="7"/>
    <x v="6"/>
    <x v="11"/>
  </r>
  <r>
    <x v="8"/>
    <x v="2"/>
    <x v="12"/>
  </r>
  <r>
    <x v="8"/>
    <x v="4"/>
    <x v="13"/>
  </r>
  <r>
    <x v="9"/>
    <x v="9"/>
    <x v="14"/>
  </r>
  <r>
    <x v="10"/>
    <x v="9"/>
    <x v="15"/>
  </r>
  <r>
    <x v="10"/>
    <x v="7"/>
    <x v="16"/>
  </r>
  <r>
    <x v="11"/>
    <x v="3"/>
    <x v="17"/>
  </r>
  <r>
    <x v="12"/>
    <x v="9"/>
    <x v="18"/>
  </r>
  <r>
    <x v="13"/>
    <x v="2"/>
    <x v="17"/>
  </r>
  <r>
    <x v="14"/>
    <x v="1"/>
    <x v="19"/>
  </r>
  <r>
    <x v="15"/>
    <x v="5"/>
    <x v="20"/>
  </r>
  <r>
    <x v="16"/>
    <x v="5"/>
    <x v="21"/>
  </r>
  <r>
    <x v="17"/>
    <x v="1"/>
    <x v="22"/>
  </r>
  <r>
    <x v="18"/>
    <x v="4"/>
    <x v="23"/>
  </r>
  <r>
    <x v="19"/>
    <x v="2"/>
    <x v="24"/>
  </r>
  <r>
    <x v="20"/>
    <x v="3"/>
    <x v="25"/>
  </r>
  <r>
    <x v="21"/>
    <x v="1"/>
    <x v="26"/>
  </r>
  <r>
    <x v="21"/>
    <x v="4"/>
    <x v="27"/>
  </r>
  <r>
    <x v="21"/>
    <x v="0"/>
    <x v="28"/>
  </r>
  <r>
    <x v="22"/>
    <x v="8"/>
    <x v="29"/>
  </r>
  <r>
    <x v="22"/>
    <x v="9"/>
    <x v="30"/>
  </r>
  <r>
    <x v="23"/>
    <x v="7"/>
    <x v="31"/>
  </r>
  <r>
    <x v="24"/>
    <x v="3"/>
    <x v="32"/>
  </r>
  <r>
    <x v="25"/>
    <x v="2"/>
    <x v="33"/>
  </r>
  <r>
    <x v="26"/>
    <x v="4"/>
    <x v="34"/>
  </r>
  <r>
    <x v="27"/>
    <x v="6"/>
    <x v="35"/>
  </r>
  <r>
    <x v="28"/>
    <x v="7"/>
    <x v="36"/>
  </r>
  <r>
    <x v="28"/>
    <x v="1"/>
    <x v="37"/>
  </r>
  <r>
    <x v="29"/>
    <x v="6"/>
    <x v="38"/>
  </r>
  <r>
    <x v="30"/>
    <x v="7"/>
    <x v="22"/>
  </r>
  <r>
    <x v="31"/>
    <x v="2"/>
    <x v="2"/>
  </r>
  <r>
    <x v="32"/>
    <x v="3"/>
    <x v="3"/>
  </r>
  <r>
    <x v="33"/>
    <x v="0"/>
    <x v="0"/>
  </r>
  <r>
    <x v="34"/>
    <x v="10"/>
    <x v="39"/>
  </r>
  <r>
    <x v="35"/>
    <x v="5"/>
    <x v="40"/>
  </r>
  <r>
    <x v="36"/>
    <x v="8"/>
    <x v="29"/>
  </r>
  <r>
    <x v="37"/>
    <x v="6"/>
    <x v="41"/>
  </r>
  <r>
    <x v="38"/>
    <x v="4"/>
    <x v="42"/>
  </r>
  <r>
    <x v="38"/>
    <x v="3"/>
    <x v="6"/>
  </r>
</pivotCacheRecords>
</file>

<file path=xl/pivotCache/pivotCacheRecords2.xml><?xml version="1.0" encoding="utf-8"?>
<pivotCacheRecords xmlns="http://schemas.openxmlformats.org/spreadsheetml/2006/main" xmlns:r="http://schemas.openxmlformats.org/officeDocument/2006/relationships" count="52">
  <r>
    <x v="0"/>
    <x v="0"/>
    <x v="0"/>
  </r>
  <r>
    <x v="1"/>
    <x v="0"/>
    <x v="1"/>
  </r>
  <r>
    <x v="2"/>
    <x v="0"/>
    <x v="2"/>
  </r>
  <r>
    <x v="3"/>
    <x v="0"/>
    <x v="3"/>
  </r>
  <r>
    <x v="4"/>
    <x v="1"/>
    <x v="4"/>
  </r>
  <r>
    <x v="5"/>
    <x v="1"/>
    <x v="5"/>
  </r>
  <r>
    <x v="6"/>
    <x v="1"/>
    <x v="6"/>
  </r>
  <r>
    <x v="7"/>
    <x v="1"/>
    <x v="7"/>
  </r>
  <r>
    <x v="8"/>
    <x v="1"/>
    <x v="8"/>
  </r>
  <r>
    <x v="9"/>
    <x v="1"/>
    <x v="9"/>
  </r>
  <r>
    <x v="10"/>
    <x v="2"/>
    <x v="10"/>
  </r>
  <r>
    <x v="11"/>
    <x v="2"/>
    <x v="11"/>
  </r>
  <r>
    <x v="12"/>
    <x v="2"/>
    <x v="12"/>
  </r>
  <r>
    <x v="13"/>
    <x v="2"/>
    <x v="13"/>
  </r>
  <r>
    <x v="14"/>
    <x v="3"/>
    <x v="14"/>
  </r>
  <r>
    <x v="15"/>
    <x v="3"/>
    <x v="15"/>
  </r>
  <r>
    <x v="7"/>
    <x v="3"/>
    <x v="16"/>
  </r>
  <r>
    <x v="16"/>
    <x v="3"/>
    <x v="14"/>
  </r>
  <r>
    <x v="17"/>
    <x v="4"/>
    <x v="17"/>
  </r>
  <r>
    <x v="3"/>
    <x v="4"/>
    <x v="18"/>
  </r>
  <r>
    <x v="18"/>
    <x v="4"/>
    <x v="18"/>
  </r>
  <r>
    <x v="19"/>
    <x v="5"/>
    <x v="19"/>
  </r>
  <r>
    <x v="1"/>
    <x v="5"/>
    <x v="20"/>
  </r>
  <r>
    <x v="20"/>
    <x v="5"/>
    <x v="21"/>
  </r>
  <r>
    <x v="21"/>
    <x v="5"/>
    <x v="22"/>
  </r>
  <r>
    <x v="22"/>
    <x v="5"/>
    <x v="23"/>
  </r>
  <r>
    <x v="14"/>
    <x v="6"/>
    <x v="24"/>
  </r>
  <r>
    <x v="15"/>
    <x v="6"/>
    <x v="25"/>
  </r>
  <r>
    <x v="23"/>
    <x v="6"/>
    <x v="26"/>
  </r>
  <r>
    <x v="24"/>
    <x v="6"/>
    <x v="23"/>
  </r>
  <r>
    <x v="7"/>
    <x v="6"/>
    <x v="27"/>
  </r>
  <r>
    <x v="21"/>
    <x v="6"/>
    <x v="28"/>
  </r>
  <r>
    <x v="25"/>
    <x v="7"/>
    <x v="29"/>
  </r>
  <r>
    <x v="26"/>
    <x v="7"/>
    <x v="30"/>
  </r>
  <r>
    <x v="27"/>
    <x v="7"/>
    <x v="31"/>
  </r>
  <r>
    <x v="28"/>
    <x v="7"/>
    <x v="32"/>
  </r>
  <r>
    <x v="29"/>
    <x v="7"/>
    <x v="33"/>
  </r>
  <r>
    <x v="14"/>
    <x v="8"/>
    <x v="34"/>
  </r>
  <r>
    <x v="5"/>
    <x v="8"/>
    <x v="35"/>
  </r>
  <r>
    <x v="30"/>
    <x v="8"/>
    <x v="36"/>
  </r>
  <r>
    <x v="31"/>
    <x v="8"/>
    <x v="37"/>
  </r>
  <r>
    <x v="32"/>
    <x v="8"/>
    <x v="38"/>
  </r>
  <r>
    <x v="33"/>
    <x v="8"/>
    <x v="34"/>
  </r>
  <r>
    <x v="34"/>
    <x v="9"/>
    <x v="39"/>
  </r>
  <r>
    <x v="4"/>
    <x v="10"/>
    <x v="40"/>
  </r>
  <r>
    <x v="35"/>
    <x v="10"/>
    <x v="36"/>
  </r>
  <r>
    <x v="36"/>
    <x v="10"/>
    <x v="41"/>
  </r>
  <r>
    <x v="37"/>
    <x v="10"/>
    <x v="42"/>
  </r>
  <r>
    <x v="38"/>
    <x v="10"/>
    <x v="40"/>
  </r>
  <r>
    <x v="9"/>
    <x v="10"/>
    <x v="29"/>
  </r>
  <r>
    <x v="39"/>
    <x v="11"/>
    <x v="43"/>
  </r>
  <r>
    <x v="39"/>
    <x v="11"/>
    <x v="4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
  <r>
    <x v="0"/>
    <x v="0"/>
    <n v="2300"/>
  </r>
  <r>
    <x v="0"/>
    <x v="1"/>
    <n v="767"/>
  </r>
  <r>
    <x v="0"/>
    <x v="2"/>
    <n v="2500"/>
  </r>
  <r>
    <x v="1"/>
    <x v="3"/>
    <n v="710"/>
  </r>
  <r>
    <x v="1"/>
    <x v="4"/>
    <n v="760"/>
  </r>
  <r>
    <x v="2"/>
    <x v="5"/>
    <n v="1900"/>
  </r>
  <r>
    <x v="3"/>
    <x v="6"/>
    <n v="450"/>
  </r>
  <r>
    <x v="4"/>
    <x v="7"/>
    <n v="620"/>
  </r>
  <r>
    <x v="5"/>
    <x v="8"/>
    <n v="470"/>
  </r>
  <r>
    <x v="6"/>
    <x v="1"/>
    <n v="970"/>
  </r>
  <r>
    <x v="6"/>
    <x v="0"/>
    <n v="1075"/>
  </r>
  <r>
    <x v="7"/>
    <x v="6"/>
    <n v="489"/>
  </r>
  <r>
    <x v="8"/>
    <x v="2"/>
    <n v="1574.1"/>
  </r>
  <r>
    <x v="8"/>
    <x v="4"/>
    <n v="550"/>
  </r>
  <r>
    <x v="9"/>
    <x v="9"/>
    <n v="423"/>
  </r>
  <r>
    <x v="10"/>
    <x v="9"/>
    <n v="358.22"/>
  </r>
  <r>
    <x v="10"/>
    <x v="7"/>
    <n v="520"/>
  </r>
  <r>
    <x v="11"/>
    <x v="3"/>
    <n v="300"/>
  </r>
  <r>
    <x v="12"/>
    <x v="9"/>
    <n v="407.05"/>
  </r>
  <r>
    <x v="13"/>
    <x v="2"/>
    <n v="300"/>
  </r>
  <r>
    <x v="14"/>
    <x v="1"/>
    <n v="2327"/>
  </r>
  <r>
    <x v="15"/>
    <x v="5"/>
    <n v="1150"/>
  </r>
  <r>
    <x v="16"/>
    <x v="5"/>
    <n v="1138"/>
  </r>
  <r>
    <x v="17"/>
    <x v="1"/>
    <n v="500"/>
  </r>
  <r>
    <x v="18"/>
    <x v="4"/>
    <n v="702"/>
  </r>
  <r>
    <x v="19"/>
    <x v="2"/>
    <n v="1600"/>
  </r>
  <r>
    <x v="20"/>
    <x v="3"/>
    <n v="600"/>
  </r>
  <r>
    <x v="21"/>
    <x v="1"/>
    <n v="900"/>
  </r>
  <r>
    <x v="21"/>
    <x v="4"/>
    <n v="150"/>
  </r>
  <r>
    <x v="21"/>
    <x v="0"/>
    <n v="2100"/>
  </r>
  <r>
    <x v="22"/>
    <x v="8"/>
    <n v="470.63"/>
  </r>
  <r>
    <x v="22"/>
    <x v="9"/>
    <n v="322.64"/>
  </r>
  <r>
    <x v="23"/>
    <x v="7"/>
    <n v="428"/>
  </r>
  <r>
    <x v="24"/>
    <x v="3"/>
    <n v="447"/>
  </r>
  <r>
    <x v="25"/>
    <x v="2"/>
    <n v="1720"/>
  </r>
  <r>
    <x v="26"/>
    <x v="4"/>
    <n v="540"/>
  </r>
  <r>
    <x v="27"/>
    <x v="6"/>
    <n v="314"/>
  </r>
  <r>
    <x v="28"/>
    <x v="7"/>
    <n v="518"/>
  </r>
  <r>
    <x v="28"/>
    <x v="1"/>
    <n v="2000"/>
  </r>
  <r>
    <x v="29"/>
    <x v="6"/>
    <n v="337"/>
  </r>
  <r>
    <x v="30"/>
    <x v="7"/>
    <n v="500"/>
  </r>
  <r>
    <x v="31"/>
    <x v="2"/>
    <n v="2500"/>
  </r>
  <r>
    <x v="32"/>
    <x v="3"/>
    <n v="710"/>
  </r>
  <r>
    <x v="33"/>
    <x v="0"/>
    <n v="2300"/>
  </r>
  <r>
    <x v="34"/>
    <x v="10"/>
    <n v="12000"/>
  </r>
  <r>
    <x v="35"/>
    <x v="5"/>
    <n v="1500"/>
  </r>
  <r>
    <x v="36"/>
    <x v="8"/>
    <n v="470.63"/>
  </r>
  <r>
    <x v="37"/>
    <x v="6"/>
    <n v="267"/>
  </r>
  <r>
    <x v="38"/>
    <x v="4"/>
    <n v="640"/>
  </r>
  <r>
    <x v="38"/>
    <x v="3"/>
    <n v="450"/>
  </r>
  <r>
    <x v="39"/>
    <x v="11"/>
    <n v="57045.2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B59BAE-7BB0-4724-902F-96FEECD90BBA}" name="PivotTable1" cacheId="1" applyNumberFormats="0" applyBorderFormats="0" applyFontFormats="0" applyPatternFormats="0" applyAlignmentFormats="0" applyWidthHeightFormats="1" dataCaption="Values" updatedVersion="5" minRefreshableVersion="3" useAutoFormatting="1" createdVersion="5" indent="0" compact="0" outline="1" outlineData="1" compactData="0" multipleFieldFilters="0" chartFormat="7">
  <location ref="G39:H50" firstHeaderRow="1" firstDataRow="1" firstDataCol="1"/>
  <pivotFields count="3">
    <pivotField compact="0" showAll="0">
      <items count="15">
        <item x="0"/>
        <item x="1"/>
        <item x="2"/>
        <item x="3"/>
        <item x="4"/>
        <item x="5"/>
        <item x="6"/>
        <item x="7"/>
        <item x="8"/>
        <item x="9"/>
        <item x="10"/>
        <item x="11"/>
        <item x="12"/>
        <item x="13"/>
        <item t="default"/>
      </items>
    </pivotField>
    <pivotField axis="axisRow" compact="0" multipleItemSelectionAllowed="1" showAll="0">
      <items count="13">
        <item x="0"/>
        <item x="1"/>
        <item x="2"/>
        <item x="3"/>
        <item x="4"/>
        <item x="5"/>
        <item x="6"/>
        <item x="7"/>
        <item x="8"/>
        <item h="1" x="9"/>
        <item x="10"/>
        <item h="1" x="11"/>
        <item t="default"/>
      </items>
    </pivotField>
    <pivotField dataField="1" compact="0" showAll="0">
      <items count="46">
        <item x="14"/>
        <item x="24"/>
        <item x="34"/>
        <item x="40"/>
        <item x="4"/>
        <item x="10"/>
        <item x="29"/>
        <item x="19"/>
        <item x="17"/>
        <item x="25"/>
        <item x="15"/>
        <item x="30"/>
        <item x="35"/>
        <item x="5"/>
        <item x="0"/>
        <item x="1"/>
        <item x="20"/>
        <item x="36"/>
        <item x="2"/>
        <item x="26"/>
        <item x="11"/>
        <item x="12"/>
        <item x="23"/>
        <item x="6"/>
        <item x="37"/>
        <item x="41"/>
        <item x="27"/>
        <item x="7"/>
        <item x="16"/>
        <item x="18"/>
        <item x="3"/>
        <item x="21"/>
        <item x="42"/>
        <item x="38"/>
        <item x="8"/>
        <item x="31"/>
        <item x="22"/>
        <item x="28"/>
        <item x="32"/>
        <item x="39"/>
        <item x="13"/>
        <item x="33"/>
        <item x="9"/>
        <item x="43"/>
        <item x="44"/>
        <item t="default"/>
      </items>
    </pivotField>
  </pivotFields>
  <rowFields count="1">
    <field x="1"/>
  </rowFields>
  <rowItems count="11">
    <i>
      <x/>
    </i>
    <i>
      <x v="1"/>
    </i>
    <i>
      <x v="2"/>
    </i>
    <i>
      <x v="3"/>
    </i>
    <i>
      <x v="4"/>
    </i>
    <i>
      <x v="5"/>
    </i>
    <i>
      <x v="6"/>
    </i>
    <i>
      <x v="7"/>
    </i>
    <i>
      <x v="8"/>
    </i>
    <i>
      <x v="10"/>
    </i>
    <i t="grand">
      <x/>
    </i>
  </rowItems>
  <colItems count="1">
    <i/>
  </colItems>
  <dataFields count="1">
    <dataField name="Sum of Expense" fld="2" baseField="0" baseItem="0"/>
  </dataFields>
  <formats count="7">
    <format dxfId="27">
      <pivotArea type="all" dataOnly="0" outline="0" fieldPosition="0"/>
    </format>
    <format dxfId="26">
      <pivotArea outline="0" collapsedLevelsAreSubtotals="1" fieldPosition="0"/>
    </format>
    <format dxfId="25">
      <pivotArea field="1" type="button" dataOnly="0" labelOnly="1" outline="0" axis="axisRow" fieldPosition="0"/>
    </format>
    <format dxfId="24">
      <pivotArea dataOnly="0" labelOnly="1" outline="0" fieldPosition="0">
        <references count="1">
          <reference field="1" count="0"/>
        </references>
      </pivotArea>
    </format>
    <format dxfId="23">
      <pivotArea dataOnly="0" labelOnly="1" grandRow="1" outline="0" fieldPosition="0"/>
    </format>
    <format dxfId="22">
      <pivotArea dataOnly="0" labelOnly="1" outline="0" axis="axisValues" fieldPosition="0"/>
    </format>
    <format dxfId="21">
      <pivotArea outline="0" collapsedLevelsAreSubtotals="1" fieldPosition="0"/>
    </format>
  </formats>
  <chartFormats count="22">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 count="1" selected="0">
            <x v="0"/>
          </reference>
        </references>
      </pivotArea>
    </chartFormat>
    <chartFormat chart="2" format="2">
      <pivotArea type="data" outline="0" fieldPosition="0">
        <references count="2">
          <reference field="4294967294" count="1" selected="0">
            <x v="0"/>
          </reference>
          <reference field="1" count="1" selected="0">
            <x v="1"/>
          </reference>
        </references>
      </pivotArea>
    </chartFormat>
    <chartFormat chart="2" format="3">
      <pivotArea type="data" outline="0" fieldPosition="0">
        <references count="2">
          <reference field="4294967294" count="1" selected="0">
            <x v="0"/>
          </reference>
          <reference field="1" count="1" selected="0">
            <x v="2"/>
          </reference>
        </references>
      </pivotArea>
    </chartFormat>
    <chartFormat chart="2" format="4">
      <pivotArea type="data" outline="0" fieldPosition="0">
        <references count="2">
          <reference field="4294967294" count="1" selected="0">
            <x v="0"/>
          </reference>
          <reference field="1" count="1" selected="0">
            <x v="3"/>
          </reference>
        </references>
      </pivotArea>
    </chartFormat>
    <chartFormat chart="2" format="5">
      <pivotArea type="data" outline="0" fieldPosition="0">
        <references count="2">
          <reference field="4294967294" count="1" selected="0">
            <x v="0"/>
          </reference>
          <reference field="1" count="1" selected="0">
            <x v="4"/>
          </reference>
        </references>
      </pivotArea>
    </chartFormat>
    <chartFormat chart="2" format="6">
      <pivotArea type="data" outline="0" fieldPosition="0">
        <references count="2">
          <reference field="4294967294" count="1" selected="0">
            <x v="0"/>
          </reference>
          <reference field="1" count="1" selected="0">
            <x v="5"/>
          </reference>
        </references>
      </pivotArea>
    </chartFormat>
    <chartFormat chart="2" format="7">
      <pivotArea type="data" outline="0" fieldPosition="0">
        <references count="2">
          <reference field="4294967294" count="1" selected="0">
            <x v="0"/>
          </reference>
          <reference field="1" count="1" selected="0">
            <x v="6"/>
          </reference>
        </references>
      </pivotArea>
    </chartFormat>
    <chartFormat chart="2" format="8">
      <pivotArea type="data" outline="0" fieldPosition="0">
        <references count="2">
          <reference field="4294967294" count="1" selected="0">
            <x v="0"/>
          </reference>
          <reference field="1" count="1" selected="0">
            <x v="7"/>
          </reference>
        </references>
      </pivotArea>
    </chartFormat>
    <chartFormat chart="2" format="9">
      <pivotArea type="data" outline="0" fieldPosition="0">
        <references count="2">
          <reference field="4294967294" count="1" selected="0">
            <x v="0"/>
          </reference>
          <reference field="1" count="1" selected="0">
            <x v="8"/>
          </reference>
        </references>
      </pivotArea>
    </chartFormat>
    <chartFormat chart="2" format="10">
      <pivotArea type="data" outline="0" fieldPosition="0">
        <references count="2">
          <reference field="4294967294" count="1" selected="0">
            <x v="0"/>
          </reference>
          <reference field="1" count="1" selected="0">
            <x v="10"/>
          </reference>
        </references>
      </pivotArea>
    </chartFormat>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1" count="1" selected="0">
            <x v="0"/>
          </reference>
        </references>
      </pivotArea>
    </chartFormat>
    <chartFormat chart="6" format="2">
      <pivotArea type="data" outline="0" fieldPosition="0">
        <references count="2">
          <reference field="4294967294" count="1" selected="0">
            <x v="0"/>
          </reference>
          <reference field="1" count="1" selected="0">
            <x v="1"/>
          </reference>
        </references>
      </pivotArea>
    </chartFormat>
    <chartFormat chart="6" format="3">
      <pivotArea type="data" outline="0" fieldPosition="0">
        <references count="2">
          <reference field="4294967294" count="1" selected="0">
            <x v="0"/>
          </reference>
          <reference field="1" count="1" selected="0">
            <x v="2"/>
          </reference>
        </references>
      </pivotArea>
    </chartFormat>
    <chartFormat chart="6" format="4">
      <pivotArea type="data" outline="0" fieldPosition="0">
        <references count="2">
          <reference field="4294967294" count="1" selected="0">
            <x v="0"/>
          </reference>
          <reference field="1" count="1" selected="0">
            <x v="3"/>
          </reference>
        </references>
      </pivotArea>
    </chartFormat>
    <chartFormat chart="6" format="5">
      <pivotArea type="data" outline="0" fieldPosition="0">
        <references count="2">
          <reference field="4294967294" count="1" selected="0">
            <x v="0"/>
          </reference>
          <reference field="1" count="1" selected="0">
            <x v="4"/>
          </reference>
        </references>
      </pivotArea>
    </chartFormat>
    <chartFormat chart="6" format="6">
      <pivotArea type="data" outline="0" fieldPosition="0">
        <references count="2">
          <reference field="4294967294" count="1" selected="0">
            <x v="0"/>
          </reference>
          <reference field="1" count="1" selected="0">
            <x v="5"/>
          </reference>
        </references>
      </pivotArea>
    </chartFormat>
    <chartFormat chart="6" format="7">
      <pivotArea type="data" outline="0" fieldPosition="0">
        <references count="2">
          <reference field="4294967294" count="1" selected="0">
            <x v="0"/>
          </reference>
          <reference field="1" count="1" selected="0">
            <x v="6"/>
          </reference>
        </references>
      </pivotArea>
    </chartFormat>
    <chartFormat chart="6" format="8">
      <pivotArea type="data" outline="0" fieldPosition="0">
        <references count="2">
          <reference field="4294967294" count="1" selected="0">
            <x v="0"/>
          </reference>
          <reference field="1" count="1" selected="0">
            <x v="7"/>
          </reference>
        </references>
      </pivotArea>
    </chartFormat>
    <chartFormat chart="6" format="9">
      <pivotArea type="data" outline="0" fieldPosition="0">
        <references count="2">
          <reference field="4294967294" count="1" selected="0">
            <x v="0"/>
          </reference>
          <reference field="1" count="1" selected="0">
            <x v="8"/>
          </reference>
        </references>
      </pivotArea>
    </chartFormat>
    <chartFormat chart="6" format="10">
      <pivotArea type="data" outline="0" fieldPosition="0">
        <references count="2">
          <reference field="4294967294" count="1" selected="0">
            <x v="0"/>
          </reference>
          <reference field="1"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6" cacheId="0" applyNumberFormats="0" applyBorderFormats="0" applyFontFormats="0" applyPatternFormats="0" applyAlignmentFormats="0" applyWidthHeightFormats="1" dataCaption="Values" updatedVersion="5" minRefreshableVersion="3" useAutoFormatting="1" createdVersion="5" indent="0" compact="0" outline="1" outlineData="1" compactData="0" multipleFieldFilters="0">
  <location ref="G24:H36" firstHeaderRow="1" firstDataRow="1" firstDataCol="1"/>
  <pivotFields count="3">
    <pivotField compact="0" numFmtId="14"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axis="axisRow" compact="0" showAll="0" sortType="descending">
      <items count="12">
        <item x="9"/>
        <item x="4"/>
        <item x="5"/>
        <item x="0"/>
        <item x="8"/>
        <item x="7"/>
        <item x="1"/>
        <item x="6"/>
        <item x="2"/>
        <item x="10"/>
        <item x="3"/>
        <item t="default"/>
      </items>
      <autoSortScope>
        <pivotArea fieldPosition="0">
          <references count="1">
            <reference field="4294967294" count="1" selected="0">
              <x v="0"/>
            </reference>
          </references>
        </pivotArea>
      </autoSortScope>
    </pivotField>
    <pivotField dataField="1" compact="0"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s>
  <rowFields count="1">
    <field x="1"/>
  </rowFields>
  <rowItems count="12">
    <i>
      <x v="9"/>
    </i>
    <i>
      <x v="8"/>
    </i>
    <i>
      <x v="3"/>
    </i>
    <i>
      <x v="6"/>
    </i>
    <i>
      <x v="2"/>
    </i>
    <i>
      <x v="1"/>
    </i>
    <i>
      <x v="10"/>
    </i>
    <i>
      <x v="5"/>
    </i>
    <i>
      <x v="7"/>
    </i>
    <i>
      <x/>
    </i>
    <i>
      <x v="4"/>
    </i>
    <i t="grand">
      <x/>
    </i>
  </rowItems>
  <colItems count="1">
    <i/>
  </colItems>
  <dataFields count="1">
    <dataField name="Sum of Expense" fld="2" baseField="0" baseItem="0"/>
  </dataFields>
  <formats count="9">
    <format dxfId="36">
      <pivotArea type="all" dataOnly="0" outline="0" fieldPosition="0"/>
    </format>
    <format dxfId="35">
      <pivotArea outline="0" collapsedLevelsAreSubtotals="1" fieldPosition="0"/>
    </format>
    <format dxfId="34">
      <pivotArea field="1" type="button" dataOnly="0" labelOnly="1" outline="0" axis="axisRow" fieldPosition="0"/>
    </format>
    <format dxfId="33">
      <pivotArea dataOnly="0" labelOnly="1" outline="0" fieldPosition="0">
        <references count="1">
          <reference field="1" count="0"/>
        </references>
      </pivotArea>
    </format>
    <format dxfId="32">
      <pivotArea dataOnly="0" labelOnly="1" grandRow="1" outline="0" fieldPosition="0"/>
    </format>
    <format dxfId="31">
      <pivotArea dataOnly="0" labelOnly="1" outline="0" axis="axisValues" fieldPosition="0"/>
    </format>
    <format dxfId="30">
      <pivotArea field="1" dataOnly="0" grandRow="1" axis="axisRow" fieldPosition="0">
        <references count="1">
          <reference field="1" count="0"/>
        </references>
      </pivotArea>
    </format>
    <format dxfId="29">
      <pivotArea dataOnly="0" fieldPosition="0">
        <references count="1">
          <reference field="1" count="0"/>
        </references>
      </pivotArea>
    </format>
    <format dxfId="2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8C2485-127B-4F7B-A0F9-EB67B84A5A4A}"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2">
  <location ref="A3:B10" firstHeaderRow="1" firstDataRow="1" firstDataCol="1"/>
  <pivotFields count="5">
    <pivotField showAll="0">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showAll="0"/>
    <pivotField dataField="1" showAll="0"/>
    <pivotField axis="axisRow" showAll="0">
      <items count="15">
        <item x="0"/>
        <item x="1"/>
        <item x="2"/>
        <item x="3"/>
        <item x="4"/>
        <item x="5"/>
        <item x="6"/>
        <item x="7"/>
        <item x="8"/>
        <item x="9"/>
        <item x="10"/>
        <item x="11"/>
        <item x="12"/>
        <item x="13"/>
        <item t="default"/>
      </items>
    </pivotField>
    <pivotField axis="axisRow" showAll="0">
      <items count="4">
        <item x="0"/>
        <item x="1"/>
        <item x="2"/>
        <item t="default"/>
      </items>
    </pivotField>
  </pivotFields>
  <rowFields count="2">
    <field x="4"/>
    <field x="3"/>
  </rowFields>
  <rowItems count="7">
    <i>
      <x/>
    </i>
    <i r="1">
      <x/>
    </i>
    <i>
      <x v="1"/>
    </i>
    <i r="1">
      <x v="10"/>
    </i>
    <i r="1">
      <x v="11"/>
    </i>
    <i r="1">
      <x v="12"/>
    </i>
    <i t="grand">
      <x/>
    </i>
  </rowItems>
  <colItems count="1">
    <i/>
  </colItems>
  <dataFields count="1">
    <dataField name="Sum of Expense" fld="2" baseField="0" baseItem="0"/>
  </dataFields>
  <formats count="21">
    <format dxfId="20">
      <pivotArea collapsedLevelsAreSubtotals="1" fieldPosition="0">
        <references count="1">
          <reference field="4" count="1">
            <x v="0"/>
          </reference>
        </references>
      </pivotArea>
    </format>
    <format dxfId="19">
      <pivotArea collapsedLevelsAreSubtotals="1" fieldPosition="0">
        <references count="2">
          <reference field="3" count="1">
            <x v="0"/>
          </reference>
          <reference field="4" count="1" selected="0">
            <x v="0"/>
          </reference>
        </references>
      </pivotArea>
    </format>
    <format dxfId="18">
      <pivotArea collapsedLevelsAreSubtotals="1" fieldPosition="0">
        <references count="1">
          <reference field="4" count="1">
            <x v="1"/>
          </reference>
        </references>
      </pivotArea>
    </format>
    <format dxfId="17">
      <pivotArea collapsedLevelsAreSubtotals="1" fieldPosition="0">
        <references count="2">
          <reference field="3" count="3">
            <x v="10"/>
            <x v="11"/>
            <x v="12"/>
          </reference>
          <reference field="4" count="1" selected="0">
            <x v="1"/>
          </reference>
        </references>
      </pivotArea>
    </format>
    <format dxfId="16">
      <pivotArea dataOnly="0" labelOnly="1" fieldPosition="0">
        <references count="1">
          <reference field="4" count="2">
            <x v="0"/>
            <x v="1"/>
          </reference>
        </references>
      </pivotArea>
    </format>
    <format dxfId="15">
      <pivotArea dataOnly="0" labelOnly="1" fieldPosition="0">
        <references count="2">
          <reference field="3" count="1">
            <x v="0"/>
          </reference>
          <reference field="4" count="1" selected="0">
            <x v="0"/>
          </reference>
        </references>
      </pivotArea>
    </format>
    <format dxfId="14">
      <pivotArea dataOnly="0" labelOnly="1" fieldPosition="0">
        <references count="2">
          <reference field="3" count="3">
            <x v="10"/>
            <x v="11"/>
            <x v="12"/>
          </reference>
          <reference field="4" count="1" selected="0">
            <x v="1"/>
          </reference>
        </references>
      </pivotArea>
    </format>
    <format dxfId="13">
      <pivotArea collapsedLevelsAreSubtotals="1" fieldPosition="0">
        <references count="1">
          <reference field="4" count="1">
            <x v="0"/>
          </reference>
        </references>
      </pivotArea>
    </format>
    <format dxfId="12">
      <pivotArea collapsedLevelsAreSubtotals="1" fieldPosition="0">
        <references count="2">
          <reference field="3" count="1">
            <x v="0"/>
          </reference>
          <reference field="4" count="1" selected="0">
            <x v="0"/>
          </reference>
        </references>
      </pivotArea>
    </format>
    <format dxfId="11">
      <pivotArea collapsedLevelsAreSubtotals="1" fieldPosition="0">
        <references count="1">
          <reference field="4" count="1">
            <x v="1"/>
          </reference>
        </references>
      </pivotArea>
    </format>
    <format dxfId="10">
      <pivotArea collapsedLevelsAreSubtotals="1" fieldPosition="0">
        <references count="2">
          <reference field="3" count="3">
            <x v="10"/>
            <x v="11"/>
            <x v="12"/>
          </reference>
          <reference field="4" count="1" selected="0">
            <x v="1"/>
          </reference>
        </references>
      </pivotArea>
    </format>
    <format dxfId="9">
      <pivotArea dataOnly="0" labelOnly="1" fieldPosition="0">
        <references count="1">
          <reference field="4" count="2">
            <x v="0"/>
            <x v="1"/>
          </reference>
        </references>
      </pivotArea>
    </format>
    <format dxfId="8">
      <pivotArea dataOnly="0" labelOnly="1" fieldPosition="0">
        <references count="2">
          <reference field="3" count="1">
            <x v="0"/>
          </reference>
          <reference field="4" count="1" selected="0">
            <x v="0"/>
          </reference>
        </references>
      </pivotArea>
    </format>
    <format dxfId="7">
      <pivotArea dataOnly="0" labelOnly="1" fieldPosition="0">
        <references count="2">
          <reference field="3" count="3">
            <x v="10"/>
            <x v="11"/>
            <x v="12"/>
          </reference>
          <reference field="4" count="1" selected="0">
            <x v="1"/>
          </reference>
        </references>
      </pivotArea>
    </format>
    <format dxfId="6">
      <pivotArea collapsedLevelsAreSubtotals="1" fieldPosition="0">
        <references count="1">
          <reference field="4" count="1">
            <x v="0"/>
          </reference>
        </references>
      </pivotArea>
    </format>
    <format dxfId="5">
      <pivotArea collapsedLevelsAreSubtotals="1" fieldPosition="0">
        <references count="2">
          <reference field="3" count="1">
            <x v="0"/>
          </reference>
          <reference field="4" count="1" selected="0">
            <x v="0"/>
          </reference>
        </references>
      </pivotArea>
    </format>
    <format dxfId="4">
      <pivotArea collapsedLevelsAreSubtotals="1" fieldPosition="0">
        <references count="1">
          <reference field="4" count="1">
            <x v="1"/>
          </reference>
        </references>
      </pivotArea>
    </format>
    <format dxfId="3">
      <pivotArea collapsedLevelsAreSubtotals="1" fieldPosition="0">
        <references count="2">
          <reference field="3" count="3">
            <x v="10"/>
            <x v="11"/>
            <x v="12"/>
          </reference>
          <reference field="4" count="1" selected="0">
            <x v="1"/>
          </reference>
        </references>
      </pivotArea>
    </format>
    <format dxfId="2">
      <pivotArea grandRow="1" outline="0" collapsedLevelsAreSubtotals="1" fieldPosition="0"/>
    </format>
    <format dxfId="1">
      <pivotArea field="4" type="button" dataOnly="0" labelOnly="1" outline="0" axis="axisRow" fieldPosition="0"/>
    </format>
    <format dxfId="0">
      <pivotArea dataOnly="0" labelOnly="1" outline="0" axis="axisValues" fieldPosition="0"/>
    </format>
  </formats>
  <chartFormats count="4">
    <chartFormat chart="30" format="0" series="1">
      <pivotArea type="data" outline="0" fieldPosition="0">
        <references count="1">
          <reference field="4294967294" count="1" selected="0">
            <x v="0"/>
          </reference>
        </references>
      </pivotArea>
    </chartFormat>
    <chartFormat chart="30" format="1">
      <pivotArea type="data" outline="0" fieldPosition="0">
        <references count="3">
          <reference field="4294967294" count="1" selected="0">
            <x v="0"/>
          </reference>
          <reference field="3" count="1" selected="0">
            <x v="11"/>
          </reference>
          <reference field="4" count="1" selected="0">
            <x v="1"/>
          </reference>
        </references>
      </pivotArea>
    </chartFormat>
    <chartFormat chart="30" format="2">
      <pivotArea type="data" outline="0" fieldPosition="0">
        <references count="3">
          <reference field="4294967294" count="1" selected="0">
            <x v="0"/>
          </reference>
          <reference field="3" count="1" selected="0">
            <x v="10"/>
          </reference>
          <reference field="4" count="1" selected="0">
            <x v="1"/>
          </reference>
        </references>
      </pivotArea>
    </chartFormat>
    <chartFormat chart="30" format="3">
      <pivotArea type="data" outline="0" fieldPosition="0">
        <references count="3">
          <reference field="4294967294" count="1" selected="0">
            <x v="0"/>
          </reference>
          <reference field="3" count="1" selected="0">
            <x v="12"/>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98"/>
  <sheetViews>
    <sheetView tabSelected="1" zoomScale="40" workbookViewId="0">
      <selection activeCell="J19" sqref="J19"/>
    </sheetView>
  </sheetViews>
  <sheetFormatPr defaultColWidth="9" defaultRowHeight="14.4"/>
  <cols>
    <col min="1" max="1" width="19.33203125" style="1" customWidth="1"/>
    <col min="2" max="2" width="27.109375" style="1" customWidth="1"/>
    <col min="3" max="3" width="17.88671875" style="2" customWidth="1"/>
    <col min="4" max="4" width="25.88671875" style="3" customWidth="1"/>
    <col min="5" max="6" width="23.44140625" style="1" customWidth="1"/>
    <col min="7" max="7" width="30.5546875" style="1" customWidth="1"/>
    <col min="8" max="8" width="23.109375" style="1" customWidth="1"/>
    <col min="9" max="9" width="26.5546875" style="1" customWidth="1"/>
    <col min="10" max="10" width="19.77734375" style="1" customWidth="1"/>
    <col min="11" max="11" width="22.77734375" style="1" customWidth="1"/>
    <col min="12" max="16384" width="9" style="1"/>
  </cols>
  <sheetData>
    <row r="1" spans="1:12" ht="24" customHeight="1">
      <c r="D1" s="40"/>
      <c r="E1" s="29"/>
    </row>
    <row r="2" spans="1:12" ht="10.199999999999999" customHeight="1"/>
    <row r="3" spans="1:12" ht="13.8" customHeight="1">
      <c r="A3" s="10" t="s">
        <v>9</v>
      </c>
      <c r="B3" s="10" t="s">
        <v>10</v>
      </c>
      <c r="C3" s="11" t="s">
        <v>11</v>
      </c>
      <c r="D3" s="10" t="s">
        <v>12</v>
      </c>
      <c r="E3" s="12" t="s">
        <v>13</v>
      </c>
      <c r="F3" s="29">
        <v>1</v>
      </c>
      <c r="G3" s="22" t="s">
        <v>1</v>
      </c>
      <c r="H3" s="23"/>
      <c r="I3" s="23"/>
      <c r="J3" s="23"/>
    </row>
    <row r="4" spans="1:12" ht="18" customHeight="1">
      <c r="A4" s="13">
        <v>44494</v>
      </c>
      <c r="B4" s="15" t="s">
        <v>14</v>
      </c>
      <c r="C4" s="16">
        <v>423</v>
      </c>
      <c r="D4" s="15" t="s">
        <v>18</v>
      </c>
      <c r="E4" s="17" t="str">
        <f>IF(C4&gt;2000,"Overbudget","Within budget")</f>
        <v>Within budget</v>
      </c>
      <c r="G4" s="24" t="s">
        <v>16</v>
      </c>
      <c r="H4" s="24" t="s">
        <v>17</v>
      </c>
    </row>
    <row r="5" spans="1:12" ht="15.6">
      <c r="A5" s="13">
        <v>44496</v>
      </c>
      <c r="B5" s="15" t="s">
        <v>14</v>
      </c>
      <c r="C5" s="16">
        <v>358.22</v>
      </c>
      <c r="D5" s="15" t="s">
        <v>18</v>
      </c>
      <c r="E5" s="17" t="str">
        <f t="shared" ref="E5:E16" si="0">IF(C5&gt;2000,"Overbudget","Within budget")</f>
        <v>Within budget</v>
      </c>
      <c r="G5" s="25" t="s">
        <v>19</v>
      </c>
      <c r="H5" s="25">
        <f>COUNTIF(A4:C53,"Online Shopping")</f>
        <v>6</v>
      </c>
    </row>
    <row r="6" spans="1:12" ht="15.6">
      <c r="A6" s="13">
        <v>44498</v>
      </c>
      <c r="B6" s="15" t="s">
        <v>14</v>
      </c>
      <c r="C6" s="16">
        <v>407.05</v>
      </c>
      <c r="D6" s="15" t="s">
        <v>18</v>
      </c>
      <c r="E6" s="17" t="str">
        <f t="shared" si="0"/>
        <v>Within budget</v>
      </c>
      <c r="G6" s="25" t="s">
        <v>20</v>
      </c>
      <c r="H6" s="25">
        <f>COUNTIF(A4:C53,"Ordering food")</f>
        <v>5</v>
      </c>
    </row>
    <row r="7" spans="1:12" ht="15.6">
      <c r="A7" s="13">
        <v>44517</v>
      </c>
      <c r="B7" s="15" t="s">
        <v>14</v>
      </c>
      <c r="C7" s="16">
        <v>322.64</v>
      </c>
      <c r="D7" s="15" t="s">
        <v>15</v>
      </c>
      <c r="E7" s="17" t="str">
        <f t="shared" si="0"/>
        <v>Within budget</v>
      </c>
      <c r="G7" s="25" t="s">
        <v>21</v>
      </c>
      <c r="H7" s="25">
        <f>COUNTIF(A4:C53,"Gifts")</f>
        <v>4</v>
      </c>
    </row>
    <row r="8" spans="1:12" ht="25.2" customHeight="1">
      <c r="A8" s="13">
        <v>44473</v>
      </c>
      <c r="B8" s="15" t="s">
        <v>22</v>
      </c>
      <c r="C8" s="16">
        <v>760</v>
      </c>
      <c r="D8" s="15" t="s">
        <v>18</v>
      </c>
      <c r="E8" s="17" t="str">
        <f t="shared" si="0"/>
        <v>Within budget</v>
      </c>
    </row>
    <row r="9" spans="1:12" ht="21">
      <c r="A9" s="13">
        <v>44491</v>
      </c>
      <c r="B9" s="15" t="s">
        <v>22</v>
      </c>
      <c r="C9" s="16">
        <v>550</v>
      </c>
      <c r="D9" s="15" t="s">
        <v>18</v>
      </c>
      <c r="E9" s="17" t="str">
        <f t="shared" si="0"/>
        <v>Within budget</v>
      </c>
      <c r="F9" s="29">
        <v>2</v>
      </c>
      <c r="G9" s="22" t="s">
        <v>2</v>
      </c>
      <c r="H9" s="23"/>
    </row>
    <row r="10" spans="1:12" ht="15.6">
      <c r="A10" s="13">
        <v>44508</v>
      </c>
      <c r="B10" s="15" t="s">
        <v>22</v>
      </c>
      <c r="C10" s="16">
        <v>702</v>
      </c>
      <c r="D10" s="15" t="s">
        <v>18</v>
      </c>
      <c r="E10" s="17" t="str">
        <f t="shared" si="0"/>
        <v>Within budget</v>
      </c>
      <c r="F10" s="14"/>
      <c r="G10" s="4" t="s">
        <v>16</v>
      </c>
      <c r="H10" s="4" t="s">
        <v>23</v>
      </c>
    </row>
    <row r="11" spans="1:12" ht="18">
      <c r="A11" s="13">
        <v>44515</v>
      </c>
      <c r="B11" s="15" t="s">
        <v>22</v>
      </c>
      <c r="C11" s="16">
        <v>150</v>
      </c>
      <c r="D11" s="15" t="s">
        <v>15</v>
      </c>
      <c r="E11" s="17" t="str">
        <f t="shared" si="0"/>
        <v>Within budget</v>
      </c>
      <c r="G11" s="26" t="s">
        <v>14</v>
      </c>
      <c r="H11" s="25">
        <f>SUM(C4:C7)</f>
        <v>1510.9099999999999</v>
      </c>
      <c r="L11" s="21"/>
    </row>
    <row r="12" spans="1:12" ht="15.6">
      <c r="A12" s="13">
        <v>44524</v>
      </c>
      <c r="B12" s="15" t="s">
        <v>22</v>
      </c>
      <c r="C12" s="16">
        <v>540</v>
      </c>
      <c r="D12" s="15" t="s">
        <v>18</v>
      </c>
      <c r="E12" s="17" t="str">
        <f t="shared" si="0"/>
        <v>Within budget</v>
      </c>
      <c r="G12" s="26" t="s">
        <v>22</v>
      </c>
      <c r="H12" s="25">
        <f>SUM(C8:C13)</f>
        <v>3342</v>
      </c>
    </row>
    <row r="13" spans="1:12" ht="15.6">
      <c r="A13" s="13">
        <v>44553</v>
      </c>
      <c r="B13" s="15" t="s">
        <v>22</v>
      </c>
      <c r="C13" s="16">
        <v>640</v>
      </c>
      <c r="D13" s="15" t="s">
        <v>18</v>
      </c>
      <c r="E13" s="17" t="str">
        <f t="shared" si="0"/>
        <v>Within budget</v>
      </c>
      <c r="G13" s="26" t="s">
        <v>21</v>
      </c>
      <c r="H13" s="27">
        <f>SUM(C14:C17)</f>
        <v>5688</v>
      </c>
    </row>
    <row r="14" spans="1:12" ht="19.05" customHeight="1">
      <c r="A14" s="13">
        <v>44476</v>
      </c>
      <c r="B14" s="15" t="s">
        <v>21</v>
      </c>
      <c r="C14" s="18">
        <v>1900</v>
      </c>
      <c r="D14" s="15" t="s">
        <v>15</v>
      </c>
      <c r="E14" s="17" t="str">
        <f t="shared" si="0"/>
        <v>Within budget</v>
      </c>
      <c r="G14" s="26" t="s">
        <v>24</v>
      </c>
      <c r="H14" s="25">
        <f>SUM(C18:C21)</f>
        <v>7775</v>
      </c>
    </row>
    <row r="15" spans="1:12" ht="15.6">
      <c r="A15" s="13">
        <v>44502</v>
      </c>
      <c r="B15" s="15" t="s">
        <v>21</v>
      </c>
      <c r="C15" s="16">
        <v>1150</v>
      </c>
      <c r="D15" s="15" t="s">
        <v>18</v>
      </c>
      <c r="E15" s="17" t="str">
        <f t="shared" si="0"/>
        <v>Within budget</v>
      </c>
      <c r="G15" s="26" t="s">
        <v>25</v>
      </c>
      <c r="H15" s="25">
        <f>SUM(C22:C24)</f>
        <v>1411.26</v>
      </c>
    </row>
    <row r="16" spans="1:12" ht="19.05" customHeight="1">
      <c r="A16" s="13">
        <v>44504</v>
      </c>
      <c r="B16" s="15" t="s">
        <v>21</v>
      </c>
      <c r="C16" s="18">
        <v>1138</v>
      </c>
      <c r="D16" s="15" t="s">
        <v>15</v>
      </c>
      <c r="E16" s="17" t="str">
        <f t="shared" si="0"/>
        <v>Within budget</v>
      </c>
      <c r="G16" s="26" t="s">
        <v>26</v>
      </c>
      <c r="H16" s="25">
        <f>SUM(C25:C29)</f>
        <v>2586</v>
      </c>
    </row>
    <row r="17" spans="1:11" ht="15.6">
      <c r="A17" s="13">
        <v>44545</v>
      </c>
      <c r="B17" s="15" t="s">
        <v>21</v>
      </c>
      <c r="C17" s="16">
        <v>1500</v>
      </c>
      <c r="D17" s="15" t="s">
        <v>15</v>
      </c>
      <c r="E17" s="17" t="str">
        <f t="shared" ref="E17:E28" si="1">IF(C17&gt;2000,"Overbudget","Within budget")</f>
        <v>Within budget</v>
      </c>
      <c r="G17" s="26" t="s">
        <v>19</v>
      </c>
      <c r="H17" s="25">
        <f>SUM(C30:C35)</f>
        <v>7464</v>
      </c>
    </row>
    <row r="18" spans="1:11" ht="15.6">
      <c r="A18" s="13">
        <v>44470</v>
      </c>
      <c r="B18" s="15" t="s">
        <v>24</v>
      </c>
      <c r="C18" s="16">
        <v>2300</v>
      </c>
      <c r="D18" s="15" t="s">
        <v>18</v>
      </c>
      <c r="E18" s="17" t="str">
        <f t="shared" si="1"/>
        <v>Overbudget</v>
      </c>
      <c r="G18" s="26" t="s">
        <v>20</v>
      </c>
      <c r="H18" s="25">
        <f>SUM(C36:C40)</f>
        <v>1857</v>
      </c>
    </row>
    <row r="19" spans="1:11" ht="15.6">
      <c r="A19" s="13">
        <v>44487</v>
      </c>
      <c r="B19" s="15" t="s">
        <v>24</v>
      </c>
      <c r="C19" s="18">
        <v>1075</v>
      </c>
      <c r="D19" s="15" t="s">
        <v>15</v>
      </c>
      <c r="E19" s="17" t="str">
        <f t="shared" si="1"/>
        <v>Within budget</v>
      </c>
      <c r="G19" s="26" t="s">
        <v>27</v>
      </c>
      <c r="H19" s="27">
        <f>SUM(C41:C46)</f>
        <v>10194.1</v>
      </c>
    </row>
    <row r="20" spans="1:11" ht="15.6">
      <c r="A20" s="13">
        <v>44515</v>
      </c>
      <c r="B20" s="15" t="s">
        <v>24</v>
      </c>
      <c r="C20" s="16">
        <v>2100</v>
      </c>
      <c r="D20" s="15" t="s">
        <v>18</v>
      </c>
      <c r="E20" s="17" t="str">
        <f t="shared" si="1"/>
        <v>Overbudget</v>
      </c>
      <c r="G20" s="26" t="s">
        <v>28</v>
      </c>
      <c r="H20" s="25">
        <f>SUM(C47)</f>
        <v>12000</v>
      </c>
    </row>
    <row r="21" spans="1:11" ht="15.6">
      <c r="A21" s="13">
        <v>44537</v>
      </c>
      <c r="B21" s="15" t="s">
        <v>24</v>
      </c>
      <c r="C21" s="16">
        <v>2300</v>
      </c>
      <c r="D21" s="15" t="s">
        <v>18</v>
      </c>
      <c r="E21" s="17" t="str">
        <f t="shared" si="1"/>
        <v>Overbudget</v>
      </c>
      <c r="G21" s="26" t="s">
        <v>29</v>
      </c>
      <c r="H21" s="25">
        <f>SUM(C48:C53)</f>
        <v>3217</v>
      </c>
    </row>
    <row r="22" spans="1:11" ht="15.6">
      <c r="A22" s="13">
        <v>44485</v>
      </c>
      <c r="B22" s="15" t="s">
        <v>25</v>
      </c>
      <c r="C22" s="16">
        <v>470</v>
      </c>
      <c r="D22" s="15" t="s">
        <v>18</v>
      </c>
      <c r="E22" s="17" t="str">
        <f t="shared" si="1"/>
        <v>Within budget</v>
      </c>
    </row>
    <row r="23" spans="1:11" ht="21">
      <c r="A23" s="13">
        <v>44517</v>
      </c>
      <c r="B23" s="15" t="s">
        <v>25</v>
      </c>
      <c r="C23" s="16">
        <v>470.63</v>
      </c>
      <c r="D23" s="15" t="s">
        <v>15</v>
      </c>
      <c r="E23" s="17" t="str">
        <f t="shared" si="1"/>
        <v>Within budget</v>
      </c>
      <c r="F23" s="29">
        <v>3</v>
      </c>
      <c r="G23" s="22" t="s">
        <v>3</v>
      </c>
      <c r="H23" s="6"/>
      <c r="I23" s="6"/>
    </row>
    <row r="24" spans="1:11" ht="15.6">
      <c r="A24" s="13">
        <v>44547</v>
      </c>
      <c r="B24" s="15" t="s">
        <v>25</v>
      </c>
      <c r="C24" s="16">
        <v>470.63</v>
      </c>
      <c r="D24" s="15" t="s">
        <v>18</v>
      </c>
      <c r="E24" s="17" t="str">
        <f t="shared" si="1"/>
        <v>Within budget</v>
      </c>
      <c r="G24" s="5" t="s">
        <v>10</v>
      </c>
      <c r="H24" s="5" t="s">
        <v>30</v>
      </c>
      <c r="J24" s="28" t="s">
        <v>10</v>
      </c>
      <c r="K24" s="28" t="s">
        <v>38</v>
      </c>
    </row>
    <row r="25" spans="1:11" ht="15.6">
      <c r="A25" s="13">
        <v>44484</v>
      </c>
      <c r="B25" s="15" t="s">
        <v>26</v>
      </c>
      <c r="C25" s="16">
        <v>620</v>
      </c>
      <c r="D25" s="15" t="s">
        <v>15</v>
      </c>
      <c r="E25" s="17" t="str">
        <f t="shared" si="1"/>
        <v>Within budget</v>
      </c>
      <c r="G25" s="26" t="s">
        <v>28</v>
      </c>
      <c r="H25" s="25">
        <v>12000</v>
      </c>
      <c r="J25" s="26" t="s">
        <v>28</v>
      </c>
      <c r="K25" s="25">
        <f>SUMIF(B4:B53,J25,C4:C53)</f>
        <v>12000</v>
      </c>
    </row>
    <row r="26" spans="1:11" ht="15.6">
      <c r="A26" s="13">
        <v>44496</v>
      </c>
      <c r="B26" s="15" t="s">
        <v>26</v>
      </c>
      <c r="C26" s="16">
        <v>520</v>
      </c>
      <c r="D26" s="15" t="s">
        <v>15</v>
      </c>
      <c r="E26" s="17" t="str">
        <f t="shared" si="1"/>
        <v>Within budget</v>
      </c>
      <c r="G26" s="26" t="s">
        <v>27</v>
      </c>
      <c r="H26" s="25">
        <v>10194.1</v>
      </c>
      <c r="J26" s="26" t="s">
        <v>27</v>
      </c>
      <c r="K26" s="25">
        <f>SUMIF(B4:B53,J26,C4:C53)</f>
        <v>10194.1</v>
      </c>
    </row>
    <row r="27" spans="1:11" ht="15.6">
      <c r="A27" s="13">
        <v>44518</v>
      </c>
      <c r="B27" s="15" t="s">
        <v>26</v>
      </c>
      <c r="C27" s="16">
        <v>428</v>
      </c>
      <c r="D27" s="15" t="s">
        <v>18</v>
      </c>
      <c r="E27" s="17" t="str">
        <f t="shared" si="1"/>
        <v>Within budget</v>
      </c>
      <c r="G27" s="26" t="s">
        <v>24</v>
      </c>
      <c r="H27" s="25">
        <v>7775</v>
      </c>
      <c r="J27" s="26" t="s">
        <v>24</v>
      </c>
      <c r="K27" s="25">
        <f>SUMIF(B4:B53,J27,C4:C53)</f>
        <v>7775</v>
      </c>
    </row>
    <row r="28" spans="1:11" ht="15.6">
      <c r="A28" s="13">
        <v>44526</v>
      </c>
      <c r="B28" s="15" t="s">
        <v>26</v>
      </c>
      <c r="C28" s="16">
        <v>518</v>
      </c>
      <c r="D28" s="15" t="s">
        <v>15</v>
      </c>
      <c r="E28" s="17" t="str">
        <f t="shared" si="1"/>
        <v>Within budget</v>
      </c>
      <c r="G28" s="26" t="s">
        <v>19</v>
      </c>
      <c r="H28" s="25">
        <v>7464</v>
      </c>
      <c r="J28" s="26" t="s">
        <v>19</v>
      </c>
      <c r="K28" s="25">
        <f>SUMIF(B4:B53,J28,C4:C53)</f>
        <v>7464</v>
      </c>
    </row>
    <row r="29" spans="1:11" ht="15.6">
      <c r="A29" s="13">
        <v>44530</v>
      </c>
      <c r="B29" s="15" t="s">
        <v>26</v>
      </c>
      <c r="C29" s="16">
        <v>500</v>
      </c>
      <c r="D29" s="15" t="s">
        <v>15</v>
      </c>
      <c r="E29" s="17" t="str">
        <f t="shared" ref="E29:E53" si="2">IF(C29&gt;2000,"Overbudget","Within budget")</f>
        <v>Within budget</v>
      </c>
      <c r="G29" s="26" t="s">
        <v>21</v>
      </c>
      <c r="H29" s="25">
        <v>5688</v>
      </c>
      <c r="J29" s="26" t="s">
        <v>21</v>
      </c>
      <c r="K29" s="25">
        <f>SUMIF(B4:B53,J29,C4:C53)</f>
        <v>5688</v>
      </c>
    </row>
    <row r="30" spans="1:11" ht="15.6">
      <c r="A30" s="13">
        <v>44470</v>
      </c>
      <c r="B30" s="15" t="s">
        <v>19</v>
      </c>
      <c r="C30" s="16">
        <v>767</v>
      </c>
      <c r="D30" s="15" t="s">
        <v>15</v>
      </c>
      <c r="E30" s="17" t="str">
        <f t="shared" si="2"/>
        <v>Within budget</v>
      </c>
      <c r="G30" s="26" t="s">
        <v>22</v>
      </c>
      <c r="H30" s="25">
        <v>3342</v>
      </c>
      <c r="J30" s="26" t="s">
        <v>22</v>
      </c>
      <c r="K30" s="25">
        <f>SUMIF(B4:B53,J30,C4:C53)</f>
        <v>3342</v>
      </c>
    </row>
    <row r="31" spans="1:11" ht="19.2" customHeight="1">
      <c r="A31" s="13">
        <v>44487</v>
      </c>
      <c r="B31" s="15" t="s">
        <v>19</v>
      </c>
      <c r="C31" s="16">
        <v>970</v>
      </c>
      <c r="D31" s="15" t="s">
        <v>15</v>
      </c>
      <c r="E31" s="17" t="str">
        <f t="shared" si="2"/>
        <v>Within budget</v>
      </c>
      <c r="G31" s="26" t="s">
        <v>29</v>
      </c>
      <c r="H31" s="25">
        <v>3217</v>
      </c>
      <c r="J31" s="26" t="s">
        <v>29</v>
      </c>
      <c r="K31" s="25">
        <f>SUMIF(B4:B53,J31,C4:C53)</f>
        <v>3217</v>
      </c>
    </row>
    <row r="32" spans="1:11" ht="15.6">
      <c r="A32" s="13">
        <v>44501</v>
      </c>
      <c r="B32" s="15" t="s">
        <v>19</v>
      </c>
      <c r="C32" s="18">
        <v>2327</v>
      </c>
      <c r="D32" s="15" t="s">
        <v>15</v>
      </c>
      <c r="E32" s="17" t="str">
        <f t="shared" si="2"/>
        <v>Overbudget</v>
      </c>
      <c r="G32" s="26" t="s">
        <v>26</v>
      </c>
      <c r="H32" s="25">
        <v>2586</v>
      </c>
      <c r="J32" s="26" t="s">
        <v>26</v>
      </c>
      <c r="K32" s="25">
        <f>SUMIF(B4:B53,J32,C4:C53)</f>
        <v>2586</v>
      </c>
    </row>
    <row r="33" spans="1:11" ht="15.6">
      <c r="A33" s="13">
        <v>44505</v>
      </c>
      <c r="B33" s="15" t="s">
        <v>31</v>
      </c>
      <c r="C33" s="16">
        <v>500</v>
      </c>
      <c r="D33" s="15" t="s">
        <v>18</v>
      </c>
      <c r="E33" s="17" t="str">
        <f t="shared" si="2"/>
        <v>Within budget</v>
      </c>
      <c r="G33" s="26" t="s">
        <v>20</v>
      </c>
      <c r="H33" s="25">
        <v>1857</v>
      </c>
      <c r="J33" s="26" t="s">
        <v>20</v>
      </c>
      <c r="K33" s="25">
        <f>SUMIF(B4:B53,J33,C4:C53)</f>
        <v>1857</v>
      </c>
    </row>
    <row r="34" spans="1:11" ht="15.6">
      <c r="A34" s="13">
        <v>44515</v>
      </c>
      <c r="B34" s="15" t="s">
        <v>31</v>
      </c>
      <c r="C34" s="16">
        <v>900</v>
      </c>
      <c r="D34" s="15" t="s">
        <v>15</v>
      </c>
      <c r="E34" s="17" t="str">
        <f t="shared" si="2"/>
        <v>Within budget</v>
      </c>
      <c r="G34" s="26" t="s">
        <v>14</v>
      </c>
      <c r="H34" s="25">
        <v>1510.91</v>
      </c>
      <c r="J34" s="26" t="s">
        <v>14</v>
      </c>
      <c r="K34" s="25">
        <f>SUMIF(B4:B53,J34,C4:C53)</f>
        <v>1510.9099999999999</v>
      </c>
    </row>
    <row r="35" spans="1:11" ht="15.6">
      <c r="A35" s="13">
        <v>44526</v>
      </c>
      <c r="B35" s="15" t="s">
        <v>19</v>
      </c>
      <c r="C35" s="18">
        <v>2000</v>
      </c>
      <c r="D35" s="15" t="s">
        <v>15</v>
      </c>
      <c r="E35" s="17" t="str">
        <f t="shared" si="2"/>
        <v>Within budget</v>
      </c>
      <c r="G35" s="26" t="s">
        <v>25</v>
      </c>
      <c r="H35" s="25">
        <v>1411.26</v>
      </c>
      <c r="J35" s="26" t="s">
        <v>25</v>
      </c>
      <c r="K35" s="25">
        <f>SUMIF(B4:B53,J35,C4:C53)</f>
        <v>1411.26</v>
      </c>
    </row>
    <row r="36" spans="1:11" ht="15.6">
      <c r="A36" s="13">
        <v>44477</v>
      </c>
      <c r="B36" s="15" t="s">
        <v>20</v>
      </c>
      <c r="C36" s="16">
        <v>450</v>
      </c>
      <c r="D36" s="15" t="s">
        <v>18</v>
      </c>
      <c r="E36" s="17" t="str">
        <f t="shared" si="2"/>
        <v>Within budget</v>
      </c>
      <c r="G36" s="26" t="s">
        <v>32</v>
      </c>
      <c r="H36" s="25">
        <v>57045.27</v>
      </c>
    </row>
    <row r="37" spans="1:11" ht="15.6">
      <c r="A37" s="13">
        <v>44488</v>
      </c>
      <c r="B37" s="15" t="s">
        <v>20</v>
      </c>
      <c r="C37" s="16">
        <v>489</v>
      </c>
      <c r="D37" s="15" t="s">
        <v>15</v>
      </c>
      <c r="E37" s="17" t="str">
        <f t="shared" si="2"/>
        <v>Within budget</v>
      </c>
    </row>
    <row r="38" spans="1:11" ht="21">
      <c r="A38" s="13">
        <v>44525</v>
      </c>
      <c r="B38" s="15" t="s">
        <v>20</v>
      </c>
      <c r="C38" s="16">
        <v>314</v>
      </c>
      <c r="D38" s="15" t="s">
        <v>15</v>
      </c>
      <c r="E38" s="17" t="str">
        <f t="shared" si="2"/>
        <v>Within budget</v>
      </c>
      <c r="F38" s="29">
        <v>4</v>
      </c>
      <c r="G38" s="22" t="s">
        <v>4</v>
      </c>
    </row>
    <row r="39" spans="1:11" ht="15.6">
      <c r="A39" s="13">
        <v>44529</v>
      </c>
      <c r="B39" s="15" t="s">
        <v>20</v>
      </c>
      <c r="C39" s="16">
        <v>337</v>
      </c>
      <c r="D39" s="15" t="s">
        <v>15</v>
      </c>
      <c r="E39" s="17" t="str">
        <f t="shared" si="2"/>
        <v>Within budget</v>
      </c>
      <c r="G39" s="30" t="s">
        <v>10</v>
      </c>
      <c r="H39" s="5" t="s">
        <v>30</v>
      </c>
      <c r="I39" s="31" t="s">
        <v>34</v>
      </c>
    </row>
    <row r="40" spans="1:11" ht="15.6">
      <c r="A40" s="13">
        <v>44550</v>
      </c>
      <c r="B40" s="15" t="s">
        <v>20</v>
      </c>
      <c r="C40" s="16">
        <v>267</v>
      </c>
      <c r="D40" s="15" t="s">
        <v>15</v>
      </c>
      <c r="E40" s="17" t="str">
        <f t="shared" si="2"/>
        <v>Within budget</v>
      </c>
      <c r="G40" s="5" t="s">
        <v>14</v>
      </c>
      <c r="H40" s="41">
        <v>1510.91</v>
      </c>
      <c r="I40" s="32">
        <f>GETPIVOTDATA("Expense",G39,"Items",G40)/GETPIVOTDATA("Expense",G39)*100</f>
        <v>3.3542034491079757</v>
      </c>
    </row>
    <row r="41" spans="1:11" ht="18" customHeight="1">
      <c r="A41" s="13">
        <v>44470</v>
      </c>
      <c r="B41" s="15" t="s">
        <v>27</v>
      </c>
      <c r="C41" s="18">
        <v>2500</v>
      </c>
      <c r="D41" s="15" t="s">
        <v>15</v>
      </c>
      <c r="E41" s="17" t="str">
        <f t="shared" si="2"/>
        <v>Overbudget</v>
      </c>
      <c r="G41" s="5" t="s">
        <v>22</v>
      </c>
      <c r="H41" s="41">
        <v>3342</v>
      </c>
      <c r="I41" s="32">
        <f t="shared" ref="I41:I49" si="3">GETPIVOTDATA("Expense",G40,"Items",G41)/GETPIVOTDATA("Expense",G40)*100</f>
        <v>7.4192029485004749</v>
      </c>
    </row>
    <row r="42" spans="1:11" ht="15.6" customHeight="1">
      <c r="A42" s="13">
        <v>44491</v>
      </c>
      <c r="B42" s="15" t="s">
        <v>27</v>
      </c>
      <c r="C42" s="18">
        <v>1574.1</v>
      </c>
      <c r="D42" s="15" t="s">
        <v>18</v>
      </c>
      <c r="E42" s="17" t="str">
        <f t="shared" si="2"/>
        <v>Within budget</v>
      </c>
      <c r="G42" s="5" t="s">
        <v>21</v>
      </c>
      <c r="H42" s="41">
        <v>5688</v>
      </c>
      <c r="I42" s="32">
        <f t="shared" si="3"/>
        <v>12.627296939279088</v>
      </c>
    </row>
    <row r="43" spans="1:11" ht="15.6">
      <c r="A43" s="13">
        <v>44499</v>
      </c>
      <c r="B43" s="15" t="s">
        <v>27</v>
      </c>
      <c r="C43" s="16">
        <v>300</v>
      </c>
      <c r="D43" s="15" t="s">
        <v>18</v>
      </c>
      <c r="E43" s="17" t="str">
        <f t="shared" si="2"/>
        <v>Within budget</v>
      </c>
      <c r="G43" s="5" t="s">
        <v>24</v>
      </c>
      <c r="H43" s="41">
        <v>7775</v>
      </c>
      <c r="I43" s="32">
        <f t="shared" si="3"/>
        <v>17.260413801493478</v>
      </c>
    </row>
    <row r="44" spans="1:11" ht="15.6">
      <c r="A44" s="13">
        <v>44509</v>
      </c>
      <c r="B44" s="15" t="s">
        <v>27</v>
      </c>
      <c r="C44" s="18">
        <v>1600</v>
      </c>
      <c r="D44" s="15" t="s">
        <v>15</v>
      </c>
      <c r="E44" s="17" t="str">
        <f t="shared" si="2"/>
        <v>Within budget</v>
      </c>
      <c r="G44" s="5" t="s">
        <v>25</v>
      </c>
      <c r="H44" s="41">
        <v>1411.26</v>
      </c>
      <c r="I44" s="32">
        <f t="shared" si="3"/>
        <v>3.13298155389012</v>
      </c>
    </row>
    <row r="45" spans="1:11" ht="15.6">
      <c r="A45" s="13">
        <v>44522</v>
      </c>
      <c r="B45" s="15" t="s">
        <v>27</v>
      </c>
      <c r="C45" s="18">
        <v>1720</v>
      </c>
      <c r="D45" s="15" t="s">
        <v>15</v>
      </c>
      <c r="E45" s="17" t="str">
        <f t="shared" si="2"/>
        <v>Within budget</v>
      </c>
      <c r="G45" s="5" t="s">
        <v>26</v>
      </c>
      <c r="H45" s="41">
        <v>2586</v>
      </c>
      <c r="I45" s="32">
        <f t="shared" si="3"/>
        <v>5.7408913299886981</v>
      </c>
    </row>
    <row r="46" spans="1:11" ht="15.6">
      <c r="A46" s="13">
        <v>44531</v>
      </c>
      <c r="B46" s="15" t="s">
        <v>27</v>
      </c>
      <c r="C46" s="18">
        <v>2500</v>
      </c>
      <c r="D46" s="15" t="s">
        <v>15</v>
      </c>
      <c r="E46" s="17" t="str">
        <f t="shared" si="2"/>
        <v>Overbudget</v>
      </c>
      <c r="G46" s="5" t="s">
        <v>19</v>
      </c>
      <c r="H46" s="41">
        <v>7464</v>
      </c>
      <c r="I46" s="32">
        <f t="shared" si="3"/>
        <v>16.569997249433737</v>
      </c>
    </row>
    <row r="47" spans="1:11" ht="15.6">
      <c r="A47" s="13">
        <v>44539</v>
      </c>
      <c r="B47" s="15" t="s">
        <v>28</v>
      </c>
      <c r="C47" s="16">
        <v>12000</v>
      </c>
      <c r="D47" s="15" t="s">
        <v>15</v>
      </c>
      <c r="E47" s="17" t="str">
        <f t="shared" si="2"/>
        <v>Overbudget</v>
      </c>
      <c r="G47" s="5" t="s">
        <v>20</v>
      </c>
      <c r="H47" s="41">
        <v>1857</v>
      </c>
      <c r="I47" s="32">
        <f t="shared" si="3"/>
        <v>4.1225194121380557</v>
      </c>
    </row>
    <row r="48" spans="1:11" ht="15.6">
      <c r="A48" s="13">
        <v>44473</v>
      </c>
      <c r="B48" s="15" t="s">
        <v>29</v>
      </c>
      <c r="C48" s="16">
        <v>710</v>
      </c>
      <c r="D48" s="15" t="s">
        <v>18</v>
      </c>
      <c r="E48" s="17" t="str">
        <f t="shared" si="2"/>
        <v>Within budget</v>
      </c>
      <c r="G48" s="5" t="s">
        <v>27</v>
      </c>
      <c r="H48" s="41">
        <v>10194.1</v>
      </c>
      <c r="I48" s="32">
        <f t="shared" si="3"/>
        <v>22.630788981839828</v>
      </c>
    </row>
    <row r="49" spans="1:9" ht="15.6">
      <c r="A49" s="13">
        <v>44497</v>
      </c>
      <c r="B49" s="15" t="s">
        <v>29</v>
      </c>
      <c r="C49" s="16">
        <v>300</v>
      </c>
      <c r="D49" s="15" t="s">
        <v>18</v>
      </c>
      <c r="E49" s="17" t="str">
        <f t="shared" si="2"/>
        <v>Within budget</v>
      </c>
      <c r="G49" s="5" t="s">
        <v>29</v>
      </c>
      <c r="H49" s="41">
        <v>3217</v>
      </c>
      <c r="I49" s="32">
        <f t="shared" si="3"/>
        <v>7.1417043343285549</v>
      </c>
    </row>
    <row r="50" spans="1:9" ht="15.6">
      <c r="A50" s="13">
        <v>44512</v>
      </c>
      <c r="B50" s="15" t="s">
        <v>29</v>
      </c>
      <c r="C50" s="16">
        <v>600</v>
      </c>
      <c r="D50" s="15" t="s">
        <v>18</v>
      </c>
      <c r="E50" s="17" t="str">
        <f t="shared" si="2"/>
        <v>Within budget</v>
      </c>
      <c r="G50" s="5" t="s">
        <v>32</v>
      </c>
      <c r="H50" s="41">
        <v>45045.27</v>
      </c>
      <c r="I50" s="32">
        <f>SUM(I40:I49)</f>
        <v>100.00000000000001</v>
      </c>
    </row>
    <row r="51" spans="1:9" ht="15.6">
      <c r="A51" s="13">
        <v>44519</v>
      </c>
      <c r="B51" s="15" t="s">
        <v>29</v>
      </c>
      <c r="C51" s="16">
        <v>447</v>
      </c>
      <c r="D51" s="15" t="s">
        <v>18</v>
      </c>
      <c r="E51" s="17" t="str">
        <f t="shared" si="2"/>
        <v>Within budget</v>
      </c>
    </row>
    <row r="52" spans="1:9" ht="15.6">
      <c r="A52" s="13">
        <v>44534</v>
      </c>
      <c r="B52" s="15" t="s">
        <v>29</v>
      </c>
      <c r="C52" s="16">
        <v>710</v>
      </c>
      <c r="D52" s="15" t="s">
        <v>15</v>
      </c>
      <c r="E52" s="17" t="str">
        <f t="shared" si="2"/>
        <v>Within budget</v>
      </c>
    </row>
    <row r="53" spans="1:9" ht="15.6">
      <c r="A53" s="13">
        <v>44553</v>
      </c>
      <c r="B53" s="15" t="s">
        <v>29</v>
      </c>
      <c r="C53" s="16">
        <v>450</v>
      </c>
      <c r="D53" s="15" t="s">
        <v>18</v>
      </c>
      <c r="E53" s="17" t="str">
        <f t="shared" si="2"/>
        <v>Within budget</v>
      </c>
    </row>
    <row r="54" spans="1:9" ht="31.2">
      <c r="A54" s="7"/>
      <c r="B54" s="19"/>
      <c r="C54" s="20">
        <f>SUM(C4:C53)</f>
        <v>57045.27</v>
      </c>
      <c r="D54" s="19"/>
      <c r="E54" s="19"/>
    </row>
    <row r="55" spans="1:9" ht="15.6">
      <c r="A55" s="8"/>
      <c r="D55" s="1"/>
    </row>
    <row r="56" spans="1:9">
      <c r="D56" s="1"/>
    </row>
    <row r="57" spans="1:9">
      <c r="D57" s="1"/>
    </row>
    <row r="58" spans="1:9">
      <c r="D58" s="1"/>
    </row>
    <row r="59" spans="1:9">
      <c r="D59" s="1"/>
    </row>
    <row r="60" spans="1:9">
      <c r="D60" s="1"/>
    </row>
    <row r="61" spans="1:9">
      <c r="D61" s="1"/>
    </row>
    <row r="62" spans="1:9">
      <c r="D62" s="1"/>
    </row>
    <row r="63" spans="1:9">
      <c r="D63" s="1"/>
    </row>
    <row r="64" spans="1:9">
      <c r="D64" s="1"/>
    </row>
    <row r="65" spans="4:4">
      <c r="D65" s="1"/>
    </row>
    <row r="66" spans="4:4">
      <c r="D66" s="1"/>
    </row>
    <row r="67" spans="4:4">
      <c r="D67" s="1"/>
    </row>
    <row r="68" spans="4:4">
      <c r="D68" s="1"/>
    </row>
    <row r="69" spans="4:4">
      <c r="D69" s="1"/>
    </row>
    <row r="70" spans="4:4">
      <c r="D70" s="1"/>
    </row>
    <row r="71" spans="4:4">
      <c r="D71" s="1"/>
    </row>
    <row r="72" spans="4:4">
      <c r="D72" s="1"/>
    </row>
    <row r="73" spans="4:4">
      <c r="D73" s="1"/>
    </row>
    <row r="74" spans="4:4">
      <c r="D74" s="1"/>
    </row>
    <row r="75" spans="4:4">
      <c r="D75" s="1"/>
    </row>
    <row r="76" spans="4:4">
      <c r="D76" s="1"/>
    </row>
    <row r="77" spans="4:4">
      <c r="D77" s="1"/>
    </row>
    <row r="78" spans="4:4">
      <c r="D78" s="1"/>
    </row>
    <row r="79" spans="4:4">
      <c r="D79" s="1"/>
    </row>
    <row r="80" spans="4:4">
      <c r="D80" s="1"/>
    </row>
    <row r="81" spans="4:4">
      <c r="D81" s="1"/>
    </row>
    <row r="82" spans="4:4">
      <c r="D82" s="1"/>
    </row>
    <row r="83" spans="4:4">
      <c r="D83" s="1"/>
    </row>
    <row r="84" spans="4:4">
      <c r="D84" s="1"/>
    </row>
    <row r="85" spans="4:4">
      <c r="D85" s="1"/>
    </row>
    <row r="86" spans="4:4">
      <c r="D86" s="1"/>
    </row>
    <row r="87" spans="4:4">
      <c r="D87" s="1"/>
    </row>
    <row r="88" spans="4:4">
      <c r="D88" s="1"/>
    </row>
    <row r="89" spans="4:4">
      <c r="D89" s="1"/>
    </row>
    <row r="90" spans="4:4">
      <c r="D90" s="1"/>
    </row>
    <row r="91" spans="4:4">
      <c r="D91" s="1"/>
    </row>
    <row r="92" spans="4:4">
      <c r="D92" s="1"/>
    </row>
    <row r="93" spans="4:4">
      <c r="D93" s="1"/>
    </row>
    <row r="94" spans="4:4">
      <c r="D94" s="1"/>
    </row>
    <row r="95" spans="4:4">
      <c r="D95" s="1"/>
    </row>
    <row r="96" spans="4:4">
      <c r="D96" s="1"/>
    </row>
    <row r="97" spans="4:4">
      <c r="D97" s="1"/>
    </row>
    <row r="98" spans="4:4">
      <c r="D98" s="1"/>
    </row>
  </sheetData>
  <autoFilter ref="A3:E3" xr:uid="{00000000-0001-0000-0100-000000000000}"/>
  <dataValidations count="1">
    <dataValidation type="list" allowBlank="1" showInputMessage="1" showErrorMessage="1" sqref="D4:D53" xr:uid="{00000000-0002-0000-0100-000000000000}">
      <formula1>"""Essentials"",""Non essentials"""</formula1>
    </dataValidation>
  </dataValidations>
  <pageMargins left="0.7" right="0.7" top="0.75" bottom="0.75" header="0.3" footer="0.3"/>
  <pageSetup orientation="portrait"/>
  <ignoredErrors>
    <ignoredError sqref="H14:H16 H21 H17:H19 H11:H13" formulaRange="1"/>
  </ignoredError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
  <sheetViews>
    <sheetView workbookViewId="0">
      <selection activeCell="C5" sqref="C5"/>
    </sheetView>
  </sheetViews>
  <sheetFormatPr defaultColWidth="9" defaultRowHeight="14.4"/>
  <cols>
    <col min="2" max="2" width="61.44140625" customWidth="1"/>
  </cols>
  <sheetData>
    <row r="1" spans="1:2">
      <c r="B1" s="44" t="s">
        <v>0</v>
      </c>
    </row>
    <row r="2" spans="1:2" ht="39" customHeight="1">
      <c r="A2" s="41"/>
      <c r="B2" s="9" t="s">
        <v>1</v>
      </c>
    </row>
    <row r="3" spans="1:2" ht="25.2" customHeight="1">
      <c r="A3" s="41"/>
      <c r="B3" s="9" t="s">
        <v>2</v>
      </c>
    </row>
    <row r="4" spans="1:2" ht="37.200000000000003" customHeight="1">
      <c r="A4" s="41"/>
      <c r="B4" s="9" t="s">
        <v>3</v>
      </c>
    </row>
    <row r="5" spans="1:2" ht="51" customHeight="1">
      <c r="A5" s="41"/>
      <c r="B5" s="9" t="s">
        <v>4</v>
      </c>
    </row>
    <row r="6" spans="1:2" ht="32.4" customHeight="1">
      <c r="A6" s="41"/>
      <c r="B6" s="9" t="s">
        <v>5</v>
      </c>
    </row>
    <row r="7" spans="1:2" ht="51" customHeight="1">
      <c r="A7" s="41"/>
      <c r="B7" s="36" t="s">
        <v>6</v>
      </c>
    </row>
    <row r="8" spans="1:2" ht="42" customHeight="1">
      <c r="A8" s="41"/>
      <c r="B8" s="9" t="s">
        <v>7</v>
      </c>
    </row>
    <row r="9" spans="1:2" ht="31.2" customHeight="1">
      <c r="A9" s="41"/>
      <c r="B9" s="9" t="s">
        <v>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3C30D-EA10-46A0-81F5-5CE8B17DE7B8}">
  <dimension ref="A1:P27"/>
  <sheetViews>
    <sheetView zoomScale="72" workbookViewId="0">
      <selection activeCell="B31" sqref="B31"/>
    </sheetView>
  </sheetViews>
  <sheetFormatPr defaultRowHeight="14.4"/>
  <cols>
    <col min="1" max="1" width="18.5546875" customWidth="1"/>
    <col min="2" max="2" width="24.21875" customWidth="1"/>
    <col min="3" max="3" width="35.77734375" customWidth="1"/>
  </cols>
  <sheetData>
    <row r="1" spans="1:2" ht="21">
      <c r="A1" s="37">
        <v>5</v>
      </c>
    </row>
    <row r="3" spans="1:2">
      <c r="A3" s="30" t="s">
        <v>39</v>
      </c>
      <c r="B3" s="5" t="s">
        <v>30</v>
      </c>
    </row>
    <row r="4" spans="1:2">
      <c r="A4" s="33" t="s">
        <v>40</v>
      </c>
      <c r="B4" s="42">
        <v>57045.27</v>
      </c>
    </row>
    <row r="5" spans="1:2">
      <c r="A5" s="34" t="s">
        <v>40</v>
      </c>
      <c r="B5" s="42">
        <v>57045.27</v>
      </c>
    </row>
    <row r="6" spans="1:2">
      <c r="A6" s="33" t="s">
        <v>41</v>
      </c>
      <c r="B6" s="42">
        <v>57045.270000000004</v>
      </c>
    </row>
    <row r="7" spans="1:2">
      <c r="A7" s="34" t="s">
        <v>35</v>
      </c>
      <c r="B7" s="42">
        <v>17443.37</v>
      </c>
    </row>
    <row r="8" spans="1:2">
      <c r="A8" s="34" t="s">
        <v>36</v>
      </c>
      <c r="B8" s="42">
        <v>18764.269999999997</v>
      </c>
    </row>
    <row r="9" spans="1:2">
      <c r="A9" s="34" t="s">
        <v>37</v>
      </c>
      <c r="B9" s="42">
        <v>20837.63</v>
      </c>
    </row>
    <row r="10" spans="1:2">
      <c r="A10" s="6" t="s">
        <v>32</v>
      </c>
      <c r="B10" s="1">
        <v>114090.54000000001</v>
      </c>
    </row>
    <row r="20" spans="1:16" ht="21">
      <c r="A20" s="37">
        <v>8</v>
      </c>
      <c r="B20" s="38" t="s">
        <v>8</v>
      </c>
      <c r="C20" s="38"/>
      <c r="D20" s="38"/>
      <c r="E20" s="38"/>
      <c r="F20" s="38"/>
      <c r="G20" s="38"/>
      <c r="H20" s="38"/>
      <c r="I20" s="39"/>
      <c r="J20" s="39"/>
      <c r="K20" s="39"/>
      <c r="L20" s="35"/>
    </row>
    <row r="21" spans="1:16" ht="21">
      <c r="A21" s="5"/>
      <c r="B21" s="58" t="s">
        <v>42</v>
      </c>
      <c r="C21" s="59" t="s">
        <v>43</v>
      </c>
      <c r="D21" s="60" t="s">
        <v>33</v>
      </c>
      <c r="E21" s="61"/>
      <c r="F21" s="61"/>
      <c r="G21" s="61"/>
      <c r="H21" s="61"/>
      <c r="I21" s="61"/>
      <c r="J21" s="61"/>
      <c r="K21" s="61"/>
      <c r="L21" s="61"/>
      <c r="M21" s="61"/>
      <c r="N21" s="61"/>
      <c r="O21" s="62"/>
    </row>
    <row r="22" spans="1:16" ht="18">
      <c r="A22" s="43">
        <v>1</v>
      </c>
      <c r="B22" s="46" t="s">
        <v>19</v>
      </c>
      <c r="C22" s="47" t="s">
        <v>44</v>
      </c>
      <c r="D22" s="48" t="s">
        <v>45</v>
      </c>
      <c r="E22" s="49"/>
      <c r="F22" s="49"/>
      <c r="G22" s="49"/>
      <c r="H22" s="49"/>
      <c r="I22" s="49"/>
      <c r="J22" s="49"/>
      <c r="K22" s="49"/>
      <c r="L22" s="49"/>
      <c r="M22" s="49"/>
      <c r="N22" s="49"/>
      <c r="O22" s="50"/>
    </row>
    <row r="23" spans="1:16" ht="18">
      <c r="A23" s="43">
        <v>2</v>
      </c>
      <c r="B23" s="46" t="s">
        <v>21</v>
      </c>
      <c r="C23" s="47" t="s">
        <v>46</v>
      </c>
      <c r="D23" s="47" t="s">
        <v>47</v>
      </c>
      <c r="E23" s="51"/>
      <c r="F23" s="51"/>
      <c r="G23" s="51"/>
      <c r="H23" s="51"/>
      <c r="I23" s="51"/>
      <c r="J23" s="51"/>
      <c r="K23" s="51"/>
      <c r="L23" s="51"/>
      <c r="M23" s="51"/>
      <c r="N23" s="51"/>
      <c r="O23" s="52"/>
    </row>
    <row r="24" spans="1:16" ht="18">
      <c r="A24" s="43">
        <v>3</v>
      </c>
      <c r="B24" s="46" t="s">
        <v>20</v>
      </c>
      <c r="C24" s="47" t="s">
        <v>48</v>
      </c>
      <c r="D24" s="53" t="s">
        <v>49</v>
      </c>
      <c r="E24" s="54"/>
      <c r="F24" s="54"/>
      <c r="G24" s="54"/>
      <c r="H24" s="54"/>
      <c r="I24" s="54"/>
      <c r="J24" s="54"/>
      <c r="K24" s="54"/>
      <c r="L24" s="54"/>
      <c r="M24" s="54"/>
      <c r="N24" s="54"/>
      <c r="O24" s="55"/>
    </row>
    <row r="25" spans="1:16" ht="18">
      <c r="A25" s="43">
        <v>4</v>
      </c>
      <c r="B25" s="46" t="s">
        <v>26</v>
      </c>
      <c r="C25" s="47" t="s">
        <v>50</v>
      </c>
      <c r="D25" s="48" t="s">
        <v>51</v>
      </c>
      <c r="E25" s="49"/>
      <c r="F25" s="49"/>
      <c r="G25" s="49"/>
      <c r="H25" s="49"/>
      <c r="I25" s="49"/>
      <c r="J25" s="49"/>
      <c r="K25" s="49"/>
      <c r="L25" s="49"/>
      <c r="M25" s="49"/>
      <c r="N25" s="49"/>
      <c r="O25" s="50"/>
    </row>
    <row r="26" spans="1:16" ht="18">
      <c r="A26" s="43">
        <v>5</v>
      </c>
      <c r="B26" s="46" t="s">
        <v>54</v>
      </c>
      <c r="C26" s="47" t="s">
        <v>52</v>
      </c>
      <c r="D26" s="47" t="s">
        <v>53</v>
      </c>
      <c r="E26" s="51"/>
      <c r="F26" s="51"/>
      <c r="G26" s="51"/>
      <c r="H26" s="51"/>
      <c r="I26" s="51"/>
      <c r="J26" s="51"/>
      <c r="K26" s="51"/>
      <c r="L26" s="51"/>
      <c r="M26" s="51"/>
      <c r="N26" s="51"/>
      <c r="O26" s="52"/>
    </row>
    <row r="27" spans="1:16" ht="18">
      <c r="A27" s="43">
        <v>6</v>
      </c>
      <c r="B27" s="46" t="s">
        <v>27</v>
      </c>
      <c r="C27" s="47" t="s">
        <v>55</v>
      </c>
      <c r="D27" s="53" t="s">
        <v>56</v>
      </c>
      <c r="E27" s="56"/>
      <c r="F27" s="56"/>
      <c r="G27" s="56"/>
      <c r="H27" s="56"/>
      <c r="I27" s="56"/>
      <c r="J27" s="56"/>
      <c r="K27" s="56"/>
      <c r="L27" s="56"/>
      <c r="M27" s="56"/>
      <c r="N27" s="56"/>
      <c r="O27" s="57"/>
      <c r="P27" s="45"/>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Expense</vt:lpstr>
      <vt:lpstr>Tasks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Harini sunkoju</dc:creator>
  <cp:lastModifiedBy>Harini sunkoju</cp:lastModifiedBy>
  <dcterms:created xsi:type="dcterms:W3CDTF">2015-06-05T18:17:00Z</dcterms:created>
  <dcterms:modified xsi:type="dcterms:W3CDTF">2024-07-29T07:26:47Z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462C94F53DDC47F4AADFBFC3706857C8_13</vt:lpwstr>
  </property>
  <property fmtid="{D5CDD505-2E9C-101B-9397-08002B2CF9AE}" pid="3" name="KSOProductBuildVer">
    <vt:lpwstr>1033-12.2.0.17119</vt:lpwstr>
  </property>
</Properties>
</file>