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i sankar\Documents\1 Resume\"/>
    </mc:Choice>
  </mc:AlternateContent>
  <xr:revisionPtr revIDLastSave="0" documentId="13_ncr:1_{B9B45B08-2960-45E8-B973-E435DB8F2139}" xr6:coauthVersionLast="47" xr6:coauthVersionMax="47" xr10:uidLastSave="{00000000-0000-0000-0000-000000000000}"/>
  <bookViews>
    <workbookView xWindow="-110" yWindow="-110" windowWidth="19420" windowHeight="10300" firstSheet="13" activeTab="19" xr2:uid="{00000000-000D-0000-FFFF-FFFF00000000}"/>
  </bookViews>
  <sheets>
    <sheet name="Valuation Summary" sheetId="18" r:id="rId1"/>
    <sheet name="Public Comms" sheetId="19" r:id="rId2"/>
    <sheet name="Precedent Transaction" sheetId="20" r:id="rId3"/>
    <sheet name="DCF" sheetId="21" r:id="rId4"/>
    <sheet name="WACC" sheetId="22" r:id="rId5"/>
    <sheet name="Input" sheetId="23" r:id="rId6"/>
    <sheet name="Company Financials" sheetId="25" r:id="rId7"/>
    <sheet name="IS" sheetId="9" r:id="rId8"/>
    <sheet name="BS" sheetId="10" r:id="rId9"/>
    <sheet name="Business Summary" sheetId="17" r:id="rId10"/>
    <sheet name="Client Data &gt;&gt;" sheetId="11" r:id="rId11"/>
    <sheet name="Revenue Mix" sheetId="15" r:id="rId12"/>
    <sheet name="Addbacks" sheetId="14" r:id="rId13"/>
    <sheet name="Clients" sheetId="16" r:id="rId14"/>
    <sheet name="2021 BS" sheetId="1" r:id="rId15"/>
    <sheet name="2021 P&amp;L" sheetId="2" r:id="rId16"/>
    <sheet name="2022 BS" sheetId="3" r:id="rId17"/>
    <sheet name="2022 P&amp;L" sheetId="4" r:id="rId18"/>
    <sheet name="2023 BS" sheetId="7" r:id="rId19"/>
    <sheet name="2023 P&amp;L" sheetId="8" r:id="rId20"/>
  </sheets>
  <definedNames>
    <definedName name="\0" localSheetId="12">#REF!</definedName>
    <definedName name="\0">#REF!</definedName>
    <definedName name="\a">#N/A</definedName>
    <definedName name="\b" localSheetId="12">#REF!</definedName>
    <definedName name="\b">#REF!</definedName>
    <definedName name="\E" localSheetId="12">#REF!</definedName>
    <definedName name="\E">#REF!</definedName>
    <definedName name="\f" localSheetId="12">#REF!</definedName>
    <definedName name="\f">#REF!</definedName>
    <definedName name="\G" localSheetId="12">#REF!</definedName>
    <definedName name="\G">#REF!</definedName>
    <definedName name="\h" localSheetId="12">#REF!</definedName>
    <definedName name="\h">#REF!</definedName>
    <definedName name="\i" localSheetId="12">#REF!</definedName>
    <definedName name="\i">#REF!</definedName>
    <definedName name="\j" localSheetId="12">#REF!</definedName>
    <definedName name="\j">#REF!</definedName>
    <definedName name="\L" localSheetId="12">#REF!</definedName>
    <definedName name="\L">#REF!</definedName>
    <definedName name="\m" localSheetId="12">#REF!</definedName>
    <definedName name="\m">#REF!</definedName>
    <definedName name="\n" localSheetId="12">#REF!</definedName>
    <definedName name="\n">#REF!</definedName>
    <definedName name="\p" localSheetId="12">#REF!</definedName>
    <definedName name="\p">#REF!</definedName>
    <definedName name="\q" localSheetId="12">#REF!</definedName>
    <definedName name="\q">#REF!</definedName>
    <definedName name="\r" localSheetId="12">#REF!</definedName>
    <definedName name="\r">#REF!</definedName>
    <definedName name="\S" localSheetId="12">#REF!</definedName>
    <definedName name="\S">#REF!</definedName>
    <definedName name="\T" localSheetId="12">#REF!</definedName>
    <definedName name="\T">#REF!</definedName>
    <definedName name="\U" localSheetId="12">#REF!</definedName>
    <definedName name="\U">#REF!</definedName>
    <definedName name="\w" localSheetId="12">#REF!</definedName>
    <definedName name="\w">#REF!</definedName>
    <definedName name="_" localSheetId="12">#REF!</definedName>
    <definedName name="_">#REF!</definedName>
    <definedName name="__" localSheetId="12">#REF!</definedName>
    <definedName name="__">#REF!</definedName>
    <definedName name="___" localSheetId="12">#REF!</definedName>
    <definedName name="___">#REF!</definedName>
    <definedName name="_____________t2" localSheetId="12" hidden="1">{"'Sheet1'!$A$5:$G$42"}</definedName>
    <definedName name="_____________t2" hidden="1">{"'Sheet1'!$A$5:$G$42"}</definedName>
    <definedName name="_______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___t2" localSheetId="12" hidden="1">{"'Sheet1'!$A$5:$G$42"}</definedName>
    <definedName name="____________t2" hidden="1">{"'Sheet1'!$A$5:$G$42"}</definedName>
    <definedName name="______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_t2" localSheetId="12" hidden="1">{"'Sheet1'!$A$5:$G$42"}</definedName>
    <definedName name="__________t2" hidden="1">{"'Sheet1'!$A$5:$G$42"}</definedName>
    <definedName name="____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t2" localSheetId="12" hidden="1">{"'Sheet1'!$A$5:$G$42"}</definedName>
    <definedName name="_________t2" hidden="1">{"'Sheet1'!$A$5:$G$42"}</definedName>
    <definedName name="___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ACK1" localSheetId="12">#REF!</definedName>
    <definedName name="________ACK1">#REF!</definedName>
    <definedName name="________New1" localSheetId="12">#REF!</definedName>
    <definedName name="________New1">#REF!</definedName>
    <definedName name="________P1" localSheetId="12">#REF!</definedName>
    <definedName name="________P1">#REF!</definedName>
    <definedName name="________pg2" localSheetId="12">#REF!</definedName>
    <definedName name="________pg2">#REF!</definedName>
    <definedName name="________pg3" localSheetId="12">#REF!</definedName>
    <definedName name="________pg3">#REF!</definedName>
    <definedName name="________pg4" localSheetId="12">#REF!</definedName>
    <definedName name="________pg4">#REF!</definedName>
    <definedName name="________pg5" localSheetId="12">#REF!</definedName>
    <definedName name="________pg5">#REF!</definedName>
    <definedName name="________pg6" localSheetId="12">#REF!</definedName>
    <definedName name="________pg6">#REF!</definedName>
    <definedName name="________pg7" localSheetId="12">#REF!</definedName>
    <definedName name="________pg7">#REF!</definedName>
    <definedName name="________t2" localSheetId="12" hidden="1">{"'Sheet1'!$A$5:$G$42"}</definedName>
    <definedName name="________t2" hidden="1">{"'Sheet1'!$A$5:$G$42"}</definedName>
    <definedName name="________TAX1">#REF!</definedName>
    <definedName name="__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A65536" localSheetId="12">#REF!</definedName>
    <definedName name="_______A65536">#REF!</definedName>
    <definedName name="_______A65537" localSheetId="12">#REF!</definedName>
    <definedName name="_______A65537">#REF!</definedName>
    <definedName name="_______a665536" localSheetId="12">#REF!</definedName>
    <definedName name="_______a665536">#REF!</definedName>
    <definedName name="_______ACK1" localSheetId="12">#REF!</definedName>
    <definedName name="_______ACK1">#REF!</definedName>
    <definedName name="_______DAT1" localSheetId="12">#REF!</definedName>
    <definedName name="_______DAT1">#REF!</definedName>
    <definedName name="_______DAT2" localSheetId="12">#REF!</definedName>
    <definedName name="_______DAT2">#REF!</definedName>
    <definedName name="_______DAT3" localSheetId="12">#REF!</definedName>
    <definedName name="_______DAT3">#REF!</definedName>
    <definedName name="_______DAT4" localSheetId="12">#REF!</definedName>
    <definedName name="_______DAT4">#REF!</definedName>
    <definedName name="_______DAT5" localSheetId="12">#REF!</definedName>
    <definedName name="_______DAT5">#REF!</definedName>
    <definedName name="_______MKT1" localSheetId="12">#REF!</definedName>
    <definedName name="_______MKT1">#REF!</definedName>
    <definedName name="_______MKT10" localSheetId="12">#REF!</definedName>
    <definedName name="_______MKT10">#REF!</definedName>
    <definedName name="_______MKT11" localSheetId="12">#REF!</definedName>
    <definedName name="_______MKT11">#REF!</definedName>
    <definedName name="_______MKT2" localSheetId="12">#REF!</definedName>
    <definedName name="_______MKT2">#REF!</definedName>
    <definedName name="_______MKT3" localSheetId="12">#REF!</definedName>
    <definedName name="_______MKT3">#REF!</definedName>
    <definedName name="_______MKT4" localSheetId="12">#REF!</definedName>
    <definedName name="_______MKT4">#REF!</definedName>
    <definedName name="_______MKT5" localSheetId="12">#REF!</definedName>
    <definedName name="_______MKT5">#REF!</definedName>
    <definedName name="_______MKT6" localSheetId="12">#REF!</definedName>
    <definedName name="_______MKT6">#REF!</definedName>
    <definedName name="_______MKT7" localSheetId="12">#REF!</definedName>
    <definedName name="_______MKT7">#REF!</definedName>
    <definedName name="_______MKT8" localSheetId="12">#REF!</definedName>
    <definedName name="_______MKT8">#REF!</definedName>
    <definedName name="_______MKT9" localSheetId="12">#REF!</definedName>
    <definedName name="_______MKT9">#REF!</definedName>
    <definedName name="_______New1" localSheetId="12">#REF!</definedName>
    <definedName name="_______New1">#REF!</definedName>
    <definedName name="_______OP1" localSheetId="12">#REF!</definedName>
    <definedName name="_______OP1">#REF!</definedName>
    <definedName name="_______OP2" localSheetId="12">#REF!</definedName>
    <definedName name="_______OP2">#REF!</definedName>
    <definedName name="_______OP3" localSheetId="12">#REF!</definedName>
    <definedName name="_______OP3">#REF!</definedName>
    <definedName name="_______OP4" localSheetId="12">#REF!</definedName>
    <definedName name="_______OP4">#REF!</definedName>
    <definedName name="_______P1" localSheetId="12">#REF!</definedName>
    <definedName name="_______P1">#REF!</definedName>
    <definedName name="_______pg2" localSheetId="12">#REF!</definedName>
    <definedName name="_______pg2">#REF!</definedName>
    <definedName name="_______pg3" localSheetId="12">#REF!</definedName>
    <definedName name="_______pg3">#REF!</definedName>
    <definedName name="_______pg4" localSheetId="12">#REF!</definedName>
    <definedName name="_______pg4">#REF!</definedName>
    <definedName name="_______pg5" localSheetId="12">#REF!</definedName>
    <definedName name="_______pg5">#REF!</definedName>
    <definedName name="_______pg6" localSheetId="12">#REF!</definedName>
    <definedName name="_______pg6">#REF!</definedName>
    <definedName name="_______pg7" localSheetId="12">#REF!</definedName>
    <definedName name="_______pg7">#REF!</definedName>
    <definedName name="_______t2" localSheetId="12" hidden="1">{"'Sheet1'!$A$5:$G$42"}</definedName>
    <definedName name="_______t2" hidden="1">{"'Sheet1'!$A$5:$G$42"}</definedName>
    <definedName name="_______TAX1">#REF!</definedName>
    <definedName name="_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A65536" localSheetId="12">#REF!</definedName>
    <definedName name="______A65536">#REF!</definedName>
    <definedName name="______A65537" localSheetId="12">#REF!</definedName>
    <definedName name="______A65537">#REF!</definedName>
    <definedName name="______a665536" localSheetId="12">#REF!</definedName>
    <definedName name="______a665536">#REF!</definedName>
    <definedName name="______ACK1" localSheetId="12">#REF!</definedName>
    <definedName name="______ACK1">#REF!</definedName>
    <definedName name="______DAT1" localSheetId="12">#REF!</definedName>
    <definedName name="______DAT1">#REF!</definedName>
    <definedName name="______DAT2" localSheetId="12">#REF!</definedName>
    <definedName name="______DAT2">#REF!</definedName>
    <definedName name="______DAT3" localSheetId="12">#REF!</definedName>
    <definedName name="______DAT3">#REF!</definedName>
    <definedName name="______DAT4" localSheetId="12">#REF!</definedName>
    <definedName name="______DAT4">#REF!</definedName>
    <definedName name="______DAT5" localSheetId="12">#REF!</definedName>
    <definedName name="______DAT5">#REF!</definedName>
    <definedName name="______MKT1" localSheetId="12">#REF!</definedName>
    <definedName name="______MKT1">#REF!</definedName>
    <definedName name="______MKT10" localSheetId="12">#REF!</definedName>
    <definedName name="______MKT10">#REF!</definedName>
    <definedName name="______MKT11" localSheetId="12">#REF!</definedName>
    <definedName name="______MKT11">#REF!</definedName>
    <definedName name="______MKT2" localSheetId="12">#REF!</definedName>
    <definedName name="______MKT2">#REF!</definedName>
    <definedName name="______MKT3" localSheetId="12">#REF!</definedName>
    <definedName name="______MKT3">#REF!</definedName>
    <definedName name="______MKT4" localSheetId="12">#REF!</definedName>
    <definedName name="______MKT4">#REF!</definedName>
    <definedName name="______MKT5" localSheetId="12">#REF!</definedName>
    <definedName name="______MKT5">#REF!</definedName>
    <definedName name="______MKT6" localSheetId="12">#REF!</definedName>
    <definedName name="______MKT6">#REF!</definedName>
    <definedName name="______MKT7" localSheetId="12">#REF!</definedName>
    <definedName name="______MKT7">#REF!</definedName>
    <definedName name="______MKT8" localSheetId="12">#REF!</definedName>
    <definedName name="______MKT8">#REF!</definedName>
    <definedName name="______MKT9" localSheetId="12">#REF!</definedName>
    <definedName name="______MKT9">#REF!</definedName>
    <definedName name="______New1" localSheetId="12">#REF!</definedName>
    <definedName name="______New1">#REF!</definedName>
    <definedName name="______OP1" localSheetId="12">#REF!</definedName>
    <definedName name="______OP1">#REF!</definedName>
    <definedName name="______OP2" localSheetId="12">#REF!</definedName>
    <definedName name="______OP2">#REF!</definedName>
    <definedName name="______OP3" localSheetId="12">#REF!</definedName>
    <definedName name="______OP3">#REF!</definedName>
    <definedName name="______OP4" localSheetId="12">#REF!</definedName>
    <definedName name="______OP4">#REF!</definedName>
    <definedName name="______P1" localSheetId="12">#REF!</definedName>
    <definedName name="______P1">#REF!</definedName>
    <definedName name="______pg1" localSheetId="12">#REF!</definedName>
    <definedName name="______pg1">#REF!</definedName>
    <definedName name="______pg10" localSheetId="12">#REF!</definedName>
    <definedName name="______pg10">#REF!</definedName>
    <definedName name="______pg11" localSheetId="12">#REF!</definedName>
    <definedName name="______pg11">#REF!</definedName>
    <definedName name="______pg12" localSheetId="12">#REF!</definedName>
    <definedName name="______pg12">#REF!</definedName>
    <definedName name="______pg13" localSheetId="12">#REF!</definedName>
    <definedName name="______pg13">#REF!</definedName>
    <definedName name="______pg14" localSheetId="12">#REF!</definedName>
    <definedName name="______pg14">#REF!</definedName>
    <definedName name="______pg2" localSheetId="12">#REF!</definedName>
    <definedName name="______pg2">#REF!</definedName>
    <definedName name="______pg3" localSheetId="12">#REF!</definedName>
    <definedName name="______pg3">#REF!</definedName>
    <definedName name="______pg4" localSheetId="12">#REF!</definedName>
    <definedName name="______pg4">#REF!</definedName>
    <definedName name="______pg5" localSheetId="12">#REF!</definedName>
    <definedName name="______pg5">#REF!</definedName>
    <definedName name="______pg6" localSheetId="12">#REF!</definedName>
    <definedName name="______pg6">#REF!</definedName>
    <definedName name="______pg7" localSheetId="12">#REF!</definedName>
    <definedName name="______pg7">#REF!</definedName>
    <definedName name="______pg8" localSheetId="12">#REF!</definedName>
    <definedName name="______pg8">#REF!</definedName>
    <definedName name="______pg9" localSheetId="12">#REF!</definedName>
    <definedName name="______pg9">#REF!</definedName>
    <definedName name="______pu1" localSheetId="12">#REF!</definedName>
    <definedName name="______pu1">#REF!</definedName>
    <definedName name="______ra15" localSheetId="12">#REF!</definedName>
    <definedName name="______ra15">#REF!</definedName>
    <definedName name="______ra16" localSheetId="12">#REF!</definedName>
    <definedName name="______ra16">#REF!</definedName>
    <definedName name="______sl1" localSheetId="12">#REF!</definedName>
    <definedName name="______sl1">#REF!</definedName>
    <definedName name="______t2" localSheetId="12" hidden="1">{"'Sheet1'!$A$5:$G$42"}</definedName>
    <definedName name="______t2" hidden="1">{"'Sheet1'!$A$5:$G$42"}</definedName>
    <definedName name="______TAX1">#REF!</definedName>
    <definedName name="______tb1" localSheetId="12">#REF!</definedName>
    <definedName name="______tb1">#REF!</definedName>
    <definedName name="______tds1" localSheetId="12">#REF!</definedName>
    <definedName name="______tds1">#REF!</definedName>
    <definedName name="______usl1" localSheetId="12">#REF!</definedName>
    <definedName name="______usl1">#REF!</definedName>
    <definedName name="______wrn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_wrn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_____A65536" localSheetId="12">#REF!</definedName>
    <definedName name="_____A65536">#REF!</definedName>
    <definedName name="_____A65537" localSheetId="12">#REF!</definedName>
    <definedName name="_____A65537">#REF!</definedName>
    <definedName name="_____a665536" localSheetId="12">#REF!</definedName>
    <definedName name="_____a665536">#REF!</definedName>
    <definedName name="_____ACK1" localSheetId="12">#REF!</definedName>
    <definedName name="_____ACK1">#REF!</definedName>
    <definedName name="_____DAT1" localSheetId="12">#REF!</definedName>
    <definedName name="_____DAT1">#REF!</definedName>
    <definedName name="_____DAT2" localSheetId="12">#REF!</definedName>
    <definedName name="_____DAT2">#REF!</definedName>
    <definedName name="_____DAT3" localSheetId="12">#REF!</definedName>
    <definedName name="_____DAT3">#REF!</definedName>
    <definedName name="_____DAT4" localSheetId="12">#REF!</definedName>
    <definedName name="_____DAT4">#REF!</definedName>
    <definedName name="_____DAT5" localSheetId="12">#REF!</definedName>
    <definedName name="_____DAT5">#REF!</definedName>
    <definedName name="_____MKT1" localSheetId="12">#REF!</definedName>
    <definedName name="_____MKT1">#REF!</definedName>
    <definedName name="_____MKT10" localSheetId="12">#REF!</definedName>
    <definedName name="_____MKT10">#REF!</definedName>
    <definedName name="_____MKT11" localSheetId="12">#REF!</definedName>
    <definedName name="_____MKT11">#REF!</definedName>
    <definedName name="_____MKT2" localSheetId="12">#REF!</definedName>
    <definedName name="_____MKT2">#REF!</definedName>
    <definedName name="_____MKT3" localSheetId="12">#REF!</definedName>
    <definedName name="_____MKT3">#REF!</definedName>
    <definedName name="_____MKT4" localSheetId="12">#REF!</definedName>
    <definedName name="_____MKT4">#REF!</definedName>
    <definedName name="_____MKT5" localSheetId="12">#REF!</definedName>
    <definedName name="_____MKT5">#REF!</definedName>
    <definedName name="_____MKT6" localSheetId="12">#REF!</definedName>
    <definedName name="_____MKT6">#REF!</definedName>
    <definedName name="_____MKT7" localSheetId="12">#REF!</definedName>
    <definedName name="_____MKT7">#REF!</definedName>
    <definedName name="_____MKT8" localSheetId="12">#REF!</definedName>
    <definedName name="_____MKT8">#REF!</definedName>
    <definedName name="_____MKT9" localSheetId="12">#REF!</definedName>
    <definedName name="_____MKT9">#REF!</definedName>
    <definedName name="_____New1" localSheetId="12">#REF!</definedName>
    <definedName name="_____New1">#REF!</definedName>
    <definedName name="_____OP1" localSheetId="12">#REF!</definedName>
    <definedName name="_____OP1">#REF!</definedName>
    <definedName name="_____OP2" localSheetId="12">#REF!</definedName>
    <definedName name="_____OP2">#REF!</definedName>
    <definedName name="_____OP3" localSheetId="12">#REF!</definedName>
    <definedName name="_____OP3">#REF!</definedName>
    <definedName name="_____OP4" localSheetId="12">#REF!</definedName>
    <definedName name="_____OP4">#REF!</definedName>
    <definedName name="_____P1" localSheetId="12">#REF!</definedName>
    <definedName name="_____P1">#REF!</definedName>
    <definedName name="_____pg1" localSheetId="12">#REF!</definedName>
    <definedName name="_____pg1">#REF!</definedName>
    <definedName name="_____pg10" localSheetId="12">#REF!</definedName>
    <definedName name="_____pg10">#REF!</definedName>
    <definedName name="_____pg11" localSheetId="12">#REF!</definedName>
    <definedName name="_____pg11">#REF!</definedName>
    <definedName name="_____pg12" localSheetId="12">#REF!</definedName>
    <definedName name="_____pg12">#REF!</definedName>
    <definedName name="_____pg13" localSheetId="12">#REF!</definedName>
    <definedName name="_____pg13">#REF!</definedName>
    <definedName name="_____pg14" localSheetId="12">#REF!</definedName>
    <definedName name="_____pg14">#REF!</definedName>
    <definedName name="_____pg2" localSheetId="12">#REF!</definedName>
    <definedName name="_____pg2">#REF!</definedName>
    <definedName name="_____pg3" localSheetId="12">#REF!</definedName>
    <definedName name="_____pg3">#REF!</definedName>
    <definedName name="_____pg4" localSheetId="12">#REF!</definedName>
    <definedName name="_____pg4">#REF!</definedName>
    <definedName name="_____pg5" localSheetId="12">#REF!</definedName>
    <definedName name="_____pg5">#REF!</definedName>
    <definedName name="_____pg6" localSheetId="12">#REF!</definedName>
    <definedName name="_____pg6">#REF!</definedName>
    <definedName name="_____pg7" localSheetId="12">#REF!</definedName>
    <definedName name="_____pg7">#REF!</definedName>
    <definedName name="_____pg8" localSheetId="12">#REF!</definedName>
    <definedName name="_____pg8">#REF!</definedName>
    <definedName name="_____pg9" localSheetId="12">#REF!</definedName>
    <definedName name="_____pg9">#REF!</definedName>
    <definedName name="_____pu1" localSheetId="12">#REF!</definedName>
    <definedName name="_____pu1">#REF!</definedName>
    <definedName name="_____ra15" localSheetId="12">#REF!</definedName>
    <definedName name="_____ra15">#REF!</definedName>
    <definedName name="_____ra16" localSheetId="12">#REF!</definedName>
    <definedName name="_____ra16">#REF!</definedName>
    <definedName name="_____sl1" localSheetId="12">#REF!</definedName>
    <definedName name="_____sl1">#REF!</definedName>
    <definedName name="_____t2" localSheetId="12" hidden="1">{"'Sheet1'!$A$5:$G$42"}</definedName>
    <definedName name="_____t2" hidden="1">{"'Sheet1'!$A$5:$G$42"}</definedName>
    <definedName name="_____TAX1">#REF!</definedName>
    <definedName name="_____tb1" localSheetId="12">#REF!</definedName>
    <definedName name="_____tb1">#REF!</definedName>
    <definedName name="_____tds1" localSheetId="12">#REF!</definedName>
    <definedName name="_____tds1">#REF!</definedName>
    <definedName name="_____usl1" localSheetId="12">#REF!</definedName>
    <definedName name="_____usl1">#REF!</definedName>
    <definedName name="_____wrn2" localSheetId="12" hidden="1">{#N/A,#N/A,FALSE,"ASSUMPTIONS";#N/A,#N/A,FALSE,"Valuation Summary";"page1",#N/A,FALSE,"PRESENTATION";"page2",#N/A,FALSE,"PRESENTATION";#N/A,#N/A,FALSE,"ORIGINAL_ROLLBACK"}</definedName>
    <definedName name="_____wrn2" hidden="1">{#N/A,#N/A,FALSE,"ASSUMPTIONS";#N/A,#N/A,FALSE,"Valuation Summary";"page1",#N/A,FALSE,"PRESENTATION";"page2",#N/A,FALSE,"PRESENTATION";#N/A,#N/A,FALSE,"ORIGINAL_ROLLBACK"}</definedName>
    <definedName name="_____wrn3" localSheetId="12" hidden="1">{#N/A,#N/A,FALSE,"ASSUMPTIONS";#N/A,#N/A,FALSE,"Valuation Summary";"page1",#N/A,FALSE,"PRESENTATION";"page2",#N/A,FALSE,"PRESENTATION";#N/A,#N/A,FALSE,"ORIGINAL_ROLLBACK"}</definedName>
    <definedName name="_____wrn3" hidden="1">{#N/A,#N/A,FALSE,"ASSUMPTIONS";#N/A,#N/A,FALSE,"Valuation Summary";"page1",#N/A,FALSE,"PRESENTATION";"page2",#N/A,FALSE,"PRESENTATION";#N/A,#N/A,FALSE,"ORIGINAL_ROLLBACK"}</definedName>
    <definedName name="____A65536" localSheetId="12">#REF!</definedName>
    <definedName name="____A65536">#REF!</definedName>
    <definedName name="____A65537" localSheetId="12">#REF!</definedName>
    <definedName name="____A65537">#REF!</definedName>
    <definedName name="____a665536" localSheetId="12">#REF!</definedName>
    <definedName name="____a665536">#REF!</definedName>
    <definedName name="____ACK1" localSheetId="12">#REF!</definedName>
    <definedName name="____ACK1">#REF!</definedName>
    <definedName name="____ADR1" localSheetId="12">#REF!</definedName>
    <definedName name="____ADR1">#REF!</definedName>
    <definedName name="____ADR2" localSheetId="12">#REF!</definedName>
    <definedName name="____ADR2">#REF!</definedName>
    <definedName name="____ADR3" localSheetId="12">#REF!</definedName>
    <definedName name="____ADR3">#REF!</definedName>
    <definedName name="____ADR4" localSheetId="12">#REF!</definedName>
    <definedName name="____ADR4">#REF!</definedName>
    <definedName name="____ADR5" localSheetId="12">#REF!</definedName>
    <definedName name="____ADR5">#REF!</definedName>
    <definedName name="____DAT1" localSheetId="12">#REF!</definedName>
    <definedName name="____DAT1">#REF!</definedName>
    <definedName name="____DAT10" localSheetId="12">#REF!</definedName>
    <definedName name="____DAT10">#REF!</definedName>
    <definedName name="____DAT11" localSheetId="12">#REF!</definedName>
    <definedName name="____DAT11">#REF!</definedName>
    <definedName name="____DAT12" localSheetId="12">#REF!</definedName>
    <definedName name="____DAT12">#REF!</definedName>
    <definedName name="____DAT13" localSheetId="12">#REF!</definedName>
    <definedName name="____DAT13">#REF!</definedName>
    <definedName name="____DAT14" localSheetId="12">#REF!</definedName>
    <definedName name="____DAT14">#REF!</definedName>
    <definedName name="____DAT2" localSheetId="12">#REF!</definedName>
    <definedName name="____DAT2">#REF!</definedName>
    <definedName name="____DAT3" localSheetId="12">#REF!</definedName>
    <definedName name="____DAT3">#REF!</definedName>
    <definedName name="____DAT4" localSheetId="12">#REF!</definedName>
    <definedName name="____DAT4">#REF!</definedName>
    <definedName name="____DAT5" localSheetId="12">#REF!</definedName>
    <definedName name="____DAT5">#REF!</definedName>
    <definedName name="____DAT6" localSheetId="12">#REF!</definedName>
    <definedName name="____DAT6">#REF!</definedName>
    <definedName name="____DAT7" localSheetId="12">#REF!</definedName>
    <definedName name="____DAT7">#REF!</definedName>
    <definedName name="____DAT8" localSheetId="12">#REF!</definedName>
    <definedName name="____DAT8">#REF!</definedName>
    <definedName name="____DAT9" localSheetId="12">#REF!</definedName>
    <definedName name="____DAT9">#REF!</definedName>
    <definedName name="____INT1" localSheetId="12" hidden="1">{#N/A,#N/A,FALSE,"COMP"}</definedName>
    <definedName name="____INT1" hidden="1">{#N/A,#N/A,FALSE,"COMP"}</definedName>
    <definedName name="____MKT1" localSheetId="12">#REF!</definedName>
    <definedName name="____MKT1">#REF!</definedName>
    <definedName name="____MKT10" localSheetId="12">#REF!</definedName>
    <definedName name="____MKT10">#REF!</definedName>
    <definedName name="____MKT11" localSheetId="12">#REF!</definedName>
    <definedName name="____MKT11">#REF!</definedName>
    <definedName name="____MKT2" localSheetId="12">#REF!</definedName>
    <definedName name="____MKT2">#REF!</definedName>
    <definedName name="____MKT3" localSheetId="12">#REF!</definedName>
    <definedName name="____MKT3">#REF!</definedName>
    <definedName name="____MKT4" localSheetId="12">#REF!</definedName>
    <definedName name="____MKT4">#REF!</definedName>
    <definedName name="____MKT5" localSheetId="12">#REF!</definedName>
    <definedName name="____MKT5">#REF!</definedName>
    <definedName name="____MKT6" localSheetId="12">#REF!</definedName>
    <definedName name="____MKT6">#REF!</definedName>
    <definedName name="____MKT7" localSheetId="12">#REF!</definedName>
    <definedName name="____MKT7">#REF!</definedName>
    <definedName name="____MKT8" localSheetId="12">#REF!</definedName>
    <definedName name="____MKT8">#REF!</definedName>
    <definedName name="____MKT9" localSheetId="12">#REF!</definedName>
    <definedName name="____MKT9">#REF!</definedName>
    <definedName name="____new1" localSheetId="12" hidden="1">#REF!</definedName>
    <definedName name="____new1" hidden="1">#REF!</definedName>
    <definedName name="____OP1" localSheetId="12">#REF!</definedName>
    <definedName name="____OP1">#REF!</definedName>
    <definedName name="____OP2" localSheetId="12">#REF!</definedName>
    <definedName name="____OP2">#REF!</definedName>
    <definedName name="____OP3" localSheetId="12">#REF!</definedName>
    <definedName name="____OP3">#REF!</definedName>
    <definedName name="____OP4" localSheetId="12">#REF!</definedName>
    <definedName name="____OP4">#REF!</definedName>
    <definedName name="____P1" localSheetId="12">#REF!</definedName>
    <definedName name="____P1">#REF!</definedName>
    <definedName name="____pg1" localSheetId="12">#REF!</definedName>
    <definedName name="____pg1">#REF!</definedName>
    <definedName name="____pg10" localSheetId="12">#REF!</definedName>
    <definedName name="____pg10">#REF!</definedName>
    <definedName name="____pg11" localSheetId="12">#REF!</definedName>
    <definedName name="____pg11">#REF!</definedName>
    <definedName name="____pg12" localSheetId="12">#REF!</definedName>
    <definedName name="____pg12">#REF!</definedName>
    <definedName name="____pg13" localSheetId="12">#REF!</definedName>
    <definedName name="____pg13">#REF!</definedName>
    <definedName name="____pg14" localSheetId="12">#REF!</definedName>
    <definedName name="____pg14">#REF!</definedName>
    <definedName name="____PG2" localSheetId="12">#REF!</definedName>
    <definedName name="____PG2">#REF!</definedName>
    <definedName name="____PG3" localSheetId="12">#REF!</definedName>
    <definedName name="____PG3">#REF!</definedName>
    <definedName name="____PG4" localSheetId="12">#REF!</definedName>
    <definedName name="____PG4">#REF!</definedName>
    <definedName name="____PG5" localSheetId="12">#REF!</definedName>
    <definedName name="____PG5">#REF!</definedName>
    <definedName name="____PG6" localSheetId="12">#REF!</definedName>
    <definedName name="____PG6">#REF!</definedName>
    <definedName name="____PG7" localSheetId="12">#REF!</definedName>
    <definedName name="____PG7">#REF!</definedName>
    <definedName name="____pg8" localSheetId="12">#REF!</definedName>
    <definedName name="____pg8">#REF!</definedName>
    <definedName name="____pg9" localSheetId="12">#REF!</definedName>
    <definedName name="____pg9">#REF!</definedName>
    <definedName name="____pu1" localSheetId="12">#REF!</definedName>
    <definedName name="____pu1">#REF!</definedName>
    <definedName name="____ra15" localSheetId="12">#REF!</definedName>
    <definedName name="____ra15">#REF!</definedName>
    <definedName name="____ra16" localSheetId="12">#REF!</definedName>
    <definedName name="____ra16">#REF!</definedName>
    <definedName name="____sep97" localSheetId="12">#REF!</definedName>
    <definedName name="____sep97">#REF!</definedName>
    <definedName name="____sl1" localSheetId="12">#REF!</definedName>
    <definedName name="____sl1">#REF!</definedName>
    <definedName name="____t2" localSheetId="12" hidden="1">{"'Sheet1'!$A$5:$G$42"}</definedName>
    <definedName name="____t2" hidden="1">{"'Sheet1'!$A$5:$G$42"}</definedName>
    <definedName name="____TAX1">#REF!</definedName>
    <definedName name="____tb1" localSheetId="12">#REF!</definedName>
    <definedName name="____tb1">#REF!</definedName>
    <definedName name="____tds1" localSheetId="12">#REF!</definedName>
    <definedName name="____tds1">#REF!</definedName>
    <definedName name="____usl1" localSheetId="12">#REF!</definedName>
    <definedName name="____usl1">#REF!</definedName>
    <definedName name="____wr3" localSheetId="12" hidden="1">{#N/A,#N/A,FALSE,"ASSUMPTIONS";#N/A,#N/A,FALSE,"Valuation Summary";"page1",#N/A,FALSE,"PRESENTATION";"page2",#N/A,FALSE,"PRESENTATION";#N/A,#N/A,FALSE,"ORIGINAL_ROLLBACK"}</definedName>
    <definedName name="____wr3" hidden="1">{#N/A,#N/A,FALSE,"ASSUMPTIONS";#N/A,#N/A,FALSE,"Valuation Summary";"page1",#N/A,FALSE,"PRESENTATION";"page2",#N/A,FALSE,"PRESENTATION";#N/A,#N/A,FALSE,"ORIGINAL_ROLLBACK"}</definedName>
    <definedName name="____wrn2" localSheetId="12" hidden="1">{#N/A,#N/A,FALSE,"ASSUMPTIONS";#N/A,#N/A,FALSE,"Valuation Summary";"page1",#N/A,FALSE,"PRESENTATION";"page2",#N/A,FALSE,"PRESENTATION";#N/A,#N/A,FALSE,"ORIGINAL_ROLLBACK"}</definedName>
    <definedName name="____wrn2" hidden="1">{#N/A,#N/A,FALSE,"ASSUMPTIONS";#N/A,#N/A,FALSE,"Valuation Summary";"page1",#N/A,FALSE,"PRESENTATION";"page2",#N/A,FALSE,"PRESENTATION";#N/A,#N/A,FALSE,"ORIGINAL_ROLLBACK"}</definedName>
    <definedName name="____wrn3" localSheetId="12" hidden="1">{#N/A,#N/A,FALSE,"ASSUMPTIONS";#N/A,#N/A,FALSE,"Valuation Summary";"page1",#N/A,FALSE,"PRESENTATION";"page2",#N/A,FALSE,"PRESENTATION";#N/A,#N/A,FALSE,"ORIGINAL_ROLLBACK"}</definedName>
    <definedName name="____wrn3" hidden="1">{#N/A,#N/A,FALSE,"ASSUMPTIONS";#N/A,#N/A,FALSE,"Valuation Summary";"page1",#N/A,FALSE,"PRESENTATION";"page2",#N/A,FALSE,"PRESENTATION";#N/A,#N/A,FALSE,"ORIGINAL_ROLLBACK"}</definedName>
    <definedName name="___A65536" localSheetId="12">#REF!</definedName>
    <definedName name="___A65536">#REF!</definedName>
    <definedName name="___A65537" localSheetId="12">#REF!</definedName>
    <definedName name="___A65537">#REF!</definedName>
    <definedName name="___a665536" localSheetId="12">#REF!</definedName>
    <definedName name="___a665536">#REF!</definedName>
    <definedName name="___ACK1" localSheetId="12">#REF!</definedName>
    <definedName name="___ACK1">#REF!</definedName>
    <definedName name="___ADR1" localSheetId="12">#REF!</definedName>
    <definedName name="___ADR1">#REF!</definedName>
    <definedName name="___ADR2" localSheetId="12">#REF!</definedName>
    <definedName name="___ADR2">#REF!</definedName>
    <definedName name="___ADR3" localSheetId="12">#REF!</definedName>
    <definedName name="___ADR3">#REF!</definedName>
    <definedName name="___ADR4" localSheetId="12">#REF!</definedName>
    <definedName name="___ADR4">#REF!</definedName>
    <definedName name="___ADR5" localSheetId="12">#REF!</definedName>
    <definedName name="___ADR5">#REF!</definedName>
    <definedName name="___cc1" localSheetId="12">#REF!</definedName>
    <definedName name="___cc1">#REF!</definedName>
    <definedName name="___DAT1" localSheetId="12">#REF!</definedName>
    <definedName name="___DAT1">#REF!</definedName>
    <definedName name="___DAT10" localSheetId="12">#REF!</definedName>
    <definedName name="___DAT10">#REF!</definedName>
    <definedName name="___DAT11" localSheetId="12">#REF!</definedName>
    <definedName name="___DAT11">#REF!</definedName>
    <definedName name="___DAT12" localSheetId="12">#REF!</definedName>
    <definedName name="___DAT12">#REF!</definedName>
    <definedName name="___DAT13" localSheetId="12">#REF!</definedName>
    <definedName name="___DAT13">#REF!</definedName>
    <definedName name="___DAT14" localSheetId="12">#REF!</definedName>
    <definedName name="___DAT14">#REF!</definedName>
    <definedName name="___DAT15" localSheetId="12">#REF!</definedName>
    <definedName name="___DAT15">#REF!</definedName>
    <definedName name="___DAT16" localSheetId="12">#REF!</definedName>
    <definedName name="___DAT16">#REF!</definedName>
    <definedName name="___DAT17" localSheetId="12">#REF!</definedName>
    <definedName name="___DAT17">#REF!</definedName>
    <definedName name="___DAT18" localSheetId="12">#REF!</definedName>
    <definedName name="___DAT18">#REF!</definedName>
    <definedName name="___DAT19" localSheetId="12">#REF!</definedName>
    <definedName name="___DAT19">#REF!</definedName>
    <definedName name="___DAT2" localSheetId="12">#REF!</definedName>
    <definedName name="___DAT2">#REF!</definedName>
    <definedName name="___DAT21" localSheetId="12">#REF!</definedName>
    <definedName name="___DAT21">#REF!</definedName>
    <definedName name="___DAT22" localSheetId="12">#REF!</definedName>
    <definedName name="___DAT22">#REF!</definedName>
    <definedName name="___DAT3" localSheetId="12">#REF!</definedName>
    <definedName name="___DAT3">#REF!</definedName>
    <definedName name="___DAT4" localSheetId="12">#REF!</definedName>
    <definedName name="___DAT4">#REF!</definedName>
    <definedName name="___DAT5" localSheetId="12">#REF!</definedName>
    <definedName name="___DAT5">#REF!</definedName>
    <definedName name="___DAT6" localSheetId="12">#REF!</definedName>
    <definedName name="___DAT6">#REF!</definedName>
    <definedName name="___DAT7" localSheetId="12">#REF!</definedName>
    <definedName name="___DAT7">#REF!</definedName>
    <definedName name="___DAT8" localSheetId="12">#REF!</definedName>
    <definedName name="___DAT8">#REF!</definedName>
    <definedName name="___DAT9" localSheetId="12">#REF!</definedName>
    <definedName name="___DAT9">#REF!</definedName>
    <definedName name="___INDEX_SHEET___ASAP_Utilities" localSheetId="12">#REF!</definedName>
    <definedName name="___INDEX_SHEET___ASAP_Utilities">#REF!</definedName>
    <definedName name="___INT1" localSheetId="12" hidden="1">{#N/A,#N/A,FALSE,"COMP"}</definedName>
    <definedName name="___INT1" hidden="1">{#N/A,#N/A,FALSE,"COMP"}</definedName>
    <definedName name="___MKT1" localSheetId="12">#REF!</definedName>
    <definedName name="___MKT1">#REF!</definedName>
    <definedName name="___MKT10" localSheetId="12">#REF!</definedName>
    <definedName name="___MKT10">#REF!</definedName>
    <definedName name="___MKT11" localSheetId="12">#REF!</definedName>
    <definedName name="___MKT11">#REF!</definedName>
    <definedName name="___MKT2" localSheetId="12">#REF!</definedName>
    <definedName name="___MKT2">#REF!</definedName>
    <definedName name="___MKT3" localSheetId="12">#REF!</definedName>
    <definedName name="___MKT3">#REF!</definedName>
    <definedName name="___MKT4" localSheetId="12">#REF!</definedName>
    <definedName name="___MKT4">#REF!</definedName>
    <definedName name="___MKT5" localSheetId="12">#REF!</definedName>
    <definedName name="___MKT5">#REF!</definedName>
    <definedName name="___MKT6" localSheetId="12">#REF!</definedName>
    <definedName name="___MKT6">#REF!</definedName>
    <definedName name="___MKT7" localSheetId="12">#REF!</definedName>
    <definedName name="___MKT7">#REF!</definedName>
    <definedName name="___MKT8" localSheetId="12">#REF!</definedName>
    <definedName name="___MKT8">#REF!</definedName>
    <definedName name="___MKT9" localSheetId="12">#REF!</definedName>
    <definedName name="___MKT9">#REF!</definedName>
    <definedName name="___new1" localSheetId="12" hidden="1">#REF!</definedName>
    <definedName name="___new1" hidden="1">#REF!</definedName>
    <definedName name="___OP1" localSheetId="12">#REF!</definedName>
    <definedName name="___OP1">#REF!</definedName>
    <definedName name="___OP2" localSheetId="12">#REF!</definedName>
    <definedName name="___OP2">#REF!</definedName>
    <definedName name="___OP3" localSheetId="12">#REF!</definedName>
    <definedName name="___OP3">#REF!</definedName>
    <definedName name="___OP4" localSheetId="12">#REF!</definedName>
    <definedName name="___OP4">#REF!</definedName>
    <definedName name="___P1" localSheetId="12">#REF!</definedName>
    <definedName name="___P1">#REF!</definedName>
    <definedName name="___pg1" localSheetId="12">#REF!</definedName>
    <definedName name="___pg1">#REF!</definedName>
    <definedName name="___pg10" localSheetId="12">#REF!</definedName>
    <definedName name="___pg10">#REF!</definedName>
    <definedName name="___pg11" localSheetId="12">#REF!</definedName>
    <definedName name="___pg11">#REF!</definedName>
    <definedName name="___pg12" localSheetId="12">#REF!</definedName>
    <definedName name="___pg12">#REF!</definedName>
    <definedName name="___pg13" localSheetId="12">#REF!</definedName>
    <definedName name="___pg13">#REF!</definedName>
    <definedName name="___pg14" localSheetId="12">#REF!</definedName>
    <definedName name="___pg14">#REF!</definedName>
    <definedName name="___PG2" localSheetId="12">#REF!</definedName>
    <definedName name="___PG2">#REF!</definedName>
    <definedName name="___PG3" localSheetId="12">#REF!</definedName>
    <definedName name="___PG3">#REF!</definedName>
    <definedName name="___PG4" localSheetId="12">#REF!</definedName>
    <definedName name="___PG4">#REF!</definedName>
    <definedName name="___PG5" localSheetId="12">#REF!</definedName>
    <definedName name="___PG5">#REF!</definedName>
    <definedName name="___PG6" localSheetId="12">#REF!</definedName>
    <definedName name="___PG6">#REF!</definedName>
    <definedName name="___PG7" localSheetId="12">#REF!</definedName>
    <definedName name="___PG7">#REF!</definedName>
    <definedName name="___pg8" localSheetId="12">#REF!</definedName>
    <definedName name="___pg8">#REF!</definedName>
    <definedName name="___pg9" localSheetId="12">#REF!</definedName>
    <definedName name="___pg9">#REF!</definedName>
    <definedName name="___pu1" localSheetId="12">#REF!</definedName>
    <definedName name="___pu1">#REF!</definedName>
    <definedName name="___ra15" localSheetId="12">#REF!</definedName>
    <definedName name="___ra15">#REF!</definedName>
    <definedName name="___ra16" localSheetId="12">#REF!</definedName>
    <definedName name="___ra16">#REF!</definedName>
    <definedName name="___sep97" localSheetId="12">#REF!</definedName>
    <definedName name="___sep97">#REF!</definedName>
    <definedName name="___sht1" localSheetId="12">#REF!</definedName>
    <definedName name="___sht1">#REF!</definedName>
    <definedName name="___sl1" localSheetId="12">#REF!</definedName>
    <definedName name="___sl1">#REF!</definedName>
    <definedName name="___sum1" localSheetId="12">#REF!</definedName>
    <definedName name="___sum1">#REF!</definedName>
    <definedName name="___sum3" localSheetId="12">#REF!</definedName>
    <definedName name="___sum3">#REF!</definedName>
    <definedName name="___t2" localSheetId="12" hidden="1">{"'Sheet1'!$A$5:$G$42"}</definedName>
    <definedName name="___t2" hidden="1">{"'Sheet1'!$A$5:$G$42"}</definedName>
    <definedName name="___TAX1">#REF!</definedName>
    <definedName name="___tb1" localSheetId="12">#REF!</definedName>
    <definedName name="___tb1">#REF!</definedName>
    <definedName name="___tds1" localSheetId="12">#REF!</definedName>
    <definedName name="___tds1">#REF!</definedName>
    <definedName name="___usl1" localSheetId="12">#REF!</definedName>
    <definedName name="___usl1">#REF!</definedName>
    <definedName name="___wrn2" localSheetId="12" hidden="1">{#N/A,#N/A,FALSE,"ASSUMPTIONS";#N/A,#N/A,FALSE,"Valuation Summary";"page1",#N/A,FALSE,"PRESENTATION";"page2",#N/A,FALSE,"PRESENTATION";#N/A,#N/A,FALSE,"ORIGINAL_ROLLBACK"}</definedName>
    <definedName name="___wrn2" hidden="1">{#N/A,#N/A,FALSE,"ASSUMPTIONS";#N/A,#N/A,FALSE,"Valuation Summary";"page1",#N/A,FALSE,"PRESENTATION";"page2",#N/A,FALSE,"PRESENTATION";#N/A,#N/A,FALSE,"ORIGINAL_ROLLBACK"}</definedName>
    <definedName name="___wrn3" localSheetId="12" hidden="1">{#N/A,#N/A,FALSE,"ASSUMPTIONS";#N/A,#N/A,FALSE,"Valuation Summary";"page1",#N/A,FALSE,"PRESENTATION";"page2",#N/A,FALSE,"PRESENTATION";#N/A,#N/A,FALSE,"ORIGINAL_ROLLBACK"}</definedName>
    <definedName name="___wrn3" hidden="1">{#N/A,#N/A,FALSE,"ASSUMPTIONS";#N/A,#N/A,FALSE,"Valuation Summary";"page1",#N/A,FALSE,"PRESENTATION";"page2",#N/A,FALSE,"PRESENTATION";#N/A,#N/A,FALSE,"ORIGINAL_ROLLBACK"}</definedName>
    <definedName name="___xlnm._FilterDatabase" localSheetId="12">#REF!</definedName>
    <definedName name="___xlnm._FilterDatabase">#REF!</definedName>
    <definedName name="___xlnm.Print_Area_13" localSheetId="12">#REF!</definedName>
    <definedName name="___xlnm.Print_Area_13">#REF!</definedName>
    <definedName name="___xlnm.Print_Area_17" localSheetId="12">#REF!</definedName>
    <definedName name="___xlnm.Print_Area_17">#REF!</definedName>
    <definedName name="___xlnm.Print_Area_18" localSheetId="12">#REF!</definedName>
    <definedName name="___xlnm.Print_Area_18">#REF!</definedName>
    <definedName name="___xlnm.Print_Area_2" localSheetId="12">#REF!</definedName>
    <definedName name="___xlnm.Print_Area_2">#REF!</definedName>
    <definedName name="___xlnm.Print_Area_21" localSheetId="12">#REF!</definedName>
    <definedName name="___xlnm.Print_Area_21">#REF!</definedName>
    <definedName name="___xlnm.Print_Area_22" localSheetId="12">#REF!</definedName>
    <definedName name="___xlnm.Print_Area_22">#REF!</definedName>
    <definedName name="___xlnm.Print_Area_26" localSheetId="12">#REF!</definedName>
    <definedName name="___xlnm.Print_Area_26">#REF!</definedName>
    <definedName name="___xlnm.Print_Area_29" localSheetId="12">#REF!</definedName>
    <definedName name="___xlnm.Print_Area_29">#REF!</definedName>
    <definedName name="___xlnm.Print_Area_32" localSheetId="12">#REF!</definedName>
    <definedName name="___xlnm.Print_Area_32">#REF!</definedName>
    <definedName name="___xlnm.Print_Area_45" localSheetId="12">#REF!</definedName>
    <definedName name="___xlnm.Print_Area_45">#REF!</definedName>
    <definedName name="___xlnm.Print_Area_51" localSheetId="12">#REF!</definedName>
    <definedName name="___xlnm.Print_Area_51">#REF!</definedName>
    <definedName name="___xlnm.Print_Area_54" localSheetId="12">#REF!</definedName>
    <definedName name="___xlnm.Print_Area_54">#REF!</definedName>
    <definedName name="__1__123Graph_BSPLICE_95" localSheetId="12">#REF!</definedName>
    <definedName name="__1__123Graph_BSPLICE_95">#REF!</definedName>
    <definedName name="__1_0_0BENEF" localSheetId="12">#REF!</definedName>
    <definedName name="__1_0_0BENEF">#REF!</definedName>
    <definedName name="__10_0_0MIS_C" localSheetId="12">#REF!</definedName>
    <definedName name="__10_0_0MIS_C">#REF!</definedName>
    <definedName name="__11_0_0PLANJBM" localSheetId="12">#REF!</definedName>
    <definedName name="__11_0_0PLANJBM">#REF!</definedName>
    <definedName name="__12_0_0PROJECT_O" localSheetId="12">#REF!</definedName>
    <definedName name="__12_0_0PROJECT_O">#REF!</definedName>
    <definedName name="__123Graph_A" localSheetId="12" hidden="1">#REF!</definedName>
    <definedName name="__123Graph_A" hidden="1">#REF!</definedName>
    <definedName name="__123Graph_ACOMP" localSheetId="12">#REF!</definedName>
    <definedName name="__123Graph_ACOMP">#REF!</definedName>
    <definedName name="__123Graph_AGraph1" localSheetId="12">#REF!</definedName>
    <definedName name="__123Graph_AGraph1">#REF!</definedName>
    <definedName name="__123Graph_AGraph10" localSheetId="12">#REF!</definedName>
    <definedName name="__123Graph_AGraph10">#REF!</definedName>
    <definedName name="__123Graph_AGraph11" localSheetId="12">#REF!</definedName>
    <definedName name="__123Graph_AGraph11">#REF!</definedName>
    <definedName name="__123Graph_AGraph3" localSheetId="12">#REF!</definedName>
    <definedName name="__123Graph_AGraph3">#REF!</definedName>
    <definedName name="__123Graph_AGraph5" localSheetId="12">#REF!</definedName>
    <definedName name="__123Graph_AGraph5">#REF!</definedName>
    <definedName name="__123Graph_AGraph6" localSheetId="12">#REF!</definedName>
    <definedName name="__123Graph_AGraph6">#REF!</definedName>
    <definedName name="__123Graph_AGraph7" localSheetId="12">#REF!</definedName>
    <definedName name="__123Graph_AGraph7">#REF!</definedName>
    <definedName name="__123Graph_AGraph8" localSheetId="12">#REF!</definedName>
    <definedName name="__123Graph_AGraph8">#REF!</definedName>
    <definedName name="__123Graph_AHISTORY" localSheetId="12">#REF!</definedName>
    <definedName name="__123Graph_AHISTORY">#REF!</definedName>
    <definedName name="__123Graph_B" localSheetId="12" hidden="1">#REF!</definedName>
    <definedName name="__123Graph_B" hidden="1">#REF!</definedName>
    <definedName name="__123Graph_BCOMP" localSheetId="12">#REF!</definedName>
    <definedName name="__123Graph_BCOMP">#REF!</definedName>
    <definedName name="__123Graph_BFUEL" localSheetId="12">#REF!</definedName>
    <definedName name="__123Graph_BFUEL">#REF!</definedName>
    <definedName name="__123Graph_BGraph8" localSheetId="12">#REF!</definedName>
    <definedName name="__123Graph_BGraph8">#REF!</definedName>
    <definedName name="__123Graph_CCOMP" localSheetId="12">#REF!</definedName>
    <definedName name="__123Graph_CCOMP">#REF!</definedName>
    <definedName name="__123Graph_CGraph8" localSheetId="12">#REF!</definedName>
    <definedName name="__123Graph_CGraph8">#REF!</definedName>
    <definedName name="__123Graph_D" localSheetId="12" hidden="1">#REF!</definedName>
    <definedName name="__123Graph_D" hidden="1">#REF!</definedName>
    <definedName name="__123Graph_DCOMP" localSheetId="12">#REF!</definedName>
    <definedName name="__123Graph_DCOMP">#REF!</definedName>
    <definedName name="__123Graph_DGraph8" localSheetId="12">#REF!</definedName>
    <definedName name="__123Graph_DGraph8">#REF!</definedName>
    <definedName name="__123Graph_E" localSheetId="12">#REF!</definedName>
    <definedName name="__123Graph_E">#REF!</definedName>
    <definedName name="__123Graph_ECOMP" localSheetId="12">#REF!</definedName>
    <definedName name="__123Graph_ECOMP">#REF!</definedName>
    <definedName name="__123Graph_F" localSheetId="12">#REF!</definedName>
    <definedName name="__123Graph_F">#REF!</definedName>
    <definedName name="__123Graph_LBL_A" localSheetId="12">#REF!</definedName>
    <definedName name="__123Graph_LBL_A">#REF!</definedName>
    <definedName name="__123Graph_LBL_ACOMP" localSheetId="12">#REF!</definedName>
    <definedName name="__123Graph_LBL_ACOMP">#REF!</definedName>
    <definedName name="__123Graph_LBL_AHISTORY" localSheetId="12">#REF!</definedName>
    <definedName name="__123Graph_LBL_AHISTORY">#REF!</definedName>
    <definedName name="__123Graph_LBL_BCOMP" localSheetId="12">#REF!</definedName>
    <definedName name="__123Graph_LBL_BCOMP">#REF!</definedName>
    <definedName name="__123Graph_LBL_CCOMP" localSheetId="12">#REF!</definedName>
    <definedName name="__123Graph_LBL_CCOMP">#REF!</definedName>
    <definedName name="__123Graph_LBL_DCOMP" localSheetId="12">#REF!</definedName>
    <definedName name="__123Graph_LBL_DCOMP">#REF!</definedName>
    <definedName name="__123Graph_LBL_ECOMP" localSheetId="12">#REF!</definedName>
    <definedName name="__123Graph_LBL_ECOMP">#REF!</definedName>
    <definedName name="__123Graph_X" localSheetId="12" hidden="1">#REF!</definedName>
    <definedName name="__123Graph_X" hidden="1">#REF!</definedName>
    <definedName name="__123Graph_XCOMP" localSheetId="12">#REF!</definedName>
    <definedName name="__123Graph_XCOMP">#REF!</definedName>
    <definedName name="__123Graph_XGraph11" localSheetId="12">#REF!</definedName>
    <definedName name="__123Graph_XGraph11">#REF!</definedName>
    <definedName name="__123Graph_XGraph3" localSheetId="12">#REF!</definedName>
    <definedName name="__123Graph_XGraph3">#REF!</definedName>
    <definedName name="__123Graph_XGraph5" localSheetId="12">#REF!</definedName>
    <definedName name="__123Graph_XGraph5">#REF!</definedName>
    <definedName name="__123Graph_XHISTORY" localSheetId="12">#REF!</definedName>
    <definedName name="__123Graph_XHISTORY">#REF!</definedName>
    <definedName name="__13BENEF" localSheetId="12">#REF!</definedName>
    <definedName name="__13BENEF">#REF!</definedName>
    <definedName name="__14BENEFIT" localSheetId="12">#REF!</definedName>
    <definedName name="__14BENEFIT">#REF!</definedName>
    <definedName name="__15BENEFITS" localSheetId="12">#REF!</definedName>
    <definedName name="__15BENEFITS">#REF!</definedName>
    <definedName name="__16Chargeba" localSheetId="12">#REF!</definedName>
    <definedName name="__16Chargeba">#REF!</definedName>
    <definedName name="__17CO" localSheetId="12">#REF!</definedName>
    <definedName name="__17CO">#REF!</definedName>
    <definedName name="__18COS" localSheetId="12">#REF!</definedName>
    <definedName name="__18COS">#REF!</definedName>
    <definedName name="__19COST" localSheetId="12">#REF!</definedName>
    <definedName name="__19COST">#REF!</definedName>
    <definedName name="__2__123Graph_ESPLICE_95" localSheetId="12">#REF!</definedName>
    <definedName name="__2__123Graph_ESPLICE_95">#REF!</definedName>
    <definedName name="__2_0_0BENEFIT" localSheetId="12">#REF!</definedName>
    <definedName name="__2_0_0BENEFIT">#REF!</definedName>
    <definedName name="__20COST_BENEF" localSheetId="12">#REF!</definedName>
    <definedName name="__20COST_BENEF">#REF!</definedName>
    <definedName name="__21ISTJBM" localSheetId="12">#REF!</definedName>
    <definedName name="__21ISTJBM">#REF!</definedName>
    <definedName name="__22MIS_C" localSheetId="12">#REF!</definedName>
    <definedName name="__22MIS_C">#REF!</definedName>
    <definedName name="__23PLANJBM" localSheetId="12">#REF!</definedName>
    <definedName name="__23PLANJBM">#REF!</definedName>
    <definedName name="__24PROJECT_O" localSheetId="12">#REF!</definedName>
    <definedName name="__24PROJECT_O">#REF!</definedName>
    <definedName name="__3__123Graph_FSPLICE_95" localSheetId="12">#REF!</definedName>
    <definedName name="__3__123Graph_FSPLICE_95">#REF!</definedName>
    <definedName name="__3_0_0BENEFITS" localSheetId="12">#REF!</definedName>
    <definedName name="__3_0_0BENEFITS">#REF!</definedName>
    <definedName name="__4_0_0Chargeba" localSheetId="12">#REF!</definedName>
    <definedName name="__4_0_0Chargeba">#REF!</definedName>
    <definedName name="__4_123Grap" localSheetId="12">#REF!</definedName>
    <definedName name="__4_123Grap">#REF!</definedName>
    <definedName name="__5_0_0CO" localSheetId="12">#REF!</definedName>
    <definedName name="__5_0_0CO">#REF!</definedName>
    <definedName name="__6_0_0COS" localSheetId="12">#REF!</definedName>
    <definedName name="__6_0_0COS">#REF!</definedName>
    <definedName name="__7_0_0COST" localSheetId="12">#REF!</definedName>
    <definedName name="__7_0_0COST">#REF!</definedName>
    <definedName name="__8_0_0COST_BENEF" localSheetId="12">#REF!</definedName>
    <definedName name="__8_0_0COST_BENEF">#REF!</definedName>
    <definedName name="__9_0_0ISTJBM" localSheetId="12">#REF!</definedName>
    <definedName name="__9_0_0ISTJBM">#REF!</definedName>
    <definedName name="__A65536" localSheetId="12">#REF!</definedName>
    <definedName name="__A65536">#REF!</definedName>
    <definedName name="__A65537" localSheetId="12">#REF!</definedName>
    <definedName name="__A65537">#REF!</definedName>
    <definedName name="__a65554" localSheetId="12">#REF!</definedName>
    <definedName name="__a65554">#REF!</definedName>
    <definedName name="__a65600" localSheetId="12">#REF!</definedName>
    <definedName name="__a65600">#REF!</definedName>
    <definedName name="__a65700" localSheetId="12">#REF!</definedName>
    <definedName name="__a65700">#REF!</definedName>
    <definedName name="__a65800" localSheetId="12">#REF!</definedName>
    <definedName name="__a65800">#REF!</definedName>
    <definedName name="__a66000" localSheetId="12">#REF!</definedName>
    <definedName name="__a66000">#REF!</definedName>
    <definedName name="__a665536" localSheetId="12">#REF!</definedName>
    <definedName name="__a665536">#REF!</definedName>
    <definedName name="__ACK1" localSheetId="12">#REF!</definedName>
    <definedName name="__ACK1">#REF!</definedName>
    <definedName name="__adh10" localSheetId="12">#REF!</definedName>
    <definedName name="__adh10">#REF!</definedName>
    <definedName name="__adh26" localSheetId="12">#REF!</definedName>
    <definedName name="__adh26">#REF!</definedName>
    <definedName name="__ADR1" localSheetId="12">#REF!</definedName>
    <definedName name="__ADR1">#REF!</definedName>
    <definedName name="__ADR2" localSheetId="12">#REF!</definedName>
    <definedName name="__ADR2">#REF!</definedName>
    <definedName name="__ADR3" localSheetId="12">#REF!</definedName>
    <definedName name="__ADR3">#REF!</definedName>
    <definedName name="__ADR4" localSheetId="12">#REF!</definedName>
    <definedName name="__ADR4">#REF!</definedName>
    <definedName name="__ADR5" localSheetId="12">#REF!</definedName>
    <definedName name="__ADR5">#REF!</definedName>
    <definedName name="__ads10" localSheetId="12">#REF!</definedName>
    <definedName name="__ads10">#REF!</definedName>
    <definedName name="__ads26" localSheetId="12">#REF!</definedName>
    <definedName name="__ads26">#REF!</definedName>
    <definedName name="__bookmark_1" localSheetId="12">#REF!</definedName>
    <definedName name="__bookmark_1">#REF!</definedName>
    <definedName name="__cc1" localSheetId="12">#REF!</definedName>
    <definedName name="__cc1">#REF!</definedName>
    <definedName name="__col1" localSheetId="12">#REF!</definedName>
    <definedName name="__col1">#REF!</definedName>
    <definedName name="__col10" localSheetId="12">#REF!</definedName>
    <definedName name="__col10">#REF!</definedName>
    <definedName name="__col11" localSheetId="12">#REF!</definedName>
    <definedName name="__col11">#REF!</definedName>
    <definedName name="__col12" localSheetId="12">#REF!</definedName>
    <definedName name="__col12">#REF!</definedName>
    <definedName name="__col13" localSheetId="12">#REF!</definedName>
    <definedName name="__col13">#REF!</definedName>
    <definedName name="__col2" localSheetId="12">#REF!</definedName>
    <definedName name="__col2">#REF!</definedName>
    <definedName name="__col3" localSheetId="12">#REF!</definedName>
    <definedName name="__col3">#REF!</definedName>
    <definedName name="__col4" localSheetId="12">#REF!</definedName>
    <definedName name="__col4">#REF!</definedName>
    <definedName name="__col5" localSheetId="12">#REF!</definedName>
    <definedName name="__col5">#REF!</definedName>
    <definedName name="__col6" localSheetId="12">#REF!</definedName>
    <definedName name="__col6">#REF!</definedName>
    <definedName name="__col7" localSheetId="12">#REF!</definedName>
    <definedName name="__col7">#REF!</definedName>
    <definedName name="__col8" localSheetId="12">#REF!</definedName>
    <definedName name="__col8">#REF!</definedName>
    <definedName name="__col9" localSheetId="12">#REF!</definedName>
    <definedName name="__col9">#REF!</definedName>
    <definedName name="__DAT1" localSheetId="12">#REF!</definedName>
    <definedName name="__DAT1">#REF!</definedName>
    <definedName name="__DAT10" localSheetId="12">#REF!</definedName>
    <definedName name="__DAT10">#REF!</definedName>
    <definedName name="__DAT11" localSheetId="12">#REF!</definedName>
    <definedName name="__DAT11">#REF!</definedName>
    <definedName name="__DAT12" localSheetId="12">#REF!</definedName>
    <definedName name="__DAT12">#REF!</definedName>
    <definedName name="__DAT13" localSheetId="12">#REF!</definedName>
    <definedName name="__DAT13">#REF!</definedName>
    <definedName name="__DAT14" localSheetId="12">#REF!</definedName>
    <definedName name="__DAT14">#REF!</definedName>
    <definedName name="__DAT15" localSheetId="12">#REF!</definedName>
    <definedName name="__DAT15">#REF!</definedName>
    <definedName name="__DAT16" localSheetId="12">#REF!</definedName>
    <definedName name="__DAT16">#REF!</definedName>
    <definedName name="__DAT17" localSheetId="12">#REF!</definedName>
    <definedName name="__DAT17">#REF!</definedName>
    <definedName name="__DAT18" localSheetId="12">#REF!</definedName>
    <definedName name="__DAT18">#REF!</definedName>
    <definedName name="__DAT19" localSheetId="12">#REF!</definedName>
    <definedName name="__DAT19">#REF!</definedName>
    <definedName name="__DAT2" localSheetId="12">#REF!</definedName>
    <definedName name="__DAT2">#REF!</definedName>
    <definedName name="__DAT21" localSheetId="12">#REF!</definedName>
    <definedName name="__DAT21">#REF!</definedName>
    <definedName name="__DAT22" localSheetId="12">#REF!</definedName>
    <definedName name="__DAT22">#REF!</definedName>
    <definedName name="__DAT3" localSheetId="12">#REF!</definedName>
    <definedName name="__DAT3">#REF!</definedName>
    <definedName name="__DAT4" localSheetId="12">#REF!</definedName>
    <definedName name="__DAT4">#REF!</definedName>
    <definedName name="__DAT5" localSheetId="12">#REF!</definedName>
    <definedName name="__DAT5">#REF!</definedName>
    <definedName name="__DAT6" localSheetId="12">#REF!</definedName>
    <definedName name="__DAT6">#REF!</definedName>
    <definedName name="__DAT7" localSheetId="12">#REF!</definedName>
    <definedName name="__DAT7">#REF!</definedName>
    <definedName name="__DAT8" localSheetId="12">#REF!</definedName>
    <definedName name="__DAT8">#REF!</definedName>
    <definedName name="__DAT9" localSheetId="12">#REF!</definedName>
    <definedName name="__DAT9">#REF!</definedName>
    <definedName name="__FDS_HYPERLINK_TOGGLE_STATE__" hidden="1">"ON"</definedName>
    <definedName name="__FDS_UNIQUE_RANGE_ID_GENERATOR_COUNTER" hidden="1">1</definedName>
    <definedName name="__FST1" localSheetId="12">#REF!</definedName>
    <definedName name="__FST1">#REF!</definedName>
    <definedName name="__Grp12" localSheetId="12">#REF!</definedName>
    <definedName name="__Grp12">#REF!</definedName>
    <definedName name="__Grp13" localSheetId="12">#REF!</definedName>
    <definedName name="__Grp13">#REF!</definedName>
    <definedName name="__Grp14" localSheetId="12">#REF!</definedName>
    <definedName name="__Grp14">#REF!</definedName>
    <definedName name="__Grp15" localSheetId="12">#REF!</definedName>
    <definedName name="__Grp15">#REF!</definedName>
    <definedName name="__Grp2" localSheetId="12">#REF!</definedName>
    <definedName name="__Grp2">#REF!</definedName>
    <definedName name="__ILT1" localSheetId="12">#REF!</definedName>
    <definedName name="__ILT1">#REF!</definedName>
    <definedName name="__INT1" localSheetId="12" hidden="1">{#N/A,#N/A,FALSE,"COMP"}</definedName>
    <definedName name="__INT1" hidden="1">{#N/A,#N/A,FALSE,"COMP"}</definedName>
    <definedName name="__IntlFixup" hidden="1">TRUE</definedName>
    <definedName name="__k8" localSheetId="12" hidden="1">{#N/A,#N/A,FALSE,"COVER1.XLS ";#N/A,#N/A,FALSE,"RACT1.XLS";#N/A,#N/A,FALSE,"RACT2.XLS";#N/A,#N/A,FALSE,"ECCMP";#N/A,#N/A,FALSE,"WELDER.XLS"}</definedName>
    <definedName name="__k8" hidden="1">{#N/A,#N/A,FALSE,"COVER1.XLS ";#N/A,#N/A,FALSE,"RACT1.XLS";#N/A,#N/A,FALSE,"RACT2.XLS";#N/A,#N/A,FALSE,"ECCMP";#N/A,#N/A,FALSE,"WELDER.XLS"}</definedName>
    <definedName name="__kv2" localSheetId="12" hidden="1">{#N/A,#N/A,FALSE,"COVER1.XLS ";#N/A,#N/A,FALSE,"RACT1.XLS";#N/A,#N/A,FALSE,"RACT2.XLS";#N/A,#N/A,FALSE,"ECCMP";#N/A,#N/A,FALSE,"WELDER.XLS"}</definedName>
    <definedName name="__kv2" hidden="1">{#N/A,#N/A,FALSE,"COVER1.XLS ";#N/A,#N/A,FALSE,"RACT1.XLS";#N/A,#N/A,FALSE,"RACT2.XLS";#N/A,#N/A,FALSE,"ECCMP";#N/A,#N/A,FALSE,"WELDER.XLS"}</definedName>
    <definedName name="__kvs1" localSheetId="12" hidden="1">{#N/A,#N/A,FALSE,"COVER1.XLS ";#N/A,#N/A,FALSE,"RACT1.XLS";#N/A,#N/A,FALSE,"RACT2.XLS";#N/A,#N/A,FALSE,"ECCMP";#N/A,#N/A,FALSE,"WELDER.XLS"}</definedName>
    <definedName name="__kvs1" hidden="1">{#N/A,#N/A,FALSE,"COVER1.XLS ";#N/A,#N/A,FALSE,"RACT1.XLS";#N/A,#N/A,FALSE,"RACT2.XLS";#N/A,#N/A,FALSE,"ECCMP";#N/A,#N/A,FALSE,"WELDER.XLS"}</definedName>
    <definedName name="__kvs2" localSheetId="12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localSheetId="12" hidden="1">{#N/A,#N/A,FALSE,"COVER.XLS";#N/A,#N/A,FALSE,"RACT1.XLS";#N/A,#N/A,FALSE,"RACT2.XLS";#N/A,#N/A,FALSE,"ECCMP";#N/A,#N/A,FALSE,"WELDER.XLS"}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7" localSheetId="12" hidden="1">{#N/A,#N/A,FALSE,"COVER1.XLS ";#N/A,#N/A,FALSE,"RACT1.XLS";#N/A,#N/A,FALSE,"RACT2.XLS";#N/A,#N/A,FALSE,"ECCMP";#N/A,#N/A,FALSE,"WELDER.XLS"}</definedName>
    <definedName name="__kvs7" hidden="1">{#N/A,#N/A,FALSE,"COVER1.XLS ";#N/A,#N/A,FALSE,"RACT1.XLS";#N/A,#N/A,FALSE,"RACT2.XLS";#N/A,#N/A,FALSE,"ECCMP";#N/A,#N/A,FALSE,"WELDER.XLS"}</definedName>
    <definedName name="__kvs8" localSheetId="12" hidden="1">{#N/A,#N/A,FALSE,"COVER1.XLS 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KVS9" localSheetId="12" hidden="1">{#N/A,#N/A,FALSE,"COVER1.XLS ";#N/A,#N/A,FALSE,"RACT1.XLS";#N/A,#N/A,FALSE,"RACT2.XLS";#N/A,#N/A,FALSE,"ECCMP";#N/A,#N/A,FALSE,"WELDER.XLS"}</definedName>
    <definedName name="__KVS9" hidden="1">{#N/A,#N/A,FALSE,"COVER1.XLS ";#N/A,#N/A,FALSE,"RACT1.XLS";#N/A,#N/A,FALSE,"RACT2.XLS";#N/A,#N/A,FALSE,"ECCMP";#N/A,#N/A,FALSE,"WELDER.XLS"}</definedName>
    <definedName name="__l2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k1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MAR9091">#REF!</definedName>
    <definedName name="__MKT1" localSheetId="12">#REF!</definedName>
    <definedName name="__MKT1">#REF!</definedName>
    <definedName name="__MKT10" localSheetId="12">#REF!</definedName>
    <definedName name="__MKT10">#REF!</definedName>
    <definedName name="__MKT11" localSheetId="12">#REF!</definedName>
    <definedName name="__MKT11">#REF!</definedName>
    <definedName name="__MKT2" localSheetId="12">#REF!</definedName>
    <definedName name="__MKT2">#REF!</definedName>
    <definedName name="__MKT3" localSheetId="12">#REF!</definedName>
    <definedName name="__MKT3">#REF!</definedName>
    <definedName name="__MKT4" localSheetId="12">#REF!</definedName>
    <definedName name="__MKT4">#REF!</definedName>
    <definedName name="__MKT5" localSheetId="12">#REF!</definedName>
    <definedName name="__MKT5">#REF!</definedName>
    <definedName name="__MKT6" localSheetId="12">#REF!</definedName>
    <definedName name="__MKT6">#REF!</definedName>
    <definedName name="__MKT7" localSheetId="12">#REF!</definedName>
    <definedName name="__MKT7">#REF!</definedName>
    <definedName name="__MKT8" localSheetId="12">#REF!</definedName>
    <definedName name="__MKT8">#REF!</definedName>
    <definedName name="__MKT9" localSheetId="12">#REF!</definedName>
    <definedName name="__MKT9">#REF!</definedName>
    <definedName name="__New1" localSheetId="12">#REF!</definedName>
    <definedName name="__New1">#REF!</definedName>
    <definedName name="__OP1" localSheetId="12">#REF!</definedName>
    <definedName name="__OP1">#REF!</definedName>
    <definedName name="__OP2" localSheetId="12">#REF!</definedName>
    <definedName name="__OP2">#REF!</definedName>
    <definedName name="__OP3" localSheetId="12">#REF!</definedName>
    <definedName name="__OP3">#REF!</definedName>
    <definedName name="__OP4" localSheetId="12">#REF!</definedName>
    <definedName name="__OP4">#REF!</definedName>
    <definedName name="__P1" localSheetId="12">#REF!</definedName>
    <definedName name="__P1">#REF!</definedName>
    <definedName name="__pg1" localSheetId="12">#REF!</definedName>
    <definedName name="__pg1">#REF!</definedName>
    <definedName name="__pg10" localSheetId="12">#REF!</definedName>
    <definedName name="__pg10">#REF!</definedName>
    <definedName name="__pg11" localSheetId="12">#REF!</definedName>
    <definedName name="__pg11">#REF!</definedName>
    <definedName name="__pg12" localSheetId="12">#REF!</definedName>
    <definedName name="__pg12">#REF!</definedName>
    <definedName name="__pg13" localSheetId="12">#REF!</definedName>
    <definedName name="__pg13">#REF!</definedName>
    <definedName name="__pg14" localSheetId="12">#REF!</definedName>
    <definedName name="__pg14">#REF!</definedName>
    <definedName name="__PG2" localSheetId="12">#REF!</definedName>
    <definedName name="__PG2">#REF!</definedName>
    <definedName name="__PG3" localSheetId="12">#REF!</definedName>
    <definedName name="__PG3">#REF!</definedName>
    <definedName name="__PG4" localSheetId="12">#REF!</definedName>
    <definedName name="__PG4">#REF!</definedName>
    <definedName name="__PG5" localSheetId="12">#REF!</definedName>
    <definedName name="__PG5">#REF!</definedName>
    <definedName name="__PG6" localSheetId="12">#REF!</definedName>
    <definedName name="__PG6">#REF!</definedName>
    <definedName name="__PG7" localSheetId="12">#REF!</definedName>
    <definedName name="__PG7">#REF!</definedName>
    <definedName name="__pg8" localSheetId="12">#REF!</definedName>
    <definedName name="__pg8">#REF!</definedName>
    <definedName name="__pg9" localSheetId="12">#REF!</definedName>
    <definedName name="__pg9">#REF!</definedName>
    <definedName name="__PL1" localSheetId="12">#REF!</definedName>
    <definedName name="__PL1">#REF!</definedName>
    <definedName name="__pu1" localSheetId="12">#REF!</definedName>
    <definedName name="__pu1">#REF!</definedName>
    <definedName name="__q2" localSheetId="12" hidden="1">{#N/A,#N/A,FALSE,"COVER1.XLS ";#N/A,#N/A,FALSE,"RACT1.XLS";#N/A,#N/A,FALSE,"RACT2.XLS";#N/A,#N/A,FALSE,"ECCMP";#N/A,#N/A,FALSE,"WELDER.XLS"}</definedName>
    <definedName name="__q2" hidden="1">{#N/A,#N/A,FALSE,"COVER1.XLS ";#N/A,#N/A,FALSE,"RACT1.XLS";#N/A,#N/A,FALSE,"RACT2.XLS";#N/A,#N/A,FALSE,"ECCMP";#N/A,#N/A,FALSE,"WELDER.XLS"}</definedName>
    <definedName name="__QTR1" localSheetId="12">#REF!</definedName>
    <definedName name="__QTR1">#REF!</definedName>
    <definedName name="__QTR2" localSheetId="12">#REF!</definedName>
    <definedName name="__QTR2">#REF!</definedName>
    <definedName name="__QTR3" localSheetId="12">#REF!</definedName>
    <definedName name="__QTR3">#REF!</definedName>
    <definedName name="__QTR4" localSheetId="12">#REF!</definedName>
    <definedName name="__QTR4">#REF!</definedName>
    <definedName name="__QTR5" localSheetId="12">#REF!</definedName>
    <definedName name="__QTR5">#REF!</definedName>
    <definedName name="__QTR6" localSheetId="12">#REF!</definedName>
    <definedName name="__QTR6">#REF!</definedName>
    <definedName name="__QTR7" localSheetId="12">#REF!</definedName>
    <definedName name="__QTR7">#REF!</definedName>
    <definedName name="__QTR8" localSheetId="12">#REF!</definedName>
    <definedName name="__QTR8">#REF!</definedName>
    <definedName name="__ra15" localSheetId="12">#REF!</definedName>
    <definedName name="__ra15">#REF!</definedName>
    <definedName name="__ra16" localSheetId="12">#REF!</definedName>
    <definedName name="__ra16">#REF!</definedName>
    <definedName name="__Sch10" localSheetId="12">#REF!</definedName>
    <definedName name="__Sch10">#REF!</definedName>
    <definedName name="__Sch11" localSheetId="12">#REF!</definedName>
    <definedName name="__Sch11">#REF!</definedName>
    <definedName name="__Sch12" localSheetId="12">#REF!</definedName>
    <definedName name="__Sch12">#REF!</definedName>
    <definedName name="__Sch13" localSheetId="12">#REF!</definedName>
    <definedName name="__Sch13">#REF!</definedName>
    <definedName name="__Sch14" localSheetId="12">#REF!</definedName>
    <definedName name="__Sch14">#REF!</definedName>
    <definedName name="__Sch15" localSheetId="12">#REF!</definedName>
    <definedName name="__Sch15">#REF!</definedName>
    <definedName name="__Sch2" localSheetId="12">#REF!</definedName>
    <definedName name="__Sch2">#REF!</definedName>
    <definedName name="__Sch4" localSheetId="12">#REF!</definedName>
    <definedName name="__Sch4">#REF!</definedName>
    <definedName name="__Sch5" localSheetId="12">#REF!</definedName>
    <definedName name="__Sch5">#REF!</definedName>
    <definedName name="__Sch6" localSheetId="12">#REF!</definedName>
    <definedName name="__Sch6">#REF!</definedName>
    <definedName name="__Sch7" localSheetId="12">#REF!</definedName>
    <definedName name="__Sch7">#REF!</definedName>
    <definedName name="__Sch8" localSheetId="12">#REF!</definedName>
    <definedName name="__Sch8">#REF!</definedName>
    <definedName name="__Sch9" localSheetId="12">#REF!</definedName>
    <definedName name="__Sch9">#REF!</definedName>
    <definedName name="__sep97" localSheetId="12">#REF!</definedName>
    <definedName name="__sep97">#REF!</definedName>
    <definedName name="__sht1" localSheetId="12">#REF!</definedName>
    <definedName name="__sht1">#REF!</definedName>
    <definedName name="__sl1" localSheetId="12">#REF!</definedName>
    <definedName name="__sl1">#REF!</definedName>
    <definedName name="__ST1" localSheetId="12">#REF!</definedName>
    <definedName name="__ST1">#REF!</definedName>
    <definedName name="__sub1" localSheetId="12">#REF!</definedName>
    <definedName name="__sub1">#REF!</definedName>
    <definedName name="__sub2" localSheetId="12">#REF!</definedName>
    <definedName name="__sub2">#REF!</definedName>
    <definedName name="__sum1" localSheetId="12">#REF!</definedName>
    <definedName name="__sum1">#REF!</definedName>
    <definedName name="__sum3" localSheetId="12">#REF!</definedName>
    <definedName name="__sum3">#REF!</definedName>
    <definedName name="__t1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2" localSheetId="12" hidden="1">{"'Sheet1'!$A$5:$G$42"}</definedName>
    <definedName name="__t2" hidden="1">{"'Sheet1'!$A$5:$G$42"}</definedName>
    <definedName name="__TAX1" localSheetId="12">#REF!</definedName>
    <definedName name="__TAX1">#REF!</definedName>
    <definedName name="__tb1" localSheetId="12">#REF!</definedName>
    <definedName name="__tb1">#REF!</definedName>
    <definedName name="__TB1213" localSheetId="12">#REF!</definedName>
    <definedName name="__TB1213">#REF!</definedName>
    <definedName name="__tds1" localSheetId="12">#REF!</definedName>
    <definedName name="__tds1">#REF!</definedName>
    <definedName name="__TLT1" localSheetId="12">#REF!</definedName>
    <definedName name="__TLT1">#REF!</definedName>
    <definedName name="__TOT1" localSheetId="12">#REF!</definedName>
    <definedName name="__TOT1">#REF!</definedName>
    <definedName name="__tr1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ER1" localSheetId="12">#REF!</definedName>
    <definedName name="__UER1">#REF!</definedName>
    <definedName name="__usl1" localSheetId="12">#REF!</definedName>
    <definedName name="__usl1">#REF!</definedName>
    <definedName name="__w2" localSheetId="12" hidden="1">{#N/A,#N/A,FALSE,"17MAY";#N/A,#N/A,FALSE,"24MAY"}</definedName>
    <definedName name="__w2" hidden="1">{#N/A,#N/A,FALSE,"17MAY";#N/A,#N/A,FALSE,"24MAY"}</definedName>
    <definedName name="__wrn2" localSheetId="12" hidden="1">{#N/A,#N/A,FALSE,"ASSUMPTIONS";#N/A,#N/A,FALSE,"Valuation Summary";"page1",#N/A,FALSE,"PRESENTATION";"page2",#N/A,FALSE,"PRESENTATION";#N/A,#N/A,FALSE,"ORIGINAL_ROLLBACK"}</definedName>
    <definedName name="__wrn2" hidden="1">{#N/A,#N/A,FALSE,"ASSUMPTIONS";#N/A,#N/A,FALSE,"Valuation Summary";"page1",#N/A,FALSE,"PRESENTATION";"page2",#N/A,FALSE,"PRESENTATION";#N/A,#N/A,FALSE,"ORIGINAL_ROLLBACK"}</definedName>
    <definedName name="__wrn3" localSheetId="12" hidden="1">{#N/A,#N/A,FALSE,"ASSUMPTIONS";#N/A,#N/A,FALSE,"Valuation Summary";"page1",#N/A,FALSE,"PRESENTATION";"page2",#N/A,FALSE,"PRESENTATION";#N/A,#N/A,FALSE,"ORIGINAL_ROLLBACK"}</definedName>
    <definedName name="__wrn3" hidden="1">{#N/A,#N/A,FALSE,"ASSUMPTIONS";#N/A,#N/A,FALSE,"Valuation Summary";"page1",#N/A,FALSE,"PRESENTATION";"page2",#N/A,FALSE,"PRESENTATION";#N/A,#N/A,FALSE,"ORIGINAL_ROLLBACK"}</definedName>
    <definedName name="__xlnm.Print_Area_13" localSheetId="12">#REF!</definedName>
    <definedName name="__xlnm.Print_Area_13">#REF!</definedName>
    <definedName name="__xlnm.Print_Area_17" localSheetId="12">#REF!</definedName>
    <definedName name="__xlnm.Print_Area_17">#REF!</definedName>
    <definedName name="__xlnm.Print_Area_18" localSheetId="12">#REF!</definedName>
    <definedName name="__xlnm.Print_Area_18">#REF!</definedName>
    <definedName name="__xlnm.Print_Area_2" localSheetId="12">#REF!</definedName>
    <definedName name="__xlnm.Print_Area_2">#REF!</definedName>
    <definedName name="__xlnm.Print_Area_21" localSheetId="12">#REF!</definedName>
    <definedName name="__xlnm.Print_Area_21">#REF!</definedName>
    <definedName name="__xlnm.Print_Area_22" localSheetId="12">#REF!</definedName>
    <definedName name="__xlnm.Print_Area_22">#REF!</definedName>
    <definedName name="__xlnm.Print_Area_26" localSheetId="12">#REF!</definedName>
    <definedName name="__xlnm.Print_Area_26">#REF!</definedName>
    <definedName name="__xlnm.Print_Area_29" localSheetId="12">#REF!</definedName>
    <definedName name="__xlnm.Print_Area_29">#REF!</definedName>
    <definedName name="__xlnm.Print_Area_32" localSheetId="12">#REF!</definedName>
    <definedName name="__xlnm.Print_Area_32">#REF!</definedName>
    <definedName name="__xlnm.Print_Area_45" localSheetId="12">#REF!</definedName>
    <definedName name="__xlnm.Print_Area_45">#REF!</definedName>
    <definedName name="__xlnm.Print_Area_51" localSheetId="12">#REF!</definedName>
    <definedName name="__xlnm.Print_Area_51">#REF!</definedName>
    <definedName name="__xlnm.Print_Area_54" localSheetId="12">#REF!</definedName>
    <definedName name="__xlnm.Print_Area_54">#REF!</definedName>
    <definedName name="_1" localSheetId="12">#REF!</definedName>
    <definedName name="_1">#REF!</definedName>
    <definedName name="_1__123Graph_AChart_1A" localSheetId="12" hidden="1">#REF!</definedName>
    <definedName name="_1__123Graph_AChart_1A" hidden="1">#REF!</definedName>
    <definedName name="_1__123Graph_BSPLICE_95" localSheetId="12">#REF!</definedName>
    <definedName name="_1__123Graph_BSPLICE_95">#REF!</definedName>
    <definedName name="_1__FDSAUDITLINK__" localSheetId="12" hidden="1">{"fdsup://directions/FAT Viewer?action=UPDATE&amp;creator=factset&amp;DYN_ARGS=TRUE&amp;DOC_NAME=FAT:FQL_AUDITING_CLIENT_TEMPLATE.FAT&amp;display_string=Audit&amp;VAR:KEY=YXKJUNQROF&amp;VAR:QUERY=RkZfRUJJVERBX09QRVIoQU5OLDEyLzMxLzIwMDgsMTIvMzEvMjAxMCxGWSk=&amp;WINDOW=FIRST_POPUP&amp;HEIGH","T=450&amp;WIDTH=450&amp;START_MAXIMIZED=FALSE&amp;VAR:CALENDAR=US&amp;VAR:SYMBOL=PZA.UN&amp;VAR:INDEX=0"}</definedName>
    <definedName name="_1__FDSAUDITLINK__" hidden="1">{"fdsup://directions/FAT Viewer?action=UPDATE&amp;creator=factset&amp;DYN_ARGS=TRUE&amp;DOC_NAME=FAT:FQL_AUDITING_CLIENT_TEMPLATE.FAT&amp;display_string=Audit&amp;VAR:KEY=YXKJUNQROF&amp;VAR:QUERY=RkZfRUJJVERBX09QRVIoQU5OLDEyLzMxLzIwMDgsMTIvMzEvMjAxMCxGWSk=&amp;WINDOW=FIRST_POPUP&amp;HEIGH","T=450&amp;WIDTH=450&amp;START_MAXIMIZED=FALSE&amp;VAR:CALENDAR=US&amp;VAR:SYMBOL=PZA.UN&amp;VAR:INDEX=0"}</definedName>
    <definedName name="_1_0_0BENEF" localSheetId="12">#REF!</definedName>
    <definedName name="_1_0_0BENEF">#REF!</definedName>
    <definedName name="_10__123Graph_AChart_1AJ" localSheetId="12" hidden="1">#REF!</definedName>
    <definedName name="_10__123Graph_AChart_1AJ" hidden="1">#REF!</definedName>
    <definedName name="_10_0_0MIS_C" localSheetId="12">#REF!</definedName>
    <definedName name="_10_0_0MIS_C">#REF!</definedName>
    <definedName name="_10_9_BT_DECEMB" localSheetId="12">#REF!</definedName>
    <definedName name="_10_9_BT_DECEMB">#REF!</definedName>
    <definedName name="_10_9_BT_december" localSheetId="12">#REF!</definedName>
    <definedName name="_10_9_BT_december">#REF!</definedName>
    <definedName name="_10_9_BT_FEBRUA" localSheetId="12">#REF!</definedName>
    <definedName name="_10_9_BT_FEBRUA">#REF!</definedName>
    <definedName name="_10_9_BT_NOVEMB" localSheetId="12">#REF!</definedName>
    <definedName name="_10_9_BT_NOVEMB">#REF!</definedName>
    <definedName name="_10_9_BT_SEPTEM" localSheetId="12">#REF!</definedName>
    <definedName name="_10_9_BT_SEPTEM">#REF!</definedName>
    <definedName name="_10_9_BTU_ANNUA" localSheetId="12">#REF!</definedName>
    <definedName name="_10_9_BTU_ANNUA">#REF!</definedName>
    <definedName name="_10_9_BTU_APRIL" localSheetId="12">#REF!</definedName>
    <definedName name="_10_9_BTU_APRIL">#REF!</definedName>
    <definedName name="_10_9_BTU_AUGUS" localSheetId="12">#REF!</definedName>
    <definedName name="_10_9_BTU_AUGUS">#REF!</definedName>
    <definedName name="_10_9_BTU_JANUA" localSheetId="12">#REF!</definedName>
    <definedName name="_10_9_BTU_JANUA">#REF!</definedName>
    <definedName name="_10_9_BTU_JULY" localSheetId="12">#REF!</definedName>
    <definedName name="_10_9_BTU_JULY">#REF!</definedName>
    <definedName name="_10_9_BTU_JUNE" localSheetId="12">#REF!</definedName>
    <definedName name="_10_9_BTU_JUNE">#REF!</definedName>
    <definedName name="_10_9_BTU_MARCH" localSheetId="12">#REF!</definedName>
    <definedName name="_10_9_BTU_MARCH">#REF!</definedName>
    <definedName name="_10_9_BTU_MAY" localSheetId="12">#REF!</definedName>
    <definedName name="_10_9_BTU_MAY">#REF!</definedName>
    <definedName name="_10_9_BTU_OCTOB" localSheetId="12">#REF!</definedName>
    <definedName name="_10_9_BTU_OCTOB">#REF!</definedName>
    <definedName name="_100__123Graph_ACHART_4" localSheetId="12">#REF!</definedName>
    <definedName name="_100__123Graph_ACHART_4">#REF!</definedName>
    <definedName name="_100__123Graph_EGRAFICO_20" localSheetId="12" hidden="1">#REF!</definedName>
    <definedName name="_100__123Graph_EGRAFICO_20" hidden="1">#REF!</definedName>
    <definedName name="_101__123Graph_FChart_1B" localSheetId="12" hidden="1">#REF!</definedName>
    <definedName name="_101__123Graph_FChart_1B" hidden="1">#REF!</definedName>
    <definedName name="_102__123Graph_FGRAFICO_20" localSheetId="12" hidden="1">#REF!</definedName>
    <definedName name="_102__123Graph_FGRAFICO_20" hidden="1">#REF!</definedName>
    <definedName name="_103__123Graph_LBL_AGRAFICO_20" localSheetId="12" hidden="1">#REF!</definedName>
    <definedName name="_103__123Graph_LBL_AGRAFICO_20" hidden="1">#REF!</definedName>
    <definedName name="_104__123Graph_LBL_BGRAFICO_20" localSheetId="12" hidden="1">#REF!</definedName>
    <definedName name="_104__123Graph_LBL_BGRAFICO_20" hidden="1">#REF!</definedName>
    <definedName name="_105__123Graph_LBL_CGRAFICO_20" localSheetId="12" hidden="1">#REF!</definedName>
    <definedName name="_105__123Graph_LBL_CGRAFICO_20" hidden="1">#REF!</definedName>
    <definedName name="_106__123Graph_LBL_DGRAFICO_20" localSheetId="12" hidden="1">#REF!</definedName>
    <definedName name="_106__123Graph_LBL_DGRAFICO_20" hidden="1">#REF!</definedName>
    <definedName name="_107__123Graph_LBL_EGRAFICO_20" localSheetId="12" hidden="1">#REF!</definedName>
    <definedName name="_107__123Graph_LBL_EGRAFICO_20" hidden="1">#REF!</definedName>
    <definedName name="_108__123Graph_LBL_FGRAFICO_20" localSheetId="12" hidden="1">#REF!</definedName>
    <definedName name="_108__123Graph_LBL_FGRAFICO_20" hidden="1">#REF!</definedName>
    <definedName name="_109__123Graph_XGRAFICO_8" localSheetId="12" hidden="1">#REF!</definedName>
    <definedName name="_109__123Graph_XGRAFICO_8" hidden="1">#REF!</definedName>
    <definedName name="_10lkjdsf" localSheetId="12">#REF!</definedName>
    <definedName name="_10lkjdsf">#REF!</definedName>
    <definedName name="_11__123Graph_AChart_1AK" localSheetId="12" hidden="1">#REF!</definedName>
    <definedName name="_11__123Graph_AChart_1AK" hidden="1">#REF!</definedName>
    <definedName name="_11_0_0PLANJBM" localSheetId="12">#REF!</definedName>
    <definedName name="_11_0_0PLANJBM">#REF!</definedName>
    <definedName name="_12__123Graph_AChart_1AL" localSheetId="12" hidden="1">#REF!</definedName>
    <definedName name="_12__123Graph_AChart_1AL" hidden="1">#REF!</definedName>
    <definedName name="_12__123Graph_ESPLICE_95" localSheetId="12">#REF!</definedName>
    <definedName name="_12__123Graph_ESPLICE_95">#REF!</definedName>
    <definedName name="_12_0_0PROJECT_O" localSheetId="12">#REF!</definedName>
    <definedName name="_12_0_0PROJECT_O">#REF!</definedName>
    <definedName name="_123Graph_C" localSheetId="12">#REF!</definedName>
    <definedName name="_123Graph_C">#REF!</definedName>
    <definedName name="_123Graph_C1" localSheetId="12">#REF!</definedName>
    <definedName name="_123Graph_C1">#REF!</definedName>
    <definedName name="_125__123Graph_BCHART_1" localSheetId="12">#REF!</definedName>
    <definedName name="_125__123Graph_BCHART_1">#REF!</definedName>
    <definedName name="_13__123Graph_AChart_1AM" localSheetId="12" hidden="1">#REF!</definedName>
    <definedName name="_13__123Graph_AChart_1AM" hidden="1">#REF!</definedName>
    <definedName name="_13BENEF" localSheetId="12">#REF!</definedName>
    <definedName name="_13BENEF">#REF!</definedName>
    <definedName name="_14__123Graph_AChart_1AN" localSheetId="12" hidden="1">#REF!</definedName>
    <definedName name="_14__123Graph_AChart_1AN" hidden="1">#REF!</definedName>
    <definedName name="_14BENEFIT" localSheetId="12">#REF!</definedName>
    <definedName name="_14BENEFIT">#REF!</definedName>
    <definedName name="_15__123Graph_AChart_1B" localSheetId="12" hidden="1">#REF!</definedName>
    <definedName name="_15__123Graph_AChart_1B" hidden="1">#REF!</definedName>
    <definedName name="_150__123Graph_BCHART_2" localSheetId="12">#REF!</definedName>
    <definedName name="_150__123Graph_BCHART_2">#REF!</definedName>
    <definedName name="_15BENEFITS" localSheetId="12">#REF!</definedName>
    <definedName name="_15BENEFITS">#REF!</definedName>
    <definedName name="_16__123Graph_AChart_1C" localSheetId="12" hidden="1">#REF!</definedName>
    <definedName name="_16__123Graph_AChart_1C" hidden="1">#REF!</definedName>
    <definedName name="_16Chargeba" localSheetId="12">#REF!</definedName>
    <definedName name="_16Chargeba">#REF!</definedName>
    <definedName name="_17__123Graph_AChart_1E" localSheetId="12" hidden="1">#REF!</definedName>
    <definedName name="_17__123Graph_AChart_1E" hidden="1">#REF!</definedName>
    <definedName name="_17__123Graph_BEXPORTS_HEAVY1" localSheetId="12">#REF!</definedName>
    <definedName name="_17__123Graph_BEXPORTS_HEAVY1">#REF!</definedName>
    <definedName name="_175__123Graph_BCHART_3" localSheetId="12">#REF!</definedName>
    <definedName name="_175__123Graph_BCHART_3">#REF!</definedName>
    <definedName name="_17CO" localSheetId="12">#REF!</definedName>
    <definedName name="_17CO">#REF!</definedName>
    <definedName name="_18__123Graph_AChart_1F" localSheetId="12" hidden="1">#REF!</definedName>
    <definedName name="_18__123Graph_AChart_1F" hidden="1">#REF!</definedName>
    <definedName name="_18__123Graph_FSPLICE_95" localSheetId="12">#REF!</definedName>
    <definedName name="_18__123Graph_FSPLICE_95">#REF!</definedName>
    <definedName name="_18COS" localSheetId="12">#REF!</definedName>
    <definedName name="_18COS">#REF!</definedName>
    <definedName name="_19__123Graph_AChart_1G" localSheetId="12" hidden="1">#REF!</definedName>
    <definedName name="_19__123Graph_AChart_1G" hidden="1">#REF!</definedName>
    <definedName name="_19COST" localSheetId="12">#REF!</definedName>
    <definedName name="_19COST">#REF!</definedName>
    <definedName name="_2__123Graph_AChart_1AA" localSheetId="12" hidden="1">#REF!</definedName>
    <definedName name="_2__123Graph_AChart_1AA" hidden="1">#REF!</definedName>
    <definedName name="_2__123Graph_BSPLICE_95" localSheetId="12">#REF!</definedName>
    <definedName name="_2__123Graph_BSPLICE_95">#REF!</definedName>
    <definedName name="_2__123Graph_ESPLICE_95" localSheetId="12">#REF!</definedName>
    <definedName name="_2__123Graph_ESPLICE_95">#REF!</definedName>
    <definedName name="_2__FDSAUDITLINK__" localSheetId="12" hidden="1">{"fdsup://directions/FAT Viewer?action=UPDATE&amp;creator=factset&amp;DYN_ARGS=TRUE&amp;DOC_NAME=FAT:FQL_AUDITING_CLIENT_TEMPLATE.FAT&amp;display_string=Audit&amp;VAR:KEY=WZETIXUZET&amp;VAR:QUERY=RkZfQ09HUyhBTk4sMTIvMzEvMjAwOCwxMi8zMS8yMDEwLEZZKQ==&amp;WINDOW=FIRST_POPUP&amp;HEIGHT=450&amp;WI","DTH=450&amp;START_MAXIMIZED=FALSE&amp;VAR:CALENDAR=US&amp;VAR:SYMBOL=PZA.UN&amp;VAR:INDEX=0"}</definedName>
    <definedName name="_2__FDSAUDITLINK__" hidden="1">{"fdsup://directions/FAT Viewer?action=UPDATE&amp;creator=factset&amp;DYN_ARGS=TRUE&amp;DOC_NAME=FAT:FQL_AUDITING_CLIENT_TEMPLATE.FAT&amp;display_string=Audit&amp;VAR:KEY=WZETIXUZET&amp;VAR:QUERY=RkZfQ09HUyhBTk4sMTIvMzEvMjAwOCwxMi8zMS8yMDEwLEZZKQ==&amp;WINDOW=FIRST_POPUP&amp;HEIGHT=450&amp;WI","DTH=450&amp;START_MAXIMIZED=FALSE&amp;VAR:CALENDAR=US&amp;VAR:SYMBOL=PZA.UN&amp;VAR:INDEX=0"}</definedName>
    <definedName name="_2_0_0BENEFIT" localSheetId="12">#REF!</definedName>
    <definedName name="_2_0_0BENEFIT">#REF!</definedName>
    <definedName name="_2_123Grap" localSheetId="12">#REF!</definedName>
    <definedName name="_2_123Grap">#REF!</definedName>
    <definedName name="_20__123Graph_AChart_1H" localSheetId="12" hidden="1">#REF!</definedName>
    <definedName name="_20__123Graph_AChart_1H" hidden="1">#REF!</definedName>
    <definedName name="_200__123Graph_LBL_ACHART_1" localSheetId="12">#REF!</definedName>
    <definedName name="_200__123Graph_LBL_ACHART_1">#REF!</definedName>
    <definedName name="_20COST_BENEF" localSheetId="12">#REF!</definedName>
    <definedName name="_20COST_BENEF">#REF!</definedName>
    <definedName name="_21__123Graph_AChart_1I" localSheetId="12" hidden="1">#REF!</definedName>
    <definedName name="_21__123Graph_AChart_1I" hidden="1">#REF!</definedName>
    <definedName name="_21ISTJBM" localSheetId="12">#REF!</definedName>
    <definedName name="_21ISTJBM">#REF!</definedName>
    <definedName name="_22__123Graph_AChart_1J" localSheetId="12" hidden="1">#REF!</definedName>
    <definedName name="_22__123Graph_AChart_1J" hidden="1">#REF!</definedName>
    <definedName name="_225__123Graph_LBL_ACHART_2" localSheetId="12">#REF!</definedName>
    <definedName name="_225__123Graph_LBL_ACHART_2">#REF!</definedName>
    <definedName name="_22MIS_C" localSheetId="12">#REF!</definedName>
    <definedName name="_22MIS_C">#REF!</definedName>
    <definedName name="_23__123Graph_AChart_1K" localSheetId="12" hidden="1">#REF!</definedName>
    <definedName name="_23__123Graph_AChart_1K" hidden="1">#REF!</definedName>
    <definedName name="_23__123Graph_BEXPORTS_HEAVY1" localSheetId="12">#REF!</definedName>
    <definedName name="_23__123Graph_BEXPORTS_HEAVY1">#REF!</definedName>
    <definedName name="_23PLANJBM" localSheetId="12">#REF!</definedName>
    <definedName name="_23PLANJBM">#REF!</definedName>
    <definedName name="_24__123Graph_AChart_1L" localSheetId="12" hidden="1">#REF!</definedName>
    <definedName name="_24__123Graph_AChart_1L" hidden="1">#REF!</definedName>
    <definedName name="_24PROJECT_O" localSheetId="12">#REF!</definedName>
    <definedName name="_24PROJECT_O">#REF!</definedName>
    <definedName name="_25__123Graph_ACHART_1" localSheetId="12">#REF!</definedName>
    <definedName name="_25__123Graph_ACHART_1">#REF!</definedName>
    <definedName name="_25__123Graph_AChart_1M" localSheetId="12" hidden="1">#REF!</definedName>
    <definedName name="_25__123Graph_AChart_1M" hidden="1">#REF!</definedName>
    <definedName name="_250__123Graph_LBL_ACHART_3" localSheetId="12">#REF!</definedName>
    <definedName name="_250__123Graph_LBL_ACHART_3">#REF!</definedName>
    <definedName name="_26__123Graph_AChart_1N" localSheetId="12" hidden="1">#REF!</definedName>
    <definedName name="_26__123Graph_AChart_1N" hidden="1">#REF!</definedName>
    <definedName name="_27__123Graph_AChart_1O" localSheetId="12" hidden="1">#REF!</definedName>
    <definedName name="_27__123Graph_AChart_1O" hidden="1">#REF!</definedName>
    <definedName name="_275__123Graph_LBL_ACHART_4" localSheetId="12">#REF!</definedName>
    <definedName name="_275__123Graph_LBL_ACHART_4">#REF!</definedName>
    <definedName name="_28__123Graph_AChart_1P" localSheetId="12" hidden="1">#REF!</definedName>
    <definedName name="_28__123Graph_AChart_1P" hidden="1">#REF!</definedName>
    <definedName name="_29__123Graph_AChart_1Q" localSheetId="12" hidden="1">#REF!</definedName>
    <definedName name="_29__123Graph_AChart_1Q" hidden="1">#REF!</definedName>
    <definedName name="_2B_9" localSheetId="12">#REF!</definedName>
    <definedName name="_2B_9">#REF!</definedName>
    <definedName name="_3__123Graph_AChart_1AB" localSheetId="12" hidden="1">#REF!</definedName>
    <definedName name="_3__123Graph_AChart_1AB" hidden="1">#REF!</definedName>
    <definedName name="_3__123Graph_BSPLICE_95" localSheetId="12">#REF!</definedName>
    <definedName name="_3__123Graph_BSPLICE_95">#REF!</definedName>
    <definedName name="_3__123Graph_FSPLICE_95" localSheetId="12">#REF!</definedName>
    <definedName name="_3__123Graph_FSPLICE_95">#REF!</definedName>
    <definedName name="_3__FDSAUDITLINK__" localSheetId="12" hidden="1">{"fdsup://Directions/FactSet Auditing Viewer?action=AUDIT_VALUE&amp;DB=129&amp;ID1=B0CVPN&amp;VALUEID=01001&amp;SDATE=2008&amp;PERIODTYPE=ANN_STD&amp;SCFT=3&amp;window=popup_no_bar&amp;width=385&amp;height=120&amp;START_MAXIMIZED=FALSE&amp;creator=factset&amp;display_string=Audit"}</definedName>
    <definedName name="_3__FDSAUDITLINK__" hidden="1">{"fdsup://Directions/FactSet Auditing Viewer?action=AUDIT_VALUE&amp;DB=129&amp;ID1=B0CVPN&amp;VALUEID=01001&amp;SDATE=2008&amp;PERIODTYPE=ANN_STD&amp;SCFT=3&amp;window=popup_no_bar&amp;width=385&amp;height=120&amp;START_MAXIMIZED=FALSE&amp;creator=factset&amp;display_string=Audit"}</definedName>
    <definedName name="_3_0__123Grap">#REF!</definedName>
    <definedName name="_3_0_0BENEFITS" localSheetId="12">#REF!</definedName>
    <definedName name="_3_0_0BENEFITS">#REF!</definedName>
    <definedName name="_30__123Graph_AChart_1R" localSheetId="12" hidden="1">#REF!</definedName>
    <definedName name="_30__123Graph_AChart_1R" hidden="1">#REF!</definedName>
    <definedName name="_300__123Graph_LBL_BCHART_1" localSheetId="12">#REF!</definedName>
    <definedName name="_300__123Graph_LBL_BCHART_1">#REF!</definedName>
    <definedName name="_31__123Graph_AChart_1S" localSheetId="12" hidden="1">#REF!</definedName>
    <definedName name="_31__123Graph_AChart_1S" hidden="1">#REF!</definedName>
    <definedName name="_32__123Graph_AChart_1T" localSheetId="12" hidden="1">#REF!</definedName>
    <definedName name="_32__123Graph_AChart_1T" hidden="1">#REF!</definedName>
    <definedName name="_325__123Graph_LBL_BCHART_2" localSheetId="12">#REF!</definedName>
    <definedName name="_325__123Graph_LBL_BCHART_2">#REF!</definedName>
    <definedName name="_33__123Graph_AChart_1U" localSheetId="12" hidden="1">#REF!</definedName>
    <definedName name="_33__123Graph_AChart_1U" hidden="1">#REF!</definedName>
    <definedName name="_34__123Graph_AChart_1V" localSheetId="12" hidden="1">#REF!</definedName>
    <definedName name="_34__123Graph_AChart_1V" hidden="1">#REF!</definedName>
    <definedName name="_35__123Graph_AChart_1W" localSheetId="12" hidden="1">#REF!</definedName>
    <definedName name="_35__123Graph_AChart_1W" hidden="1">#REF!</definedName>
    <definedName name="_350__123Graph_LBL_BCHART_3" localSheetId="12">#REF!</definedName>
    <definedName name="_350__123Graph_LBL_BCHART_3">#REF!</definedName>
    <definedName name="_36__123Graph_AChart_1X" localSheetId="12" hidden="1">#REF!</definedName>
    <definedName name="_36__123Graph_AChart_1X" hidden="1">#REF!</definedName>
    <definedName name="_37__123Graph_AChart_1Y" localSheetId="12" hidden="1">#REF!</definedName>
    <definedName name="_37__123Graph_AChart_1Y" hidden="1">#REF!</definedName>
    <definedName name="_375__123Graph_XCHART_1" localSheetId="12">#REF!</definedName>
    <definedName name="_375__123Graph_XCHART_1">#REF!</definedName>
    <definedName name="_38__123Graph_AChart_1Z" localSheetId="12" hidden="1">#REF!</definedName>
    <definedName name="_38__123Graph_AChart_1Z" hidden="1">#REF!</definedName>
    <definedName name="_39__123Graph_AChart_2D" localSheetId="12" hidden="1">#REF!</definedName>
    <definedName name="_39__123Graph_AChart_2D" hidden="1">#REF!</definedName>
    <definedName name="_4__123Graph_AChart_1AC" localSheetId="12" hidden="1">#REF!</definedName>
    <definedName name="_4__123Graph_AChart_1AC" hidden="1">#REF!</definedName>
    <definedName name="_4__123Graph_ESPLICE_95" localSheetId="12">#REF!</definedName>
    <definedName name="_4__123Graph_ESPLICE_95">#REF!</definedName>
    <definedName name="_4_0_0Chargeba" localSheetId="12">#REF!</definedName>
    <definedName name="_4_0_0Chargeba">#REF!</definedName>
    <definedName name="_4_123Grap" localSheetId="12">#REF!</definedName>
    <definedName name="_4_123Grap">#REF!</definedName>
    <definedName name="_40__123Graph_AChart_3D" localSheetId="12" hidden="1">#REF!</definedName>
    <definedName name="_40__123Graph_AChart_3D" hidden="1">#REF!</definedName>
    <definedName name="_400__123Graph_XCHART_2" localSheetId="12">#REF!</definedName>
    <definedName name="_400__123Graph_XCHART_2">#REF!</definedName>
    <definedName name="_41__123Graph_AChart_3X" localSheetId="12" hidden="1">#REF!</definedName>
    <definedName name="_41__123Graph_AChart_3X" hidden="1">#REF!</definedName>
    <definedName name="_42__123Graph_AChart_9C" localSheetId="12" hidden="1">#REF!</definedName>
    <definedName name="_42__123Graph_AChart_9C" hidden="1">#REF!</definedName>
    <definedName name="_425__123Graph_XCHART_3" localSheetId="12">#REF!</definedName>
    <definedName name="_425__123Graph_XCHART_3">#REF!</definedName>
    <definedName name="_43__123Graph_AGRAFICO_20" localSheetId="12" hidden="1">#REF!</definedName>
    <definedName name="_43__123Graph_AGRAFICO_20" hidden="1">#REF!</definedName>
    <definedName name="_44__123Graph_AGRAFICO_7" localSheetId="12" hidden="1">#REF!</definedName>
    <definedName name="_44__123Graph_AGRAFICO_7" hidden="1">#REF!</definedName>
    <definedName name="_45__123Graph_AGRAFICO_8" localSheetId="12" hidden="1">#REF!</definedName>
    <definedName name="_45__123Graph_AGRAFICO_8" hidden="1">#REF!</definedName>
    <definedName name="_450__123Graph_XCHART_4" localSheetId="12">#REF!</definedName>
    <definedName name="_450__123Graph_XCHART_4">#REF!</definedName>
    <definedName name="_46__123Graph_BChart_1AA" localSheetId="12" hidden="1">#REF!</definedName>
    <definedName name="_46__123Graph_BChart_1AA" hidden="1">#REF!</definedName>
    <definedName name="_47__123Graph_BChart_1AB" localSheetId="12" hidden="1">#REF!</definedName>
    <definedName name="_47__123Graph_BChart_1AB" hidden="1">#REF!</definedName>
    <definedName name="_48__123Graph_BChart_1AC" localSheetId="12" hidden="1">#REF!</definedName>
    <definedName name="_48__123Graph_BChart_1AC" hidden="1">#REF!</definedName>
    <definedName name="_49__123Graph_BChart_1AD" localSheetId="12" hidden="1">#REF!</definedName>
    <definedName name="_49__123Graph_BChart_1AD" hidden="1">#REF!</definedName>
    <definedName name="_5__123Graph_AChart_1AD" localSheetId="12" hidden="1">#REF!</definedName>
    <definedName name="_5__123Graph_AChart_1AD" hidden="1">#REF!</definedName>
    <definedName name="_5_0_0CO" localSheetId="12">#REF!</definedName>
    <definedName name="_5_0_0CO">#REF!</definedName>
    <definedName name="_50__123Graph_ACHART_2" localSheetId="12">#REF!</definedName>
    <definedName name="_50__123Graph_ACHART_2">#REF!</definedName>
    <definedName name="_50__123Graph_BChart_1AE" localSheetId="12" hidden="1">#REF!</definedName>
    <definedName name="_50__123Graph_BChart_1AE" hidden="1">#REF!</definedName>
    <definedName name="_51__123Graph_BChart_1AF" localSheetId="12" hidden="1">#REF!</definedName>
    <definedName name="_51__123Graph_BChart_1AF" hidden="1">#REF!</definedName>
    <definedName name="_52__123Graph_BChart_1AG" localSheetId="12" hidden="1">#REF!</definedName>
    <definedName name="_52__123Graph_BChart_1AG" hidden="1">#REF!</definedName>
    <definedName name="_53__123Graph_BChart_1B" localSheetId="12" hidden="1">#REF!</definedName>
    <definedName name="_53__123Graph_BChart_1B" hidden="1">#REF!</definedName>
    <definedName name="_5300" localSheetId="12">#REF!</definedName>
    <definedName name="_5300">#REF!</definedName>
    <definedName name="_54__123Graph_BChart_1C" localSheetId="12" hidden="1">#REF!</definedName>
    <definedName name="_54__123Graph_BChart_1C" hidden="1">#REF!</definedName>
    <definedName name="_55__123Graph_BChart_1E" localSheetId="12" hidden="1">#REF!</definedName>
    <definedName name="_55__123Graph_BChart_1E" hidden="1">#REF!</definedName>
    <definedName name="_56__123Graph_BChart_1F" localSheetId="12" hidden="1">#REF!</definedName>
    <definedName name="_56__123Graph_BChart_1F" hidden="1">#REF!</definedName>
    <definedName name="_57__123Graph_BChart_1G" localSheetId="12" hidden="1">#REF!</definedName>
    <definedName name="_57__123Graph_BChart_1G" hidden="1">#REF!</definedName>
    <definedName name="_58__123Graph_BChart_1H" localSheetId="12" hidden="1">#REF!</definedName>
    <definedName name="_58__123Graph_BChart_1H" hidden="1">#REF!</definedName>
    <definedName name="_59__123Graph_BChart_1I" localSheetId="12" hidden="1">#REF!</definedName>
    <definedName name="_59__123Graph_BChart_1I" hidden="1">#REF!</definedName>
    <definedName name="_6__123Graph_AChart_1AE" localSheetId="12" hidden="1">#REF!</definedName>
    <definedName name="_6__123Graph_AChart_1AE" hidden="1">#REF!</definedName>
    <definedName name="_6__123Graph_BSPLICE_95" localSheetId="12">#REF!</definedName>
    <definedName name="_6__123Graph_BSPLICE_95">#REF!</definedName>
    <definedName name="_6__123Graph_ESPLICE_95" localSheetId="12">#REF!</definedName>
    <definedName name="_6__123Graph_ESPLICE_95">#REF!</definedName>
    <definedName name="_6__123Graph_FSPLICE_95" localSheetId="12">#REF!</definedName>
    <definedName name="_6__123Graph_FSPLICE_95">#REF!</definedName>
    <definedName name="_6_0__123Grap" localSheetId="12">#REF!</definedName>
    <definedName name="_6_0__123Grap">#REF!</definedName>
    <definedName name="_6_0_0COS" localSheetId="12">#REF!</definedName>
    <definedName name="_6_0_0COS">#REF!</definedName>
    <definedName name="_6_123Grap" localSheetId="12">#REF!</definedName>
    <definedName name="_6_123Grap">#REF!</definedName>
    <definedName name="_60__123Graph_BChart_1J" localSheetId="12" hidden="1">#REF!</definedName>
    <definedName name="_60__123Graph_BChart_1J" hidden="1">#REF!</definedName>
    <definedName name="_61__123Graph_BChart_1K" localSheetId="12" hidden="1">#REF!</definedName>
    <definedName name="_61__123Graph_BChart_1K" hidden="1">#REF!</definedName>
    <definedName name="_62__123Graph_BChart_1L" localSheetId="12" hidden="1">#REF!</definedName>
    <definedName name="_62__123Graph_BChart_1L" hidden="1">#REF!</definedName>
    <definedName name="_63__123Graph_BChart_1N" localSheetId="12" hidden="1">#REF!</definedName>
    <definedName name="_63__123Graph_BChart_1N" hidden="1">#REF!</definedName>
    <definedName name="_64__123Graph_BChart_1Q" localSheetId="12" hidden="1">#REF!</definedName>
    <definedName name="_64__123Graph_BChart_1Q" hidden="1">#REF!</definedName>
    <definedName name="_65__123Graph_BChart_1Y" localSheetId="12" hidden="1">#REF!</definedName>
    <definedName name="_65__123Graph_BChart_1Y" hidden="1">#REF!</definedName>
    <definedName name="_66__123Graph_BChart_1Z" localSheetId="12" hidden="1">#REF!</definedName>
    <definedName name="_66__123Graph_BChart_1Z" hidden="1">#REF!</definedName>
    <definedName name="_66_CITIES" localSheetId="12">#REF!</definedName>
    <definedName name="_66_CITIES">#REF!</definedName>
    <definedName name="_67__123Graph_BChart_2D" localSheetId="12" hidden="1">#REF!</definedName>
    <definedName name="_67__123Graph_BChart_2D" hidden="1">#REF!</definedName>
    <definedName name="_68__123Graph_BChart_9C" localSheetId="12" hidden="1">#REF!</definedName>
    <definedName name="_68__123Graph_BChart_9C" hidden="1">#REF!</definedName>
    <definedName name="_69__123Graph_BGRAFICO_20" localSheetId="12" hidden="1">#REF!</definedName>
    <definedName name="_69__123Graph_BGRAFICO_20" hidden="1">#REF!</definedName>
    <definedName name="_7__123Graph_AChart_1AF" localSheetId="12" hidden="1">#REF!</definedName>
    <definedName name="_7__123Graph_AChart_1AF" hidden="1">#REF!</definedName>
    <definedName name="_7_0_0COST" localSheetId="12">#REF!</definedName>
    <definedName name="_7_0_0COST">#REF!</definedName>
    <definedName name="_70__123Graph_BGRAFICO_7" localSheetId="12" hidden="1">#REF!</definedName>
    <definedName name="_70__123Graph_BGRAFICO_7" hidden="1">#REF!</definedName>
    <definedName name="_71__123Graph_BGRAFICO_8" localSheetId="12" hidden="1">#REF!</definedName>
    <definedName name="_71__123Graph_BGRAFICO_8" hidden="1">#REF!</definedName>
    <definedName name="_72__123Graph_CChart_1AA" localSheetId="12" hidden="1">#REF!</definedName>
    <definedName name="_72__123Graph_CChart_1AA" hidden="1">#REF!</definedName>
    <definedName name="_73__123Graph_CChart_1AB" localSheetId="12" hidden="1">#REF!</definedName>
    <definedName name="_73__123Graph_CChart_1AB" hidden="1">#REF!</definedName>
    <definedName name="_74__123Graph_CChart_1AE" localSheetId="12" hidden="1">#REF!</definedName>
    <definedName name="_74__123Graph_CChart_1AE" hidden="1">#REF!</definedName>
    <definedName name="_75__123Graph_ACHART_3" localSheetId="12">#REF!</definedName>
    <definedName name="_75__123Graph_ACHART_3">#REF!</definedName>
    <definedName name="_75__123Graph_CChart_1AF" localSheetId="12" hidden="1">#REF!</definedName>
    <definedName name="_75__123Graph_CChart_1AF" hidden="1">#REF!</definedName>
    <definedName name="_76__123Graph_CChart_1B" localSheetId="12" hidden="1">#REF!</definedName>
    <definedName name="_76__123Graph_CChart_1B" hidden="1">#REF!</definedName>
    <definedName name="_77__123Graph_CChart_1C" localSheetId="12" hidden="1">#REF!</definedName>
    <definedName name="_77__123Graph_CChart_1C" hidden="1">#REF!</definedName>
    <definedName name="_78__123Graph_CChart_1E" localSheetId="12" hidden="1">#REF!</definedName>
    <definedName name="_78__123Graph_CChart_1E" hidden="1">#REF!</definedName>
    <definedName name="_79__123Graph_CChart_1F" localSheetId="12" hidden="1">#REF!</definedName>
    <definedName name="_79__123Graph_CChart_1F" hidden="1">#REF!</definedName>
    <definedName name="_8__123Graph_AChart_1AG" localSheetId="12" hidden="1">#REF!</definedName>
    <definedName name="_8__123Graph_AChart_1AG" hidden="1">#REF!</definedName>
    <definedName name="_8_0_0COST_BENEF" localSheetId="12">#REF!</definedName>
    <definedName name="_8_0_0COST_BENEF">#REF!</definedName>
    <definedName name="_80__123Graph_CChart_1G" localSheetId="12" hidden="1">#REF!</definedName>
    <definedName name="_80__123Graph_CChart_1G" hidden="1">#REF!</definedName>
    <definedName name="_81__123Graph_CChart_1H" localSheetId="12" hidden="1">#REF!</definedName>
    <definedName name="_81__123Graph_CChart_1H" hidden="1">#REF!</definedName>
    <definedName name="_82__123Graph_CChart_1I" localSheetId="12" hidden="1">#REF!</definedName>
    <definedName name="_82__123Graph_CChart_1I" hidden="1">#REF!</definedName>
    <definedName name="_83__123Graph_CChart_1J" localSheetId="12" hidden="1">#REF!</definedName>
    <definedName name="_83__123Graph_CChart_1J" hidden="1">#REF!</definedName>
    <definedName name="_84__123Graph_CChart_1K" localSheetId="12" hidden="1">#REF!</definedName>
    <definedName name="_84__123Graph_CChart_1K" hidden="1">#REF!</definedName>
    <definedName name="_85__123Graph_CChart_1L" localSheetId="12" hidden="1">#REF!</definedName>
    <definedName name="_85__123Graph_CChart_1L" hidden="1">#REF!</definedName>
    <definedName name="_86__123Graph_CChart_1N" localSheetId="12" hidden="1">#REF!</definedName>
    <definedName name="_86__123Graph_CChart_1N" hidden="1">#REF!</definedName>
    <definedName name="_87__123Graph_CChart_1Y" localSheetId="12" hidden="1">#REF!</definedName>
    <definedName name="_87__123Graph_CChart_1Y" hidden="1">#REF!</definedName>
    <definedName name="_88__123Graph_CChart_9C" localSheetId="12" hidden="1">#REF!</definedName>
    <definedName name="_88__123Graph_CChart_9C" hidden="1">#REF!</definedName>
    <definedName name="_89__123Graph_CGRAFICO_20" localSheetId="12" hidden="1">#REF!</definedName>
    <definedName name="_89__123Graph_CGRAFICO_20" hidden="1">#REF!</definedName>
    <definedName name="_9__123Graph_AChart_1AI" localSheetId="12" hidden="1">#REF!</definedName>
    <definedName name="_9__123Graph_AChart_1AI" hidden="1">#REF!</definedName>
    <definedName name="_9__123Graph_FSPLICE_95" localSheetId="12">#REF!</definedName>
    <definedName name="_9__123Graph_FSPLICE_95">#REF!</definedName>
    <definedName name="_9_0_0ISTJBM" localSheetId="12">#REF!</definedName>
    <definedName name="_9_0_0ISTJBM">#REF!</definedName>
    <definedName name="_90__123Graph_DChart_1AB" localSheetId="12" hidden="1">#REF!</definedName>
    <definedName name="_90__123Graph_DChart_1AB" hidden="1">#REF!</definedName>
    <definedName name="_91__123Graph_DChart_1B" localSheetId="12" hidden="1">#REF!</definedName>
    <definedName name="_91__123Graph_DChart_1B" hidden="1">#REF!</definedName>
    <definedName name="_92__123Graph_DChart_1C" localSheetId="12" hidden="1">#REF!</definedName>
    <definedName name="_92__123Graph_DChart_1C" hidden="1">#REF!</definedName>
    <definedName name="_93__123Graph_DChart_1I" localSheetId="12" hidden="1">#REF!</definedName>
    <definedName name="_93__123Graph_DChart_1I" hidden="1">#REF!</definedName>
    <definedName name="_94__123Graph_DChart_1J" localSheetId="12" hidden="1">#REF!</definedName>
    <definedName name="_94__123Graph_DChart_1J" hidden="1">#REF!</definedName>
    <definedName name="_95__123Graph_DChart_1K" localSheetId="12" hidden="1">#REF!</definedName>
    <definedName name="_95__123Graph_DChart_1K" hidden="1">#REF!</definedName>
    <definedName name="_96__123Graph_DChart_1L" localSheetId="12" hidden="1">#REF!</definedName>
    <definedName name="_96__123Graph_DChart_1L" hidden="1">#REF!</definedName>
    <definedName name="_97__123Graph_DGRAFICO_20" localSheetId="12" hidden="1">#REF!</definedName>
    <definedName name="_97__123Graph_DGRAFICO_20" hidden="1">#REF!</definedName>
    <definedName name="_98__123Graph_EChart_1AB" localSheetId="12" hidden="1">#REF!</definedName>
    <definedName name="_98__123Graph_EChart_1AB" hidden="1">#REF!</definedName>
    <definedName name="_99__123Graph_EChart_1B" localSheetId="12" hidden="1">#REF!</definedName>
    <definedName name="_99__123Graph_EChart_1B" hidden="1">#REF!</definedName>
    <definedName name="_a2" localSheetId="12" hidden="1">{"Page1",#N/A,FALSE,"CompCo";"Page2",#N/A,FALSE,"CompCo"}</definedName>
    <definedName name="_a2" hidden="1">{"Page1",#N/A,FALSE,"CompCo";"Page2",#N/A,FALSE,"CompCo"}</definedName>
    <definedName name="_a3" localSheetId="12" hidden="1">{"Page1",#N/A,FALSE,"CompCo";"Page2",#N/A,FALSE,"CompCo"}</definedName>
    <definedName name="_a3" hidden="1">{"Page1",#N/A,FALSE,"CompCo";"Page2",#N/A,FALSE,"CompCo"}</definedName>
    <definedName name="_A65536" localSheetId="12">#REF!</definedName>
    <definedName name="_A65536">#REF!</definedName>
    <definedName name="_A65537" localSheetId="12">#REF!</definedName>
    <definedName name="_A65537">#REF!</definedName>
    <definedName name="_a65554" localSheetId="12">#REF!</definedName>
    <definedName name="_a65554">#REF!</definedName>
    <definedName name="_a65600" localSheetId="12">#REF!</definedName>
    <definedName name="_a65600">#REF!</definedName>
    <definedName name="_a65700" localSheetId="12">#REF!</definedName>
    <definedName name="_a65700">#REF!</definedName>
    <definedName name="_a65800" localSheetId="12">#REF!</definedName>
    <definedName name="_a65800">#REF!</definedName>
    <definedName name="_a66000" localSheetId="12">#REF!</definedName>
    <definedName name="_a66000">#REF!</definedName>
    <definedName name="_a665536" localSheetId="12">#REF!</definedName>
    <definedName name="_a665536">#REF!</definedName>
    <definedName name="_AA18" hidden="1">#NAME?</definedName>
    <definedName name="_aa2" localSheetId="1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localSheetId="1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B18" hidden="1">#NAME?</definedName>
    <definedName name="_AC18" hidden="1">#NAME?</definedName>
    <definedName name="_ACK1" localSheetId="12">#REF!</definedName>
    <definedName name="_ACK1">#REF!</definedName>
    <definedName name="_AD18" hidden="1">#NAME?</definedName>
    <definedName name="_adh10" localSheetId="12">#REF!</definedName>
    <definedName name="_adh10">#REF!</definedName>
    <definedName name="_adh26" localSheetId="12">#REF!</definedName>
    <definedName name="_adh26">#REF!</definedName>
    <definedName name="_ADR1" localSheetId="12">#REF!</definedName>
    <definedName name="_ADR1">#REF!</definedName>
    <definedName name="_ADR2" localSheetId="12">#REF!</definedName>
    <definedName name="_ADR2">#REF!</definedName>
    <definedName name="_ADR3" localSheetId="12">#REF!</definedName>
    <definedName name="_ADR3">#REF!</definedName>
    <definedName name="_ADR4" localSheetId="12">#REF!</definedName>
    <definedName name="_ADR4">#REF!</definedName>
    <definedName name="_ADR5" localSheetId="12">#REF!</definedName>
    <definedName name="_ADR5">#REF!</definedName>
    <definedName name="_ads10" localSheetId="12">#REF!</definedName>
    <definedName name="_ads10">#REF!</definedName>
    <definedName name="_ads26" localSheetId="12">#REF!</definedName>
    <definedName name="_ads26">#REF!</definedName>
    <definedName name="_AE18" hidden="1">#NAME?</definedName>
    <definedName name="_AH18" hidden="1">#NAME?</definedName>
    <definedName name="_AJ18" hidden="1">#NAME?</definedName>
    <definedName name="_AM18" hidden="1">#NAME?</definedName>
    <definedName name="_ANN2" localSheetId="12">#REF!</definedName>
    <definedName name="_ANN2">#REF!</definedName>
    <definedName name="_AtRisk_SimSetting_AutomaticallyGenerateReports" hidden="1">FALSE</definedName>
    <definedName name="_AtRisk_SimSetting_AutomaticResultsDisplayMode" hidden="1">1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bdm._6DE9FD41CF0248559D918CB423239EC7" localSheetId="12" hidden="1">#REF!</definedName>
    <definedName name="_bdm._6DE9FD41CF0248559D918CB423239EC7" hidden="1">#REF!</definedName>
    <definedName name="_bdm.005E719C36A841F7A63FC64998C90DCE.edm" localSheetId="12">#REF!</definedName>
    <definedName name="_bdm.005E719C36A841F7A63FC64998C90DCE.edm">#REF!</definedName>
    <definedName name="_bdm.0108B2604C1F46EEA61E89AEAE6D8A0F.edm" localSheetId="12">#REF!</definedName>
    <definedName name="_bdm.0108B2604C1F46EEA61E89AEAE6D8A0F.edm">#REF!</definedName>
    <definedName name="_bdm.01BD8A26191A494E865D7C64B889A9DB.edm" localSheetId="12">#REF!</definedName>
    <definedName name="_bdm.01BD8A26191A494E865D7C64B889A9DB.edm">#REF!</definedName>
    <definedName name="_bdm.026213BCBD2748769C123B56CC693EDF.edm" localSheetId="12">#REF!</definedName>
    <definedName name="_bdm.026213BCBD2748769C123B56CC693EDF.edm">#REF!</definedName>
    <definedName name="_bdm.074B34DF101F45EC9B6F9ADFF46BA88F.edm" localSheetId="12">#REF!</definedName>
    <definedName name="_bdm.074B34DF101F45EC9B6F9ADFF46BA88F.edm">#REF!</definedName>
    <definedName name="_bdm.08CCF258BD8145DBB4A2694EC425A82E.edm" localSheetId="12">#REF!</definedName>
    <definedName name="_bdm.08CCF258BD8145DBB4A2694EC425A82E.edm">#REF!</definedName>
    <definedName name="_bdm.09032F43291D49838E773BA574FACF82.edm" localSheetId="12">#REF!</definedName>
    <definedName name="_bdm.09032F43291D49838E773BA574FACF82.edm">#REF!</definedName>
    <definedName name="_bdm.09BC332E7B564202B176B48D54B905EF.edm" localSheetId="12">#REF!</definedName>
    <definedName name="_bdm.09BC332E7B564202B176B48D54B905EF.edm">#REF!</definedName>
    <definedName name="_bdm.0E3245E6CCC1429AA1780D007C9DB7C2.edm" localSheetId="12">#REF!</definedName>
    <definedName name="_bdm.0E3245E6CCC1429AA1780D007C9DB7C2.edm">#REF!</definedName>
    <definedName name="_bdm.11277D0DDDCE485198C82043BBF91A09.edm" localSheetId="12">#REF!</definedName>
    <definedName name="_bdm.11277D0DDDCE485198C82043BBF91A09.edm">#REF!</definedName>
    <definedName name="_bdm.13305A2F48CA44D7A7B886EB6E6A974C.edm" localSheetId="12">#REF!</definedName>
    <definedName name="_bdm.13305A2F48CA44D7A7B886EB6E6A974C.edm">#REF!</definedName>
    <definedName name="_bdm.149914AF909B4BFE8FF2A6A24E27951F.edm" localSheetId="12">#REF!</definedName>
    <definedName name="_bdm.149914AF909B4BFE8FF2A6A24E27951F.edm">#REF!</definedName>
    <definedName name="_bdm.16E3EF166D88478E9A191CDEB447369C.edm" localSheetId="12" hidden="1">#REF!</definedName>
    <definedName name="_bdm.16E3EF166D88478E9A191CDEB447369C.edm" hidden="1">#REF!</definedName>
    <definedName name="_bdm.18968945170C4F5CA639288DAE17CCF9.edm" localSheetId="12" hidden="1">#REF!</definedName>
    <definedName name="_bdm.18968945170C4F5CA639288DAE17CCF9.edm" hidden="1">#REF!</definedName>
    <definedName name="_bdm.1A097974184247BD8B7D3A4B1B7798A3.edm" localSheetId="12" hidden="1">#REF!</definedName>
    <definedName name="_bdm.1A097974184247BD8B7D3A4B1B7798A3.edm" hidden="1">#REF!</definedName>
    <definedName name="_bdm.1AF3FEE39B244891BB39A613E5EDE96C.edm" localSheetId="12">#REF!</definedName>
    <definedName name="_bdm.1AF3FEE39B244891BB39A613E5EDE96C.edm">#REF!</definedName>
    <definedName name="_bdm.1C0045343700448CA0D9AD365A1CDA0E.edm" localSheetId="12">#REF!</definedName>
    <definedName name="_bdm.1C0045343700448CA0D9AD365A1CDA0E.edm">#REF!</definedName>
    <definedName name="_bdm.1C0980E7FBEF47EBBC1F714F915B70D8.edm" localSheetId="12">#REF!</definedName>
    <definedName name="_bdm.1C0980E7FBEF47EBBC1F714F915B70D8.edm">#REF!</definedName>
    <definedName name="_bdm.1CEE895BAA7B41D59F88EC619FDEF041.edm" localSheetId="12" hidden="1">#REF!</definedName>
    <definedName name="_bdm.1CEE895BAA7B41D59F88EC619FDEF041.edm" hidden="1">#REF!</definedName>
    <definedName name="_bdm.1DCB6792FF334EFDA89FF3BB8002C56F.edm" localSheetId="12">#REF!</definedName>
    <definedName name="_bdm.1DCB6792FF334EFDA89FF3BB8002C56F.edm">#REF!</definedName>
    <definedName name="_bdm.1F2E4FC8DF08484182C16648ECF57F69.edm" localSheetId="12">#REF!</definedName>
    <definedName name="_bdm.1F2E4FC8DF08484182C16648ECF57F69.edm">#REF!</definedName>
    <definedName name="_bdm.1F893283B8CC497CB31EF233BE48FD54.edm" localSheetId="12" hidden="1">#REF!</definedName>
    <definedName name="_bdm.1F893283B8CC497CB31EF233BE48FD54.edm" hidden="1">#REF!</definedName>
    <definedName name="_bdm.21AAD65AAFA54CED85FAEC2BFF1A9B66.edm" localSheetId="12">#REF!</definedName>
    <definedName name="_bdm.21AAD65AAFA54CED85FAEC2BFF1A9B66.edm">#REF!</definedName>
    <definedName name="_bdm.221DF7F60AEC491CB96C545BC6DB8B7C.edm" localSheetId="12">#REF!</definedName>
    <definedName name="_bdm.221DF7F60AEC491CB96C545BC6DB8B7C.edm">#REF!</definedName>
    <definedName name="_bdm.226EE3270C8749F2B19A5867E085E28F.edm" localSheetId="12">#REF!</definedName>
    <definedName name="_bdm.226EE3270C8749F2B19A5867E085E28F.edm">#REF!</definedName>
    <definedName name="_bdm.228191AD795C44C3B2C1D29851BA6B5A.edm" localSheetId="12" hidden="1">#REF!</definedName>
    <definedName name="_bdm.228191AD795C44C3B2C1D29851BA6B5A.edm" hidden="1">#REF!</definedName>
    <definedName name="_bdm.22ECC8B0302A4CE383E089487D232A26.edm" localSheetId="12">#REF!</definedName>
    <definedName name="_bdm.22ECC8B0302A4CE383E089487D232A26.edm">#REF!</definedName>
    <definedName name="_bdm.2373A142274543339CA00A8D071CB472.edm" localSheetId="12">#REF!</definedName>
    <definedName name="_bdm.2373A142274543339CA00A8D071CB472.edm">#REF!</definedName>
    <definedName name="_bdm.24053EC26E0E42C59D343B60F5359362.edm" localSheetId="12" hidden="1">#REF!</definedName>
    <definedName name="_bdm.24053EC26E0E42C59D343B60F5359362.edm" hidden="1">#REF!</definedName>
    <definedName name="_bdm.243A2999D4E642808487D781DFF4DDF4.edm" localSheetId="12">#REF!</definedName>
    <definedName name="_bdm.243A2999D4E642808487D781DFF4DDF4.edm">#REF!</definedName>
    <definedName name="_bdm.25029F5B8D594E3DB459EE6D26BB9561.edm" localSheetId="12">#REF!</definedName>
    <definedName name="_bdm.25029F5B8D594E3DB459EE6D26BB9561.edm">#REF!</definedName>
    <definedName name="_bdm.262503B701A74573B301632BDC08B22B.edm" localSheetId="12">#REF!</definedName>
    <definedName name="_bdm.262503B701A74573B301632BDC08B22B.edm">#REF!</definedName>
    <definedName name="_bdm.2802879BE2FE4928A5B216B854501D54.edm" localSheetId="12" hidden="1">#REF!</definedName>
    <definedName name="_bdm.2802879BE2FE4928A5B216B854501D54.edm" hidden="1">#REF!</definedName>
    <definedName name="_bdm.28B6B924E02F44299B48A7FF4831BC18.edm" localSheetId="12">#REF!</definedName>
    <definedName name="_bdm.28B6B924E02F44299B48A7FF4831BC18.edm">#REF!</definedName>
    <definedName name="_bdm.29DA12D5CD644BF6BF2139DA24F25758.edm" localSheetId="12">#REF!</definedName>
    <definedName name="_bdm.29DA12D5CD644BF6BF2139DA24F25758.edm">#REF!</definedName>
    <definedName name="_bdm.2BFC8852CC0345A7B8A93328B707CCC4.edm" localSheetId="12">#REF!</definedName>
    <definedName name="_bdm.2BFC8852CC0345A7B8A93328B707CCC4.edm">#REF!</definedName>
    <definedName name="_bdm.2C063A6AC28849149DE19F9ABDC7E970.edm" localSheetId="12">#REF!</definedName>
    <definedName name="_bdm.2C063A6AC28849149DE19F9ABDC7E970.edm">#REF!</definedName>
    <definedName name="_bdm.2DB520859F9F4716AE0EB5B978C3FCCF.edm" localSheetId="12">#REF!</definedName>
    <definedName name="_bdm.2DB520859F9F4716AE0EB5B978C3FCCF.edm">#REF!</definedName>
    <definedName name="_bdm.2F81116E52134147B9C0A47EA702BC9B.edm" localSheetId="12">#REF!</definedName>
    <definedName name="_bdm.2F81116E52134147B9C0A47EA702BC9B.edm">#REF!</definedName>
    <definedName name="_bdm.3588A4658471495981AEC0CAA27217E2.edm" localSheetId="12">#REF!</definedName>
    <definedName name="_bdm.3588A4658471495981AEC0CAA27217E2.edm">#REF!</definedName>
    <definedName name="_bdm.35BD1419381A4345AB2794338E4EF111.edm" localSheetId="12">#REF!</definedName>
    <definedName name="_bdm.35BD1419381A4345AB2794338E4EF111.edm">#REF!</definedName>
    <definedName name="_bdm.362DB7DF3FA645CCA93E3A4E98E60975.edm" localSheetId="12">#REF!</definedName>
    <definedName name="_bdm.362DB7DF3FA645CCA93E3A4E98E60975.edm">#REF!</definedName>
    <definedName name="_bdm.39459D8BBDD04332A9D942280B1EA3FD.edm" localSheetId="12" hidden="1">#REF!</definedName>
    <definedName name="_bdm.39459D8BBDD04332A9D942280B1EA3FD.edm" hidden="1">#REF!</definedName>
    <definedName name="_bdm.3D14DB32183C4604A0E4D79FEAD65638.edm" localSheetId="12" hidden="1">#REF!</definedName>
    <definedName name="_bdm.3D14DB32183C4604A0E4D79FEAD65638.edm" hidden="1">#REF!</definedName>
    <definedName name="_bdm.3D44F97329974CCA898E17BDECB9A46D.edm" localSheetId="12" hidden="1">#REF!</definedName>
    <definedName name="_bdm.3D44F97329974CCA898E17BDECB9A46D.edm" hidden="1">#REF!</definedName>
    <definedName name="_bdm.3F41E797A30743F79369E4350CE101DD.edm" localSheetId="12">#REF!</definedName>
    <definedName name="_bdm.3F41E797A30743F79369E4350CE101DD.edm">#REF!</definedName>
    <definedName name="_bdm.41e607f308fc422b8d5a5284804a8ff7.edm" localSheetId="12" hidden="1">#REF!</definedName>
    <definedName name="_bdm.41e607f308fc422b8d5a5284804a8ff7.edm" hidden="1">#REF!</definedName>
    <definedName name="_bdm.4735976A139745F79B17E462A6D17679.edm" localSheetId="12">#REF!</definedName>
    <definedName name="_bdm.4735976A139745F79B17E462A6D17679.edm">#REF!</definedName>
    <definedName name="_bdm.4746CE6A2BAC46C3AD473722220C7F8E.edm" localSheetId="12">#REF!</definedName>
    <definedName name="_bdm.4746CE6A2BAC46C3AD473722220C7F8E.edm">#REF!</definedName>
    <definedName name="_bdm.48B72D2E794D41CEADD80C30956F1E99.edm" localSheetId="12">#REF!</definedName>
    <definedName name="_bdm.48B72D2E794D41CEADD80C30956F1E99.edm">#REF!</definedName>
    <definedName name="_bdm.4978DEBA7ADE448EB563D89389745330.edm" localSheetId="12">#REF!</definedName>
    <definedName name="_bdm.4978DEBA7ADE448EB563D89389745330.edm">#REF!</definedName>
    <definedName name="_bdm.4ADE5CE14BD341AE92A5F63BC8E2422B.edm" localSheetId="12">#REF!</definedName>
    <definedName name="_bdm.4ADE5CE14BD341AE92A5F63BC8E2422B.edm">#REF!</definedName>
    <definedName name="_bdm.4BBADC180F054082B1D549BAECEB2571.edm" localSheetId="12">#REF!</definedName>
    <definedName name="_bdm.4BBADC180F054082B1D549BAECEB2571.edm">#REF!</definedName>
    <definedName name="_bdm.4C13F1BEC3534CB1970CAE653D74DCCA.edm" localSheetId="12">#REF!</definedName>
    <definedName name="_bdm.4C13F1BEC3534CB1970CAE653D74DCCA.edm">#REF!</definedName>
    <definedName name="_bdm.4DAEA7B24F144A779BA9CFF4656F67C6.edm" localSheetId="12" hidden="1">#REF!</definedName>
    <definedName name="_bdm.4DAEA7B24F144A779BA9CFF4656F67C6.edm" hidden="1">#REF!</definedName>
    <definedName name="_bdm.4DE485F962164F04A9BC7EAB1559C7EC.edm" localSheetId="12" hidden="1">#REF!</definedName>
    <definedName name="_bdm.4DE485F962164F04A9BC7EAB1559C7EC.edm" hidden="1">#REF!</definedName>
    <definedName name="_bdm.4EA6978FE1D54E6897E3F2EA0BA6F5B5.edm" localSheetId="12">#REF!</definedName>
    <definedName name="_bdm.4EA6978FE1D54E6897E3F2EA0BA6F5B5.edm">#REF!</definedName>
    <definedName name="_bdm.515B329D21B94004BC9D2839AEA09C9F.edm" localSheetId="12">#REF!</definedName>
    <definedName name="_bdm.515B329D21B94004BC9D2839AEA09C9F.edm">#REF!</definedName>
    <definedName name="_bdm.51945DE1F633486981B5A4E61DF4DAE2.edm" localSheetId="12">#REF!</definedName>
    <definedName name="_bdm.51945DE1F633486981B5A4E61DF4DAE2.edm">#REF!</definedName>
    <definedName name="_bdm.52F88A82841F45D881C272CAE10199DA.edm" localSheetId="12">#REF!</definedName>
    <definedName name="_bdm.52F88A82841F45D881C272CAE10199DA.edm">#REF!</definedName>
    <definedName name="_bdm.53C07AD141E24815B3DB20D4B7C12BDA.edm" localSheetId="12">#REF!</definedName>
    <definedName name="_bdm.53C07AD141E24815B3DB20D4B7C12BDA.edm">#REF!</definedName>
    <definedName name="_bdm.5A3863A75B8E49FBB2467D7752D421DF.edm" localSheetId="12">#REF!</definedName>
    <definedName name="_bdm.5A3863A75B8E49FBB2467D7752D421DF.edm">#REF!</definedName>
    <definedName name="_bdm.5AC4F688EF9B46FA952C1B5B39AC8F59.edm" localSheetId="12">#REF!</definedName>
    <definedName name="_bdm.5AC4F688EF9B46FA952C1B5B39AC8F59.edm">#REF!</definedName>
    <definedName name="_bdm.5B61145DA3BF4A62BA04F83EE8543301.edm" localSheetId="12">#REF!</definedName>
    <definedName name="_bdm.5B61145DA3BF4A62BA04F83EE8543301.edm">#REF!</definedName>
    <definedName name="_bdm.5BFD4431B4B8447E88C2341391DDA949.edm" localSheetId="12">#REF!</definedName>
    <definedName name="_bdm.5BFD4431B4B8447E88C2341391DDA949.edm">#REF!</definedName>
    <definedName name="_bdm.5C951DE7CEF3413CB284D2AB8DBE5472.edm" localSheetId="12" hidden="1">#REF!</definedName>
    <definedName name="_bdm.5C951DE7CEF3413CB284D2AB8DBE5472.edm" hidden="1">#REF!</definedName>
    <definedName name="_bdm.5CD28223F5C44141A46E86A4A8FF4778.edm" localSheetId="12">#REF!</definedName>
    <definedName name="_bdm.5CD28223F5C44141A46E86A4A8FF4778.edm">#REF!</definedName>
    <definedName name="_bdm.5D0C7A7CE3634C8D8864C6949A27F192.edm" localSheetId="12">#REF!</definedName>
    <definedName name="_bdm.5D0C7A7CE3634C8D8864C6949A27F192.edm">#REF!</definedName>
    <definedName name="_bdm.5D476653CC2F47B28FDD049BFB077EB3.edm" localSheetId="12">#REF!</definedName>
    <definedName name="_bdm.5D476653CC2F47B28FDD049BFB077EB3.edm">#REF!</definedName>
    <definedName name="_bdm.5EF220C07FF1443B9B267B77045D113A.edm" localSheetId="12">#REF!</definedName>
    <definedName name="_bdm.5EF220C07FF1443B9B267B77045D113A.edm">#REF!</definedName>
    <definedName name="_bdm.609C5E0B40C34CEC83463B2CED066A56.edm" localSheetId="12" hidden="1">#REF!</definedName>
    <definedName name="_bdm.609C5E0B40C34CEC83463B2CED066A56.edm" hidden="1">#REF!</definedName>
    <definedName name="_bdm.611ED6C597664C45B96F340BD79AC872.edm" localSheetId="12">#REF!</definedName>
    <definedName name="_bdm.611ED6C597664C45B96F340BD79AC872.edm">#REF!</definedName>
    <definedName name="_bdm.61CF0F5FEFBB48F9835220A128252BDD.edm" localSheetId="12">#REF!</definedName>
    <definedName name="_bdm.61CF0F5FEFBB48F9835220A128252BDD.edm">#REF!</definedName>
    <definedName name="_bdm.61CFE098C9C04A7CA8BEB82901517C44.edm" localSheetId="12">#REF!</definedName>
    <definedName name="_bdm.61CFE098C9C04A7CA8BEB82901517C44.edm">#REF!</definedName>
    <definedName name="_bdm.624E92CD4D4A427988E90E9C14DEEB67.edm" localSheetId="12">#REF!</definedName>
    <definedName name="_bdm.624E92CD4D4A427988E90E9C14DEEB67.edm">#REF!</definedName>
    <definedName name="_bdm.643F0FFF90C6452BB7D694ECF84AACDD.edm" localSheetId="12">#REF!</definedName>
    <definedName name="_bdm.643F0FFF90C6452BB7D694ECF84AACDD.edm">#REF!</definedName>
    <definedName name="_bdm.649242848952488ABED300ADCFF2109D.edm" localSheetId="12">#REF!</definedName>
    <definedName name="_bdm.649242848952488ABED300ADCFF2109D.edm">#REF!</definedName>
    <definedName name="_bdm.64BAB34749FD400EB053008C00D754AD.edm" localSheetId="12">#REF!</definedName>
    <definedName name="_bdm.64BAB34749FD400EB053008C00D754AD.edm">#REF!</definedName>
    <definedName name="_bdm.64E77D3D87544D328835F93D541E77F2.edm" localSheetId="12">#REF!</definedName>
    <definedName name="_bdm.64E77D3D87544D328835F93D541E77F2.edm">#REF!</definedName>
    <definedName name="_bdm.67735DD73BFE44CFA608DA2783C8BA11.edm" localSheetId="12">#REF!</definedName>
    <definedName name="_bdm.67735DD73BFE44CFA608DA2783C8BA11.edm">#REF!</definedName>
    <definedName name="_bdm.681E2B4B461C40E69210C55CE923EEEA.edm" localSheetId="12">#REF!</definedName>
    <definedName name="_bdm.681E2B4B461C40E69210C55CE923EEEA.edm">#REF!</definedName>
    <definedName name="_bdm.6A4FF9AD28A3454AA22A1468D4A9750A.edm" localSheetId="12">#REF!</definedName>
    <definedName name="_bdm.6A4FF9AD28A3454AA22A1468D4A9750A.edm">#REF!</definedName>
    <definedName name="_bdm.6ADF736214764BA28B477645936E6CA7.edm" localSheetId="12">#REF!</definedName>
    <definedName name="_bdm.6ADF736214764BA28B477645936E6CA7.edm">#REF!</definedName>
    <definedName name="_bdm.6B94BC48C9784B4EAEE2DD40EBA34A7B.edm" localSheetId="12">#REF!</definedName>
    <definedName name="_bdm.6B94BC48C9784B4EAEE2DD40EBA34A7B.edm">#REF!</definedName>
    <definedName name="_bdm.6D6DB8B7397A491DBB6AA2AA7E2C0C55.edm" localSheetId="12">#REF!</definedName>
    <definedName name="_bdm.6D6DB8B7397A491DBB6AA2AA7E2C0C55.edm">#REF!</definedName>
    <definedName name="_bdm.6DE9FD41CF0248559D918CB423239EC7.edm" localSheetId="12" hidden="1">#REF!</definedName>
    <definedName name="_bdm.6DE9FD41CF0248559D918CB423239EC7.edm" hidden="1">#REF!</definedName>
    <definedName name="_bdm.6E0547F9C2BF4BC7937E18FAB50C7409.edm" localSheetId="12">#REF!</definedName>
    <definedName name="_bdm.6E0547F9C2BF4BC7937E18FAB50C7409.edm">#REF!</definedName>
    <definedName name="_bdm.6E2CF51EE3FA489D95CB0284362218AF.edm" localSheetId="12" hidden="1">#REF!</definedName>
    <definedName name="_bdm.6E2CF51EE3FA489D95CB0284362218AF.edm" hidden="1">#REF!</definedName>
    <definedName name="_bdm.722924384BFC4E37BE27AB71CFB3D337.edm" localSheetId="12" hidden="1">#REF!</definedName>
    <definedName name="_bdm.722924384BFC4E37BE27AB71CFB3D337.edm" hidden="1">#REF!</definedName>
    <definedName name="_bdm.7391BED5A8C34FB9BE2CBB377803B101.edm" localSheetId="12">#REF!</definedName>
    <definedName name="_bdm.7391BED5A8C34FB9BE2CBB377803B101.edm">#REF!</definedName>
    <definedName name="_bdm.766675B564EC4A318DB19F10AEAF0FC9.edm" localSheetId="12">#REF!</definedName>
    <definedName name="_bdm.766675B564EC4A318DB19F10AEAF0FC9.edm">#REF!</definedName>
    <definedName name="_bdm.7747CB370D42450091446AA4D2C97CBE.edm" localSheetId="12">#REF!</definedName>
    <definedName name="_bdm.7747CB370D42450091446AA4D2C97CBE.edm">#REF!</definedName>
    <definedName name="_bdm.77CF5A9CA7994F3B90BC76D0B2CF1637.edm" localSheetId="12">#REF!</definedName>
    <definedName name="_bdm.77CF5A9CA7994F3B90BC76D0B2CF1637.edm">#REF!</definedName>
    <definedName name="_bdm.7883AB0D29654979BA4F200EE5B8C6DD.edm" localSheetId="12">#REF!</definedName>
    <definedName name="_bdm.7883AB0D29654979BA4F200EE5B8C6DD.edm">#REF!</definedName>
    <definedName name="_bdm.78AB606BC0844CB68F35B080F540F14E.edm" localSheetId="12">#REF!</definedName>
    <definedName name="_bdm.78AB606BC0844CB68F35B080F540F14E.edm">#REF!</definedName>
    <definedName name="_bdm.7A0A0738951843F39F2AA6E5D9239D65.edm" localSheetId="12">#REF!</definedName>
    <definedName name="_bdm.7A0A0738951843F39F2AA6E5D9239D65.edm">#REF!</definedName>
    <definedName name="_bdm.7D7A3B6354074BE1BA4FC4696582EADC.edm" localSheetId="12">#REF!</definedName>
    <definedName name="_bdm.7D7A3B6354074BE1BA4FC4696582EADC.edm">#REF!</definedName>
    <definedName name="_bdm.7DF726EA3A7341E79D525D5848384452.edm" localSheetId="12">#REF!</definedName>
    <definedName name="_bdm.7DF726EA3A7341E79D525D5848384452.edm">#REF!</definedName>
    <definedName name="_bdm.80B1D926B7C8420D81DA1A11DF4C5467.edm" localSheetId="12">#REF!</definedName>
    <definedName name="_bdm.80B1D926B7C8420D81DA1A11DF4C5467.edm">#REF!</definedName>
    <definedName name="_bdm.80EABD3F99DF49088DCF93D9A1DB191E.edm" localSheetId="12">#REF!</definedName>
    <definedName name="_bdm.80EABD3F99DF49088DCF93D9A1DB191E.edm">#REF!</definedName>
    <definedName name="_bdm.82B909F1A0754EEDBA7AA42DE4BB1ECC.edm" localSheetId="12">#REF!</definedName>
    <definedName name="_bdm.82B909F1A0754EEDBA7AA42DE4BB1ECC.edm">#REF!</definedName>
    <definedName name="_bdm.83F01170247E4D72928BF04F9722C96C.edm" localSheetId="12">#REF!</definedName>
    <definedName name="_bdm.83F01170247E4D72928BF04F9722C96C.edm">#REF!</definedName>
    <definedName name="_bdm.84F9FBB87E184CDE82CE7BB25D56022F.edm" localSheetId="12">#REF!</definedName>
    <definedName name="_bdm.84F9FBB87E184CDE82CE7BB25D56022F.edm">#REF!</definedName>
    <definedName name="_bdm.85A091D5714B41568AB974CFF2841C1D.edm" localSheetId="12">#REF!</definedName>
    <definedName name="_bdm.85A091D5714B41568AB974CFF2841C1D.edm">#REF!</definedName>
    <definedName name="_bdm.86178254898C4E2FAAA5D69D2572FC67.edm" localSheetId="12">#REF!</definedName>
    <definedName name="_bdm.86178254898C4E2FAAA5D69D2572FC67.edm">#REF!</definedName>
    <definedName name="_bdm.86713E1E955644FF92F2EB7F3113F0DD.edm" localSheetId="12" hidden="1">#REF!</definedName>
    <definedName name="_bdm.86713E1E955644FF92F2EB7F3113F0DD.edm" hidden="1">#REF!</definedName>
    <definedName name="_bdm.88E59F6CD70547099CD8BA46974E0949.edm" localSheetId="12" hidden="1">#REF!</definedName>
    <definedName name="_bdm.88E59F6CD70547099CD8BA46974E0949.edm" hidden="1">#REF!</definedName>
    <definedName name="_bdm.8A62CA3786764F379D0B96264587700B.edm" localSheetId="12">#REF!</definedName>
    <definedName name="_bdm.8A62CA3786764F379D0B96264587700B.edm">#REF!</definedName>
    <definedName name="_bdm.8AF2CC9501CD418195C5AAF6469D5BF0.edm" localSheetId="12">#REF!</definedName>
    <definedName name="_bdm.8AF2CC9501CD418195C5AAF6469D5BF0.edm">#REF!</definedName>
    <definedName name="_bdm.8B7B69BE71F941AE86CBFE44374839D0.edm" localSheetId="12">#REF!</definedName>
    <definedName name="_bdm.8B7B69BE71F941AE86CBFE44374839D0.edm">#REF!</definedName>
    <definedName name="_bdm.8BD49E01D2F04423B3B5A8DE5690E9F3.edm" localSheetId="12">#REF!</definedName>
    <definedName name="_bdm.8BD49E01D2F04423B3B5A8DE5690E9F3.edm">#REF!</definedName>
    <definedName name="_bdm.8C39C75B36AA4500AD99DF3259D3FA3B.edm" localSheetId="12">#REF!</definedName>
    <definedName name="_bdm.8C39C75B36AA4500AD99DF3259D3FA3B.edm">#REF!</definedName>
    <definedName name="_bdm.8D22F708DA004BF3BD08A9E9A330F175.edm" localSheetId="12">#REF!</definedName>
    <definedName name="_bdm.8D22F708DA004BF3BD08A9E9A330F175.edm">#REF!</definedName>
    <definedName name="_bdm.8D3E1A5502314F3299EDB8169A35B9B1.edm" localSheetId="12">#REF!</definedName>
    <definedName name="_bdm.8D3E1A5502314F3299EDB8169A35B9B1.edm">#REF!</definedName>
    <definedName name="_bdm.8E2DF08400E947FF925837C56BBE1CF1.edm" localSheetId="12">#REF!</definedName>
    <definedName name="_bdm.8E2DF08400E947FF925837C56BBE1CF1.edm">#REF!</definedName>
    <definedName name="_bdm.900DD6E084D64DA782F698FA014CD096.edm" localSheetId="12" hidden="1">#REF!</definedName>
    <definedName name="_bdm.900DD6E084D64DA782F698FA014CD096.edm" hidden="1">#REF!</definedName>
    <definedName name="_bdm.924C87CBA3FE4EA7B53C77B4D991A6A0.edm" localSheetId="12" hidden="1">#REF!</definedName>
    <definedName name="_bdm.924C87CBA3FE4EA7B53C77B4D991A6A0.edm" hidden="1">#REF!</definedName>
    <definedName name="_bdm.938E7B3223C74FE7AE567D577F11A79A.edm" localSheetId="12">#REF!</definedName>
    <definedName name="_bdm.938E7B3223C74FE7AE567D577F11A79A.edm">#REF!</definedName>
    <definedName name="_bdm.A1CB2BAD2DCF4602ABF442E9884A30B5.edm" localSheetId="12">#REF!</definedName>
    <definedName name="_bdm.A1CB2BAD2DCF4602ABF442E9884A30B5.edm">#REF!</definedName>
    <definedName name="_bdm.A40EC8A60DE94918B4D588790F19D18F.edm" localSheetId="12">#REF!</definedName>
    <definedName name="_bdm.A40EC8A60DE94918B4D588790F19D18F.edm">#REF!</definedName>
    <definedName name="_bdm.A429E72C60DD4A49880A806C0502FE2E.edm" localSheetId="12">#REF!</definedName>
    <definedName name="_bdm.A429E72C60DD4A49880A806C0502FE2E.edm">#REF!</definedName>
    <definedName name="_bdm.A694A878831F4213AFF2B0748B50DCE1.edm" localSheetId="12">#REF!</definedName>
    <definedName name="_bdm.A694A878831F4213AFF2B0748B50DCE1.edm">#REF!</definedName>
    <definedName name="_bdm.A6C10B3FD4EA429B80052F0D4A7659F4.edm" localSheetId="12">#REF!</definedName>
    <definedName name="_bdm.A6C10B3FD4EA429B80052F0D4A7659F4.edm">#REF!</definedName>
    <definedName name="_bdm.A77C3BBF950C4F3C8195B83DEAA7CFBF.edm" localSheetId="12" hidden="1">#REF!</definedName>
    <definedName name="_bdm.A77C3BBF950C4F3C8195B83DEAA7CFBF.edm" hidden="1">#REF!</definedName>
    <definedName name="_bdm.A79F588BF2614D939269CCDA52812C6D.edm" localSheetId="12" hidden="1">#REF!</definedName>
    <definedName name="_bdm.A79F588BF2614D939269CCDA52812C6D.edm" hidden="1">#REF!</definedName>
    <definedName name="_bdm.A7D37ADB3A3040E4BDCC1755C1C6088C.edm" localSheetId="12" hidden="1">#REF!</definedName>
    <definedName name="_bdm.A7D37ADB3A3040E4BDCC1755C1C6088C.edm" hidden="1">#REF!</definedName>
    <definedName name="_bdm.A847EBE60DB44A82A7499FE41394FEEB.edm" localSheetId="12">#REF!</definedName>
    <definedName name="_bdm.A847EBE60DB44A82A7499FE41394FEEB.edm">#REF!</definedName>
    <definedName name="_bdm.A907FDA73BD64104A75A80A12A2CE510.edm" localSheetId="12">#REF!</definedName>
    <definedName name="_bdm.A907FDA73BD64104A75A80A12A2CE510.edm">#REF!</definedName>
    <definedName name="_bdm.AA18AC00CDA14213ADD21F202BB67BF3.edm" localSheetId="12">#REF!</definedName>
    <definedName name="_bdm.AA18AC00CDA14213ADD21F202BB67BF3.edm">#REF!</definedName>
    <definedName name="_bdm.AAD42546C1A441AFAF82AEA3A27FB8EC.edm" localSheetId="12">#REF!</definedName>
    <definedName name="_bdm.AAD42546C1A441AFAF82AEA3A27FB8EC.edm">#REF!</definedName>
    <definedName name="_bdm.AB246678DC234898B769ECDB226B561E.edm" localSheetId="12">#REF!</definedName>
    <definedName name="_bdm.AB246678DC234898B769ECDB226B561E.edm">#REF!</definedName>
    <definedName name="_bdm.AC853950B3F545D4926B894230397BB2.edm" localSheetId="12" hidden="1">#REF!</definedName>
    <definedName name="_bdm.AC853950B3F545D4926B894230397BB2.edm" hidden="1">#REF!</definedName>
    <definedName name="_bdm.AD56EF9D0B094ED5B4D6BC0D9440D4F6.edm" localSheetId="12" hidden="1">#REF!</definedName>
    <definedName name="_bdm.AD56EF9D0B094ED5B4D6BC0D9440D4F6.edm" hidden="1">#REF!</definedName>
    <definedName name="_bdm.AD71A6F9013B435A82B561185F12D042.edm" localSheetId="12">#REF!</definedName>
    <definedName name="_bdm.AD71A6F9013B435A82B561185F12D042.edm">#REF!</definedName>
    <definedName name="_bdm.AE61EDD50C67442099755723E527ED8D.edm" localSheetId="12">#REF!</definedName>
    <definedName name="_bdm.AE61EDD50C67442099755723E527ED8D.edm">#REF!</definedName>
    <definedName name="_bdm.B028FC28E4054953B61282121BB0749D.edm" localSheetId="12" hidden="1">#REF!</definedName>
    <definedName name="_bdm.B028FC28E4054953B61282121BB0749D.edm" hidden="1">#REF!</definedName>
    <definedName name="_bdm.B0E54DF2F5DA45FA9CEF40F064711082.edm" localSheetId="12">#REF!</definedName>
    <definedName name="_bdm.B0E54DF2F5DA45FA9CEF40F064711082.edm">#REF!</definedName>
    <definedName name="_bdm.B51CB6333167488690E78A8209CF83E6.edm" localSheetId="12">#REF!</definedName>
    <definedName name="_bdm.B51CB6333167488690E78A8209CF83E6.edm">#REF!</definedName>
    <definedName name="_bdm.B7AE75F1A1764211A7B1463A9ACE809F.edm" localSheetId="12">#REF!</definedName>
    <definedName name="_bdm.B7AE75F1A1764211A7B1463A9ACE809F.edm">#REF!</definedName>
    <definedName name="_bdm.B84CE047E19944AFBD04CD96CA6A44E1.edm" localSheetId="12">#REF!</definedName>
    <definedName name="_bdm.B84CE047E19944AFBD04CD96CA6A44E1.edm">#REF!</definedName>
    <definedName name="_bdm.BA065BE2F4E04491B2B80C028C102C28.edm" localSheetId="12">#REF!</definedName>
    <definedName name="_bdm.BA065BE2F4E04491B2B80C028C102C28.edm">#REF!</definedName>
    <definedName name="_bdm.BA7DF401FF66448AB626C492D77D0998.edm" localSheetId="12" hidden="1">#REF!</definedName>
    <definedName name="_bdm.BA7DF401FF66448AB626C492D77D0998.edm" hidden="1">#REF!</definedName>
    <definedName name="_bdm.BAFE1F7FDB7E41698DA4B0CCB392E74D.edm" localSheetId="12">#REF!</definedName>
    <definedName name="_bdm.BAFE1F7FDB7E41698DA4B0CCB392E74D.edm">#REF!</definedName>
    <definedName name="_bdm.BC81ABCFAA2749A0A9E2240434B14792.edm" localSheetId="12" hidden="1">#REF!</definedName>
    <definedName name="_bdm.BC81ABCFAA2749A0A9E2240434B14792.edm" hidden="1">#REF!</definedName>
    <definedName name="_bdm.BD317FAA4371447B977173A73F5531D4.edm" localSheetId="12" hidden="1">#REF!</definedName>
    <definedName name="_bdm.BD317FAA4371447B977173A73F5531D4.edm" hidden="1">#REF!</definedName>
    <definedName name="_bdm.BD59F6D19C1A475E825F46042D768AB0.edm" localSheetId="12" hidden="1">#REF!</definedName>
    <definedName name="_bdm.BD59F6D19C1A475E825F46042D768AB0.edm" hidden="1">#REF!</definedName>
    <definedName name="_bdm.BEB2F95F24B24EAB90138193071F1E29.edm" localSheetId="12" hidden="1">#REF!</definedName>
    <definedName name="_bdm.BEB2F95F24B24EAB90138193071F1E29.edm" hidden="1">#REF!</definedName>
    <definedName name="_bdm.BEE5AC979FD1460D89E275CDA43C01A9.edm" localSheetId="12">#REF!</definedName>
    <definedName name="_bdm.BEE5AC979FD1460D89E275CDA43C01A9.edm">#REF!</definedName>
    <definedName name="_bdm.C07CD3D680EF4A06BECF1E32F7B7610E.edm" localSheetId="12" hidden="1">#REF!</definedName>
    <definedName name="_bdm.C07CD3D680EF4A06BECF1E32F7B7610E.edm" hidden="1">#REF!</definedName>
    <definedName name="_bdm.C152CC4385C64DCDA1150BC66534B2C0.edm" localSheetId="12">#REF!</definedName>
    <definedName name="_bdm.C152CC4385C64DCDA1150BC66534B2C0.edm">#REF!</definedName>
    <definedName name="_bdm.C396501E45A94741B1EB6607D31A1016.edm" localSheetId="12">#REF!</definedName>
    <definedName name="_bdm.C396501E45A94741B1EB6607D31A1016.edm">#REF!</definedName>
    <definedName name="_bdm.C5240DBE5EFB4A18A81554AA4EDCDB56.edm" localSheetId="12">#REF!</definedName>
    <definedName name="_bdm.C5240DBE5EFB4A18A81554AA4EDCDB56.edm">#REF!</definedName>
    <definedName name="_bdm.C6F79AFD93C446BF8943EEA3AAE90C31.edm" localSheetId="12">#REF!</definedName>
    <definedName name="_bdm.C6F79AFD93C446BF8943EEA3AAE90C31.edm">#REF!</definedName>
    <definedName name="_bdm.D02F6EF125C248238B666C439D6A2A51.edm" localSheetId="12">#REF!</definedName>
    <definedName name="_bdm.D02F6EF125C248238B666C439D6A2A51.edm">#REF!</definedName>
    <definedName name="_bdm.D412CDD30DA5427EBBC7528CBF85F081.edm" localSheetId="12" hidden="1">#REF!</definedName>
    <definedName name="_bdm.D412CDD30DA5427EBBC7528CBF85F081.edm" hidden="1">#REF!</definedName>
    <definedName name="_bdm.D518E94C1F2E4FD6B7A8548530B4815B.edm" localSheetId="12">#REF!</definedName>
    <definedName name="_bdm.D518E94C1F2E4FD6B7A8548530B4815B.edm">#REF!</definedName>
    <definedName name="_bdm.D62A5529011B4AA59DA7E2E0D578E7E6.edm" localSheetId="12" hidden="1">#REF!</definedName>
    <definedName name="_bdm.D62A5529011B4AA59DA7E2E0D578E7E6.edm" hidden="1">#REF!</definedName>
    <definedName name="_bdm.D62E5C31CBF1463EAC255F9335E425E5.edm" localSheetId="12">#REF!</definedName>
    <definedName name="_bdm.D62E5C31CBF1463EAC255F9335E425E5.edm">#REF!</definedName>
    <definedName name="_bdm.DABC74680ED04854BE84D3C72D208A71.edm" localSheetId="12">#REF!</definedName>
    <definedName name="_bdm.DABC74680ED04854BE84D3C72D208A71.edm">#REF!</definedName>
    <definedName name="_bdm.DCB06C74F1A54262A898247CF9FDC37B.edm" localSheetId="12">#REF!</definedName>
    <definedName name="_bdm.DCB06C74F1A54262A898247CF9FDC37B.edm">#REF!</definedName>
    <definedName name="_bdm.DDB5CB573643446A980413F5587958A7.edm" localSheetId="12">#REF!</definedName>
    <definedName name="_bdm.DDB5CB573643446A980413F5587958A7.edm">#REF!</definedName>
    <definedName name="_bdm.DE97A8336B184AC5A9FB37F107E84FCE.edm" localSheetId="12">#REF!</definedName>
    <definedName name="_bdm.DE97A8336B184AC5A9FB37F107E84FCE.edm">#REF!</definedName>
    <definedName name="_bdm.E041C6A9B8954528AADD8F7068C48F07.edm" localSheetId="12" hidden="1">#REF!</definedName>
    <definedName name="_bdm.E041C6A9B8954528AADD8F7068C48F07.edm" hidden="1">#REF!</definedName>
    <definedName name="_bdm.E08624CFAEA8465AB1001A3F70BA9184.edm" localSheetId="12">#REF!</definedName>
    <definedName name="_bdm.E08624CFAEA8465AB1001A3F70BA9184.edm">#REF!</definedName>
    <definedName name="_bdm.E55CA877296742F2B5DDE108555FB089.edm" localSheetId="12">#REF!</definedName>
    <definedName name="_bdm.E55CA877296742F2B5DDE108555FB089.edm">#REF!</definedName>
    <definedName name="_bdm.E56B62D59AD54ABEB1916BA48C55254E.edm" localSheetId="12" hidden="1">#REF!</definedName>
    <definedName name="_bdm.E56B62D59AD54ABEB1916BA48C55254E.edm" hidden="1">#REF!</definedName>
    <definedName name="_bdm.E56F4A9B83C94D2596CC33A5474EB4E8.edm" localSheetId="12" hidden="1">#REF!</definedName>
    <definedName name="_bdm.E56F4A9B83C94D2596CC33A5474EB4E8.edm" hidden="1">#REF!</definedName>
    <definedName name="_bdm.E576996971784DA5BDA30CAB4378208D.edm" localSheetId="12">#REF!</definedName>
    <definedName name="_bdm.E576996971784DA5BDA30CAB4378208D.edm">#REF!</definedName>
    <definedName name="_bdm.E76A9B3ED0434D30838E372D690D40D8.edm" localSheetId="12">#REF!</definedName>
    <definedName name="_bdm.E76A9B3ED0434D30838E372D690D40D8.edm">#REF!</definedName>
    <definedName name="_bdm.e7e432fdd12f4d849a28c987dde91ad5.edm" localSheetId="12" hidden="1">#REF!</definedName>
    <definedName name="_bdm.e7e432fdd12f4d849a28c987dde91ad5.edm" hidden="1">#REF!</definedName>
    <definedName name="_bdm.E8142B1BF13243DCA4F041CB21944A34.edm" localSheetId="12" hidden="1">#REF!</definedName>
    <definedName name="_bdm.E8142B1BF13243DCA4F041CB21944A34.edm" hidden="1">#REF!</definedName>
    <definedName name="_bdm.E87DB17F54944418A1B0B38687C51785.edm" localSheetId="12">#REF!</definedName>
    <definedName name="_bdm.E87DB17F54944418A1B0B38687C51785.edm">#REF!</definedName>
    <definedName name="_bdm.E9D45B746AD742B09BB2628271A67CB3.edm" localSheetId="12">#REF!</definedName>
    <definedName name="_bdm.E9D45B746AD742B09BB2628271A67CB3.edm">#REF!</definedName>
    <definedName name="_bdm.EA3767DAA0A74A5882F1B6E57C2932A4.edm" localSheetId="12">#REF!</definedName>
    <definedName name="_bdm.EA3767DAA0A74A5882F1B6E57C2932A4.edm">#REF!</definedName>
    <definedName name="_bdm.EABD7622F59342AA92BA0C75777614E8.edm" localSheetId="12">#REF!</definedName>
    <definedName name="_bdm.EABD7622F59342AA92BA0C75777614E8.edm">#REF!</definedName>
    <definedName name="_bdm.EBB4C61897FC4145B3E2516971DE7E00.edm" localSheetId="12">#REF!</definedName>
    <definedName name="_bdm.EBB4C61897FC4145B3E2516971DE7E00.edm">#REF!</definedName>
    <definedName name="_bdm.EDA3E7AB02AF4662834D8BE25FE3EEE0.edm" localSheetId="12">#REF!</definedName>
    <definedName name="_bdm.EDA3E7AB02AF4662834D8BE25FE3EEE0.edm">#REF!</definedName>
    <definedName name="_bdm.EE3C9B6006AE468882D67724B13B5AB8.edm" localSheetId="12">#REF!</definedName>
    <definedName name="_bdm.EE3C9B6006AE468882D67724B13B5AB8.edm">#REF!</definedName>
    <definedName name="_bdm.EE54FFB826EE404F9E91348E24A430FF.edm" localSheetId="12">#REF!</definedName>
    <definedName name="_bdm.EE54FFB826EE404F9E91348E24A430FF.edm">#REF!</definedName>
    <definedName name="_bdm.F06A0D734DB8408D8C173F683FFE59AD.edm" localSheetId="12" hidden="1">#REF!</definedName>
    <definedName name="_bdm.F06A0D734DB8408D8C173F683FFE59AD.edm" hidden="1">#REF!</definedName>
    <definedName name="_bdm.F462BF77F8554E6C96A7A8AF3AD6FA02.edm" localSheetId="12">#REF!</definedName>
    <definedName name="_bdm.F462BF77F8554E6C96A7A8AF3AD6FA02.edm">#REF!</definedName>
    <definedName name="_bdm.F46E017D074143C9B9D28C6A9CDB3133.edm" localSheetId="12">#REF!</definedName>
    <definedName name="_bdm.F46E017D074143C9B9D28C6A9CDB3133.edm">#REF!</definedName>
    <definedName name="_bdm.F4985BF27CF34BE09809D9D4637A50C6.edm" localSheetId="12">#REF!</definedName>
    <definedName name="_bdm.F4985BF27CF34BE09809D9D4637A50C6.edm">#REF!</definedName>
    <definedName name="_bdm.F4DAB2FEF6D940019C155E824FF6F374.edm" localSheetId="12">#REF!</definedName>
    <definedName name="_bdm.F4DAB2FEF6D940019C155E824FF6F374.edm">#REF!</definedName>
    <definedName name="_bdm.F586EBF5B1A64D03BC43B28415951AC7.edm" localSheetId="12">#REF!</definedName>
    <definedName name="_bdm.F586EBF5B1A64D03BC43B28415951AC7.edm">#REF!</definedName>
    <definedName name="_bdm.F856045F768543EC9E12CA688226A4AF.edm" localSheetId="12">#REF!</definedName>
    <definedName name="_bdm.F856045F768543EC9E12CA688226A4AF.edm">#REF!</definedName>
    <definedName name="_bdm.F9A76E8F2FDC484DB105176A94D78344.edm" localSheetId="12" hidden="1">#REF!</definedName>
    <definedName name="_bdm.F9A76E8F2FDC484DB105176A94D78344.edm" hidden="1">#REF!</definedName>
    <definedName name="_bdm.FB3981731E9245E795F67891C6443AF7.edm" localSheetId="12">#REF!</definedName>
    <definedName name="_bdm.FB3981731E9245E795F67891C6443AF7.edm">#REF!</definedName>
    <definedName name="_bdm.FB51049EF56344D38D3633CD14F7B1FF.edm" localSheetId="12" hidden="1">#REF!</definedName>
    <definedName name="_bdm.FB51049EF56344D38D3633CD14F7B1FF.edm" hidden="1">#REF!</definedName>
    <definedName name="_bdm.FD9D9076A91948A7AFE436D102A778D7.edm" localSheetId="12">#REF!</definedName>
    <definedName name="_bdm.FD9D9076A91948A7AFE436D102A778D7.edm">#REF!</definedName>
    <definedName name="_bdm.FE887521B4A6453CBC5BCC1AF977913A.edm" localSheetId="12">#REF!</definedName>
    <definedName name="_bdm.FE887521B4A6453CBC5BCC1AF977913A.edm">#REF!</definedName>
    <definedName name="_bdm.FEA33AD468264489846F7312C498EB2F.edm" localSheetId="12" hidden="1">#REF!</definedName>
    <definedName name="_bdm.FEA33AD468264489846F7312C498EB2F.edm" hidden="1">#REF!</definedName>
    <definedName name="_bdm.FEC99CB30DCC42E98F5EC88F47038578.edm" localSheetId="12" hidden="1">#REF!</definedName>
    <definedName name="_bdm.FEC99CB30DCC42E98F5EC88F47038578.edm" hidden="1">#REF!</definedName>
    <definedName name="_bdm.FF8557EECB3B4FE7BC2F40A2EA189D4B.edm" localSheetId="12">#REF!</definedName>
    <definedName name="_bdm.FF8557EECB3B4FE7BC2F40A2EA189D4B.edm">#REF!</definedName>
    <definedName name="_cc1" localSheetId="12">#REF!</definedName>
    <definedName name="_cc1">#REF!</definedName>
    <definedName name="_col1" localSheetId="12">#REF!</definedName>
    <definedName name="_col1">#REF!</definedName>
    <definedName name="_col10" localSheetId="12">#REF!</definedName>
    <definedName name="_col10">#REF!</definedName>
    <definedName name="_col11" localSheetId="12">#REF!</definedName>
    <definedName name="_col11">#REF!</definedName>
    <definedName name="_col12" localSheetId="12">#REF!</definedName>
    <definedName name="_col12">#REF!</definedName>
    <definedName name="_col13" localSheetId="12">#REF!</definedName>
    <definedName name="_col13">#REF!</definedName>
    <definedName name="_col2" localSheetId="12">#REF!</definedName>
    <definedName name="_col2">#REF!</definedName>
    <definedName name="_col3" localSheetId="12">#REF!</definedName>
    <definedName name="_col3">#REF!</definedName>
    <definedName name="_col4" localSheetId="12">#REF!</definedName>
    <definedName name="_col4">#REF!</definedName>
    <definedName name="_col5" localSheetId="12">#REF!</definedName>
    <definedName name="_col5">#REF!</definedName>
    <definedName name="_col6" localSheetId="12">#REF!</definedName>
    <definedName name="_col6">#REF!</definedName>
    <definedName name="_col7" localSheetId="12">#REF!</definedName>
    <definedName name="_col7">#REF!</definedName>
    <definedName name="_col8" localSheetId="12">#REF!</definedName>
    <definedName name="_col8">#REF!</definedName>
    <definedName name="_col9" localSheetId="12">#REF!</definedName>
    <definedName name="_col9">#REF!</definedName>
    <definedName name="_DAT1" localSheetId="12">#REF!</definedName>
    <definedName name="_DAT1">#REF!</definedName>
    <definedName name="_DAT10" localSheetId="12">#REF!</definedName>
    <definedName name="_DAT10">#REF!</definedName>
    <definedName name="_DAT11" localSheetId="12">#REF!</definedName>
    <definedName name="_DAT11">#REF!</definedName>
    <definedName name="_DAT12" localSheetId="12">#REF!</definedName>
    <definedName name="_DAT12">#REF!</definedName>
    <definedName name="_DAT13" localSheetId="12">#REF!</definedName>
    <definedName name="_DAT13">#REF!</definedName>
    <definedName name="_DAT14" localSheetId="12">#REF!</definedName>
    <definedName name="_DAT14">#REF!</definedName>
    <definedName name="_DAT15" localSheetId="12">#REF!</definedName>
    <definedName name="_DAT15">#REF!</definedName>
    <definedName name="_DAT16" localSheetId="12">#REF!</definedName>
    <definedName name="_DAT16">#REF!</definedName>
    <definedName name="_DAT17" localSheetId="12">#REF!</definedName>
    <definedName name="_DAT17">#REF!</definedName>
    <definedName name="_DAT18" localSheetId="12">#REF!</definedName>
    <definedName name="_DAT18">#REF!</definedName>
    <definedName name="_DAT19" localSheetId="12">#REF!</definedName>
    <definedName name="_DAT19">#REF!</definedName>
    <definedName name="_DAT2" localSheetId="12">#REF!</definedName>
    <definedName name="_DAT2">#REF!</definedName>
    <definedName name="_DAT21" localSheetId="12">#REF!</definedName>
    <definedName name="_DAT21">#REF!</definedName>
    <definedName name="_DAT22" localSheetId="12">#REF!</definedName>
    <definedName name="_DAT22">#REF!</definedName>
    <definedName name="_DAT3" localSheetId="12">#REF!</definedName>
    <definedName name="_DAT3">#REF!</definedName>
    <definedName name="_DAT4" localSheetId="12">#REF!</definedName>
    <definedName name="_DAT4">#REF!</definedName>
    <definedName name="_DAT5" localSheetId="12">#REF!</definedName>
    <definedName name="_DAT5">#REF!</definedName>
    <definedName name="_DAT6" localSheetId="12">#REF!</definedName>
    <definedName name="_DAT6">#REF!</definedName>
    <definedName name="_DAT7" localSheetId="12">#REF!</definedName>
    <definedName name="_DAT7">#REF!</definedName>
    <definedName name="_DAT8" localSheetId="12">#REF!</definedName>
    <definedName name="_DAT8">#REF!</definedName>
    <definedName name="_DAT9" localSheetId="12">#REF!</definedName>
    <definedName name="_DAT9">#REF!</definedName>
    <definedName name="_Fill" localSheetId="12" hidden="1">#REF!</definedName>
    <definedName name="_Fill" hidden="1">#REF!</definedName>
    <definedName name="_Fill2" localSheetId="12">#REF!</definedName>
    <definedName name="_Fill2">#REF!</definedName>
    <definedName name="_xlnm._FilterDatabase" localSheetId="12">#REF!</definedName>
    <definedName name="_xlnm._FilterDatabase">#REF!</definedName>
    <definedName name="_FST1" localSheetId="12">#REF!</definedName>
    <definedName name="_FST1">#REF!</definedName>
    <definedName name="_ftn1_43">#N/A</definedName>
    <definedName name="_ftn2_43">#N/A</definedName>
    <definedName name="_ftn3_43">#N/A</definedName>
    <definedName name="_ftn4_43">#N/A</definedName>
    <definedName name="_ftn5_43">#N/A</definedName>
    <definedName name="_ftnref5_43">#N/A</definedName>
    <definedName name="_Grp12" localSheetId="12">#REF!</definedName>
    <definedName name="_Grp12">#REF!</definedName>
    <definedName name="_Grp13" localSheetId="12">#REF!</definedName>
    <definedName name="_Grp13">#REF!</definedName>
    <definedName name="_Grp14" localSheetId="12">#REF!</definedName>
    <definedName name="_Grp14">#REF!</definedName>
    <definedName name="_Grp15" localSheetId="12">#REF!</definedName>
    <definedName name="_Grp15">#REF!</definedName>
    <definedName name="_Grp2" localSheetId="12">#REF!</definedName>
    <definedName name="_Grp2">#REF!</definedName>
    <definedName name="_H18" hidden="1">#NAME?</definedName>
    <definedName name="_I18" hidden="1">#NAME?</definedName>
    <definedName name="_ILT1" localSheetId="12">#REF!</definedName>
    <definedName name="_ILT1">#REF!</definedName>
    <definedName name="_INT1" localSheetId="12" hidden="1">{#N/A,#N/A,FALSE,"COMP"}</definedName>
    <definedName name="_INT1" hidden="1">{#N/A,#N/A,FALSE,"COMP"}</definedName>
    <definedName name="_J18" hidden="1">#NAME?</definedName>
    <definedName name="_K18" hidden="1">#NAME?</definedName>
    <definedName name="_k8" localSheetId="12" hidden="1">{#N/A,#N/A,FALSE,"COVER1.XLS ";#N/A,#N/A,FALSE,"RACT1.XLS";#N/A,#N/A,FALSE,"RACT2.XLS";#N/A,#N/A,FALSE,"ECCMP";#N/A,#N/A,FALSE,"WELDER.XLS"}</definedName>
    <definedName name="_k8" hidden="1">{#N/A,#N/A,FALSE,"COVER1.XLS ";#N/A,#N/A,FALSE,"RACT1.XLS";#N/A,#N/A,FALSE,"RACT2.XLS";#N/A,#N/A,FALSE,"ECCMP";#N/A,#N/A,FALSE,"WELDER.XLS"}</definedName>
    <definedName name="_Key1" localSheetId="12" hidden="1">#REF!</definedName>
    <definedName name="_Key1" hidden="1">#REF!</definedName>
    <definedName name="_Key2" localSheetId="12">#REF!</definedName>
    <definedName name="_Key2">#REF!</definedName>
    <definedName name="_key9" localSheetId="12">#REF!</definedName>
    <definedName name="_key9">#REF!</definedName>
    <definedName name="_kv2" localSheetId="12" hidden="1">{#N/A,#N/A,FALSE,"COVER1.XLS ";#N/A,#N/A,FALSE,"RACT1.XLS";#N/A,#N/A,FALSE,"RACT2.XLS";#N/A,#N/A,FALSE,"ECCMP";#N/A,#N/A,FALSE,"WELDER.XLS"}</definedName>
    <definedName name="_kv2" hidden="1">{#N/A,#N/A,FALSE,"COVER1.XLS ";#N/A,#N/A,FALSE,"RACT1.XLS";#N/A,#N/A,FALSE,"RACT2.XLS";#N/A,#N/A,FALSE,"ECCMP";#N/A,#N/A,FALSE,"WELDER.XLS"}</definedName>
    <definedName name="_kvs1" localSheetId="12" hidden="1">{#N/A,#N/A,FALSE,"COVER1.XLS ";#N/A,#N/A,FALSE,"RACT1.XLS";#N/A,#N/A,FALSE,"RACT2.XLS";#N/A,#N/A,FALSE,"ECCMP";#N/A,#N/A,FALSE,"WELDER.XLS"}</definedName>
    <definedName name="_kvs1" hidden="1">{#N/A,#N/A,FALSE,"COVER1.XLS ";#N/A,#N/A,FALSE,"RACT1.XLS";#N/A,#N/A,FALSE,"RACT2.XLS";#N/A,#N/A,FALSE,"ECCMP";#N/A,#N/A,FALSE,"WELDER.XLS"}</definedName>
    <definedName name="_kvs2" localSheetId="12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localSheetId="12" hidden="1">{#N/A,#N/A,FALSE,"COVER.XLS";#N/A,#N/A,FALSE,"RACT1.XLS";#N/A,#N/A,FALSE,"RACT2.XLS";#N/A,#N/A,FALSE,"ECCMP";#N/A,#N/A,FALSE,"WELDER.XLS"}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7" localSheetId="12" hidden="1">{#N/A,#N/A,FALSE,"COVER1.XLS ";#N/A,#N/A,FALSE,"RACT1.XLS";#N/A,#N/A,FALSE,"RACT2.XLS";#N/A,#N/A,FALSE,"ECCMP";#N/A,#N/A,FALSE,"WELDER.XLS"}</definedName>
    <definedName name="_kvs7" hidden="1">{#N/A,#N/A,FALSE,"COVER1.XLS ";#N/A,#N/A,FALSE,"RACT1.XLS";#N/A,#N/A,FALSE,"RACT2.XLS";#N/A,#N/A,FALSE,"ECCMP";#N/A,#N/A,FALSE,"WELDER.XLS"}</definedName>
    <definedName name="_kvs8" localSheetId="12" hidden="1">{#N/A,#N/A,FALSE,"COVER1.XLS 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KVS9" localSheetId="12" hidden="1">{#N/A,#N/A,FALSE,"COVER1.XLS ";#N/A,#N/A,FALSE,"RACT1.XLS";#N/A,#N/A,FALSE,"RACT2.XLS";#N/A,#N/A,FALSE,"ECCMP";#N/A,#N/A,FALSE,"WELDER.XLS"}</definedName>
    <definedName name="_KVS9" hidden="1">{#N/A,#N/A,FALSE,"COVER1.XLS ";#N/A,#N/A,FALSE,"RACT1.XLS";#N/A,#N/A,FALSE,"RACT2.XLS";#N/A,#N/A,FALSE,"ECCMP";#N/A,#N/A,FALSE,"WELDER.XLS"}</definedName>
    <definedName name="_L18" hidden="1">#NAME?</definedName>
    <definedName name="_l2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M18" hidden="1">#NAME?</definedName>
    <definedName name="_MAR9091">#REF!</definedName>
    <definedName name="_MKT1" localSheetId="12">#REF!</definedName>
    <definedName name="_MKT1">#REF!</definedName>
    <definedName name="_MKT10" localSheetId="12">#REF!</definedName>
    <definedName name="_MKT10">#REF!</definedName>
    <definedName name="_MKT11" localSheetId="12">#REF!</definedName>
    <definedName name="_MKT11">#REF!</definedName>
    <definedName name="_MKT2" localSheetId="12">#REF!</definedName>
    <definedName name="_MKT2">#REF!</definedName>
    <definedName name="_MKT3" localSheetId="12">#REF!</definedName>
    <definedName name="_MKT3">#REF!</definedName>
    <definedName name="_MKT4" localSheetId="12">#REF!</definedName>
    <definedName name="_MKT4">#REF!</definedName>
    <definedName name="_MKT5" localSheetId="12">#REF!</definedName>
    <definedName name="_MKT5">#REF!</definedName>
    <definedName name="_MKT6" localSheetId="12">#REF!</definedName>
    <definedName name="_MKT6">#REF!</definedName>
    <definedName name="_MKT7" localSheetId="12">#REF!</definedName>
    <definedName name="_MKT7">#REF!</definedName>
    <definedName name="_MKT8" localSheetId="12">#REF!</definedName>
    <definedName name="_MKT8">#REF!</definedName>
    <definedName name="_MKT9" localSheetId="12">#REF!</definedName>
    <definedName name="_MKT9">#REF!</definedName>
    <definedName name="_N18" hidden="1">#NAME?</definedName>
    <definedName name="_New1" localSheetId="12">#REF!</definedName>
    <definedName name="_New1">#REF!</definedName>
    <definedName name="_new2" localSheetId="12">#REF!</definedName>
    <definedName name="_new2">#REF!</definedName>
    <definedName name="_O18" hidden="1">#NAME?</definedName>
    <definedName name="_OP1" localSheetId="12">#REF!</definedName>
    <definedName name="_OP1">#REF!</definedName>
    <definedName name="_OP2" localSheetId="12">#REF!</definedName>
    <definedName name="_OP2">#REF!</definedName>
    <definedName name="_OP3" localSheetId="12">#REF!</definedName>
    <definedName name="_OP3">#REF!</definedName>
    <definedName name="_OP4" localSheetId="12">#REF!</definedName>
    <definedName name="_OP4">#REF!</definedName>
    <definedName name="_Order1" hidden="1">0</definedName>
    <definedName name="_Order2" hidden="1">255</definedName>
    <definedName name="_P00comps1" localSheetId="12">#REF!</definedName>
    <definedName name="_P00comps1">#REF!</definedName>
    <definedName name="_P00comps2" localSheetId="12">#REF!</definedName>
    <definedName name="_P00comps2">#REF!</definedName>
    <definedName name="_P1" localSheetId="12">#REF!</definedName>
    <definedName name="_P1">#REF!</definedName>
    <definedName name="_P18" hidden="1">#NAME?</definedName>
    <definedName name="_pag1" localSheetId="12">#REF!</definedName>
    <definedName name="_pag1">#REF!</definedName>
    <definedName name="_pag2" localSheetId="12">#REF!</definedName>
    <definedName name="_pag2">#REF!</definedName>
    <definedName name="_Parse_Out" localSheetId="12" hidden="1">#REF!</definedName>
    <definedName name="_Parse_Out" hidden="1">#REF!</definedName>
    <definedName name="_pg1" localSheetId="12">#REF!</definedName>
    <definedName name="_pg1">#REF!</definedName>
    <definedName name="_pg10" localSheetId="12">#REF!</definedName>
    <definedName name="_pg10">#REF!</definedName>
    <definedName name="_pg11" localSheetId="12">#REF!</definedName>
    <definedName name="_pg11">#REF!</definedName>
    <definedName name="_pg12" localSheetId="12">#REF!</definedName>
    <definedName name="_pg12">#REF!</definedName>
    <definedName name="_pg13" localSheetId="12">#REF!</definedName>
    <definedName name="_pg13">#REF!</definedName>
    <definedName name="_pg14" localSheetId="12">#REF!</definedName>
    <definedName name="_pg14">#REF!</definedName>
    <definedName name="_PG2" localSheetId="12">#REF!</definedName>
    <definedName name="_PG2">#REF!</definedName>
    <definedName name="_PG3" localSheetId="12">#REF!</definedName>
    <definedName name="_PG3">#REF!</definedName>
    <definedName name="_PG4" localSheetId="12">#REF!</definedName>
    <definedName name="_PG4">#REF!</definedName>
    <definedName name="_PG5" localSheetId="12">#REF!</definedName>
    <definedName name="_PG5">#REF!</definedName>
    <definedName name="_PG6" localSheetId="12">#REF!</definedName>
    <definedName name="_PG6">#REF!</definedName>
    <definedName name="_PG7" localSheetId="12">#REF!</definedName>
    <definedName name="_PG7">#REF!</definedName>
    <definedName name="_pg8" localSheetId="12">#REF!</definedName>
    <definedName name="_pg8">#REF!</definedName>
    <definedName name="_pg9" localSheetId="12">#REF!</definedName>
    <definedName name="_pg9">#REF!</definedName>
    <definedName name="_PL1" localSheetId="12">#REF!</definedName>
    <definedName name="_PL1">#REF!</definedName>
    <definedName name="_pp2" localSheetId="12" hidden="1">{"Summary",#N/A,FALSE,"Details (2)"}</definedName>
    <definedName name="_pp2" hidden="1">{"Summary",#N/A,FALSE,"Details (2)"}</definedName>
    <definedName name="_ppp1" localSheetId="12" hidden="1">{"SUM",#N/A,FALSE,"Details (2)"}</definedName>
    <definedName name="_ppp1" hidden="1">{"SUM",#N/A,FALSE,"Details (2)"}</definedName>
    <definedName name="_pu1" localSheetId="12">#REF!</definedName>
    <definedName name="_pu1">#REF!</definedName>
    <definedName name="_Q18" hidden="1">#NAME?</definedName>
    <definedName name="_q2" localSheetId="12" hidden="1">{#N/A,#N/A,FALSE,"COVER1.XLS ";#N/A,#N/A,FALSE,"RACT1.XLS";#N/A,#N/A,FALSE,"RACT2.XLS";#N/A,#N/A,FALSE,"ECCMP";#N/A,#N/A,FALSE,"WELDER.XLS"}</definedName>
    <definedName name="_q2" hidden="1">{#N/A,#N/A,FALSE,"COVER1.XLS ";#N/A,#N/A,FALSE,"RACT1.XLS";#N/A,#N/A,FALSE,"RACT2.XLS";#N/A,#N/A,FALSE,"ECCMP";#N/A,#N/A,FALSE,"WELDER.XLS"}</definedName>
    <definedName name="_q3" localSheetId="12" hidden="1">{"SUM",#N/A,FALSE,"Details (2)"}</definedName>
    <definedName name="_q3" hidden="1">{"SUM",#N/A,FALSE,"Details (2)"}</definedName>
    <definedName name="_q4" localSheetId="12" hidden="1">{"Summary",#N/A,FALSE,"Details (2)"}</definedName>
    <definedName name="_q4" hidden="1">{"Summary",#N/A,FALSE,"Details (2)"}</definedName>
    <definedName name="_q5" localSheetId="12" hidden="1">{"SUM",#N/A,FALSE,"Details (2)"}</definedName>
    <definedName name="_q5" hidden="1">{"SUM",#N/A,FALSE,"Details (2)"}</definedName>
    <definedName name="_QTR1" localSheetId="12">#REF!</definedName>
    <definedName name="_QTR1">#REF!</definedName>
    <definedName name="_QTR2" localSheetId="12">#REF!</definedName>
    <definedName name="_QTR2">#REF!</definedName>
    <definedName name="_QTR3" localSheetId="12">#REF!</definedName>
    <definedName name="_QTR3">#REF!</definedName>
    <definedName name="_QTR4" localSheetId="12">#REF!</definedName>
    <definedName name="_QTR4">#REF!</definedName>
    <definedName name="_QTR5" localSheetId="12">#REF!</definedName>
    <definedName name="_QTR5">#REF!</definedName>
    <definedName name="_QTR6" localSheetId="12">#REF!</definedName>
    <definedName name="_QTR6">#REF!</definedName>
    <definedName name="_QTR7" localSheetId="12">#REF!</definedName>
    <definedName name="_QTR7">#REF!</definedName>
    <definedName name="_QTR8" localSheetId="12">#REF!</definedName>
    <definedName name="_QTR8">#REF!</definedName>
    <definedName name="_ra15" localSheetId="12">#REF!</definedName>
    <definedName name="_ra15">#REF!</definedName>
    <definedName name="_ra16" localSheetId="12">#REF!</definedName>
    <definedName name="_ra16">#REF!</definedName>
    <definedName name="_Regression" localSheetId="12">#REF!</definedName>
    <definedName name="_Regression">#REF!</definedName>
    <definedName name="_Regression_Out" localSheetId="12">#REF!</definedName>
    <definedName name="_Regression_Out">#REF!</definedName>
    <definedName name="_Regression_X" localSheetId="12">#REF!</definedName>
    <definedName name="_Regression_X">#REF!</definedName>
    <definedName name="_Regression_Y" localSheetId="12">#REF!</definedName>
    <definedName name="_Regression_Y">#REF!</definedName>
    <definedName name="_S18" hidden="1">#NAME?</definedName>
    <definedName name="_Sch10" localSheetId="12">#REF!</definedName>
    <definedName name="_Sch10">#REF!</definedName>
    <definedName name="_Sch11" localSheetId="12">#REF!</definedName>
    <definedName name="_Sch11">#REF!</definedName>
    <definedName name="_Sch12" localSheetId="12">#REF!</definedName>
    <definedName name="_Sch12">#REF!</definedName>
    <definedName name="_Sch13" localSheetId="12">#REF!</definedName>
    <definedName name="_Sch13">#REF!</definedName>
    <definedName name="_Sch14" localSheetId="12">#REF!</definedName>
    <definedName name="_Sch14">#REF!</definedName>
    <definedName name="_Sch15" localSheetId="12">#REF!</definedName>
    <definedName name="_Sch15">#REF!</definedName>
    <definedName name="_Sch2" localSheetId="12">#REF!</definedName>
    <definedName name="_Sch2">#REF!</definedName>
    <definedName name="_Sch4" localSheetId="12">#REF!</definedName>
    <definedName name="_Sch4">#REF!</definedName>
    <definedName name="_Sch5" localSheetId="12">#REF!</definedName>
    <definedName name="_Sch5">#REF!</definedName>
    <definedName name="_Sch6" localSheetId="12">#REF!</definedName>
    <definedName name="_Sch6">#REF!</definedName>
    <definedName name="_Sch7" localSheetId="12">#REF!</definedName>
    <definedName name="_Sch7">#REF!</definedName>
    <definedName name="_Sch8" localSheetId="12">#REF!</definedName>
    <definedName name="_Sch8">#REF!</definedName>
    <definedName name="_Sch9" localSheetId="12">#REF!</definedName>
    <definedName name="_Sch9">#REF!</definedName>
    <definedName name="_sep97" localSheetId="12">#REF!</definedName>
    <definedName name="_sep97">#REF!</definedName>
    <definedName name="_sht1" localSheetId="12">#REF!</definedName>
    <definedName name="_sht1">#REF!</definedName>
    <definedName name="_sl1" localSheetId="12">#REF!</definedName>
    <definedName name="_sl1">#REF!</definedName>
    <definedName name="_Sort" localSheetId="12" hidden="1">#REF!</definedName>
    <definedName name="_Sort" hidden="1">#REF!</definedName>
    <definedName name="_ST1" localSheetId="12">#REF!</definedName>
    <definedName name="_ST1">#REF!</definedName>
    <definedName name="_sub1" localSheetId="12">#REF!</definedName>
    <definedName name="_sub1">#REF!</definedName>
    <definedName name="_sub2" localSheetId="12">#REF!</definedName>
    <definedName name="_sub2">#REF!</definedName>
    <definedName name="_sum1" localSheetId="12">#REF!</definedName>
    <definedName name="_sum1">#REF!</definedName>
    <definedName name="_sum3" localSheetId="12">#REF!</definedName>
    <definedName name="_sum3">#REF!</definedName>
    <definedName name="_t1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18" hidden="1">#NAME?</definedName>
    <definedName name="_t2" localSheetId="12" hidden="1">{"'Sheet1'!$A$5:$G$42"}</definedName>
    <definedName name="_t2" hidden="1">{"'Sheet1'!$A$5:$G$42"}</definedName>
    <definedName name="_Table1_In1">#REF!</definedName>
    <definedName name="_Table2_In1" localSheetId="12" hidden="1">#REF!</definedName>
    <definedName name="_Table2_In1" hidden="1">#REF!</definedName>
    <definedName name="_Table2_In2" localSheetId="12" hidden="1">#REF!</definedName>
    <definedName name="_Table2_In2" hidden="1">#REF!</definedName>
    <definedName name="_Table2_Out" localSheetId="12" hidden="1">#REF!</definedName>
    <definedName name="_Table2_Out" hidden="1">#REF!</definedName>
    <definedName name="_Table3_In2" localSheetId="12">#REF!</definedName>
    <definedName name="_Table3_In2">#REF!</definedName>
    <definedName name="_TAX1" localSheetId="12">#REF!</definedName>
    <definedName name="_TAX1">#REF!</definedName>
    <definedName name="_tb1" localSheetId="12">#REF!</definedName>
    <definedName name="_tb1">#REF!</definedName>
    <definedName name="_tds1" localSheetId="12">#REF!</definedName>
    <definedName name="_tds1">#REF!</definedName>
    <definedName name="_TLT1" localSheetId="12">#REF!</definedName>
    <definedName name="_TLT1">#REF!</definedName>
    <definedName name="_TOT1" localSheetId="12">#REF!</definedName>
    <definedName name="_TOT1">#REF!</definedName>
    <definedName name="_tr1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18" hidden="1">#NAME?</definedName>
    <definedName name="_UER1" localSheetId="12">#REF!</definedName>
    <definedName name="_UER1">#REF!</definedName>
    <definedName name="_usl1" localSheetId="12">#REF!</definedName>
    <definedName name="_usl1">#REF!</definedName>
    <definedName name="_V18" hidden="1">#NAME?</definedName>
    <definedName name="_W18" hidden="1">#NAME?</definedName>
    <definedName name="_w2" localSheetId="12" hidden="1">{#N/A,#N/A,FALSE,"17MAY";#N/A,#N/A,FALSE,"24MAY"}</definedName>
    <definedName name="_w2" hidden="1">{#N/A,#N/A,FALSE,"17MAY";#N/A,#N/A,FALSE,"24MAY"}</definedName>
    <definedName name="_wrn2" localSheetId="12" hidden="1">{"formulas",#N/A,FALSE,"Key Indicators"}</definedName>
    <definedName name="_wrn2" hidden="1">{"formulas",#N/A,FALSE,"Key Indicators"}</definedName>
    <definedName name="_wrn3" localSheetId="12" hidden="1">{#N/A,#N/A,FALSE,"ASSUMPTIONS";#N/A,#N/A,FALSE,"Valuation Summary";"page1",#N/A,FALSE,"PRESENTATION";"page2",#N/A,FALSE,"PRESENTATION";#N/A,#N/A,FALSE,"ORIGINAL_ROLLBACK"}</definedName>
    <definedName name="_wrn3" hidden="1">{#N/A,#N/A,FALSE,"ASSUMPTIONS";#N/A,#N/A,FALSE,"Valuation Summary";"page1",#N/A,FALSE,"PRESENTATION";"page2",#N/A,FALSE,"PRESENTATION";#N/A,#N/A,FALSE,"ORIGINAL_ROLLBACK"}</definedName>
    <definedName name="_X1" localSheetId="12" hidden="1">{"Summary",#N/A,FALSE,"Details (2)"}</definedName>
    <definedName name="_X1" hidden="1">{"Summary",#N/A,FALSE,"Details (2)"}</definedName>
    <definedName name="_X18" hidden="1">#NAME?</definedName>
    <definedName name="_xq2" localSheetId="12">#REF!</definedName>
    <definedName name="_xq2">#REF!</definedName>
    <definedName name="_xy1" localSheetId="12">#REF!</definedName>
    <definedName name="_xy1">#REF!</definedName>
    <definedName name="_xz1" localSheetId="12">#REF!</definedName>
    <definedName name="_xz1">#REF!</definedName>
    <definedName name="_Y18" hidden="1">#NAME?</definedName>
    <definedName name="_Z18" hidden="1">#NAME?</definedName>
    <definedName name="_Zcomps1" localSheetId="12" hidden="1">{0,0,0,0,1,-4105,42.5196850393701,42.5196850393701,42.5196850393701,42.5196850393701,2,TRUE,TRUE,FALSE,FALSE,FALSE,#N/A,1,85,1,1,"","","","&amp;""Kennerly,Roman Bold""&amp;14L&amp;12EHMAN &amp;14 B&amp;12ROTHERS","","",FALSE}</definedName>
    <definedName name="_Zcomps1" hidden="1">{0,0,0,0,1,-4105,42.5196850393701,42.5196850393701,42.5196850393701,42.5196850393701,2,TRUE,TRUE,FALSE,FALSE,FALSE,#N/A,1,85,1,1,"","","","&amp;""Kennerly,Roman Bold""&amp;14L&amp;12EHMAN &amp;14 B&amp;12ROTHERS","","",FALSE}</definedName>
    <definedName name="_Zcomps2" localSheetId="12" hidden="1">{0,0,0,0,1,-4105,28.3464566929134,28.3464566929134,28.346456664,28.3464566929134,2,TRUE,TRUE,FALSE,FALSE,FALSE,#N/A,1,85,1,2,"","","","&amp;""Kennerly,Roman Bold""&amp;14L&amp;12EHMAN &amp;14 B&amp;12ROTHERS","","",FALSE}</definedName>
    <definedName name="_Zcomps2" hidden="1">{0,0,0,0,1,-4105,28.3464566929134,28.3464566929134,28.346456664,28.3464566929134,2,TRUE,TRUE,FALSE,FALSE,FALSE,#N/A,1,85,1,2,"","","","&amp;""Kennerly,Roman Bold""&amp;14L&amp;12EHMAN &amp;14 B&amp;12ROTHERS","","",FALSE}</definedName>
    <definedName name="a" localSheetId="12">#REF!</definedName>
    <definedName name="a">#REF!</definedName>
    <definedName name="A_1" localSheetId="12">#REF!</definedName>
    <definedName name="A_1">#REF!</definedName>
    <definedName name="a0" localSheetId="12">#REF!</definedName>
    <definedName name="a0">#REF!</definedName>
    <definedName name="A1_" localSheetId="12">#REF!</definedName>
    <definedName name="A1_">#REF!</definedName>
    <definedName name="A10_" localSheetId="12">#REF!</definedName>
    <definedName name="A10_">#REF!</definedName>
    <definedName name="A13_" localSheetId="12">#REF!</definedName>
    <definedName name="A13_">#REF!</definedName>
    <definedName name="A2_" localSheetId="12">#REF!</definedName>
    <definedName name="A2_">#REF!</definedName>
    <definedName name="A3_" localSheetId="12">#REF!</definedName>
    <definedName name="A3_">#REF!</definedName>
    <definedName name="A4_" localSheetId="12">#REF!</definedName>
    <definedName name="A4_">#REF!</definedName>
    <definedName name="A5_" localSheetId="12">#REF!</definedName>
    <definedName name="A5_">#REF!</definedName>
    <definedName name="A6_" localSheetId="12">#REF!</definedName>
    <definedName name="A6_">#REF!</definedName>
    <definedName name="a654645454545" localSheetId="12">#REF!</definedName>
    <definedName name="a654645454545">#REF!</definedName>
    <definedName name="A7_" localSheetId="12">#REF!</definedName>
    <definedName name="A7_">#REF!</definedName>
    <definedName name="A8_" localSheetId="12">#REF!</definedName>
    <definedName name="A8_">#REF!</definedName>
    <definedName name="A9_" localSheetId="12">#REF!</definedName>
    <definedName name="A9_">#REF!</definedName>
    <definedName name="aa" localSheetId="12">#REF!</definedName>
    <definedName name="aa">#REF!</definedName>
    <definedName name="aaa" localSheetId="12">#REF!</definedName>
    <definedName name="aaa">#REF!</definedName>
    <definedName name="AAA_DOCTOPS" hidden="1">"AAA_SET"</definedName>
    <definedName name="AAA_duser" hidden="1">"OFF"</definedName>
    <definedName name="aaaaa" localSheetId="12">#REF!</definedName>
    <definedName name="aaaaa">#REF!</definedName>
    <definedName name="aaab" localSheetId="12">#REF!</definedName>
    <definedName name="aaab">#REF!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b" localSheetId="12" hidden="1">{#N/A,#N/A,FALSE,"Aging Summary";#N/A,#N/A,FALSE,"Ratio Analysis";#N/A,#N/A,FALSE,"Test 120 Day Accts";#N/A,#N/A,FALSE,"Tickmarks"}</definedName>
    <definedName name="ab" hidden="1">{#N/A,#N/A,FALSE,"Aging Summary";#N/A,#N/A,FALSE,"Ratio Analysis";#N/A,#N/A,FALSE,"Test 120 Day Accts";#N/A,#N/A,FALSE,"Tickmarks"}</definedName>
    <definedName name="abba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b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c" localSheetId="12" hidden="1">{#N/A,#N/A,FALSE,"Aging Summary";#N/A,#N/A,FALSE,"Ratio Analysis";#N/A,#N/A,FALSE,"Test 120 Day Accts";#N/A,#N/A,FALSE,"Tickmarks"}</definedName>
    <definedName name="abc" hidden="1">{#N/A,#N/A,FALSE,"Aging Summary";#N/A,#N/A,FALSE,"Ratio Analysis";#N/A,#N/A,FALSE,"Test 120 Day Accts";#N/A,#N/A,FALSE,"Tickmarks"}</definedName>
    <definedName name="abcd" localSheetId="12" hidden="1">{#N/A,#N/A,FALSE,"Aging Summary";#N/A,#N/A,FALSE,"Ratio Analysis";#N/A,#N/A,FALSE,"Test 120 Day Accts";#N/A,#N/A,FALSE,"Tickmarks"}</definedName>
    <definedName name="abcd" hidden="1">{#N/A,#N/A,FALSE,"Aging Summary";#N/A,#N/A,FALSE,"Ratio Analysis";#N/A,#N/A,FALSE,"Test 120 Day Accts";#N/A,#N/A,FALSE,"Tickmarks"}</definedName>
    <definedName name="abcde" localSheetId="12" hidden="1">{#N/A,#N/A,FALSE,"Aging Summary";#N/A,#N/A,FALSE,"Ratio Analysis";#N/A,#N/A,FALSE,"Test 120 Day Accts";#N/A,#N/A,FALSE,"Tickmarks"}</definedName>
    <definedName name="abcde" hidden="1">{#N/A,#N/A,FALSE,"Aging Summary";#N/A,#N/A,FALSE,"Ratio Analysis";#N/A,#N/A,FALSE,"Test 120 Day Accts";#N/A,#N/A,FALSE,"Tickmarks"}</definedName>
    <definedName name="abs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b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C" localSheetId="12">#REF!</definedName>
    <definedName name="AC">#REF!</definedName>
    <definedName name="acc" localSheetId="12">#REF!</definedName>
    <definedName name="acc">#REF!</definedName>
    <definedName name="Access" localSheetId="12">#REF!</definedName>
    <definedName name="Access">#REF!</definedName>
    <definedName name="AccessDatabase" hidden="1">"N:\SharedCredentials\FACTORY\ML_WORKS PRICE_STOCK_2004.mdb"</definedName>
    <definedName name="Accessforecast" localSheetId="12" hidden="1">{"SUM",#N/A,FALSE,"Details (2)"}</definedName>
    <definedName name="Accessforecast" hidden="1">{"SUM",#N/A,FALSE,"Details (2)"}</definedName>
    <definedName name="ACCOUNT" localSheetId="12">#REF!</definedName>
    <definedName name="ACCOUNT">#REF!</definedName>
    <definedName name="Account_Balance" localSheetId="12">#REF!</definedName>
    <definedName name="Account_Balance">#REF!</definedName>
    <definedName name="ACCOUNTEDPERIODTYPE1" localSheetId="12">#REF!</definedName>
    <definedName name="ACCOUNTEDPERIODTYPE1">#REF!</definedName>
    <definedName name="accruedc" localSheetId="12">#REF!</definedName>
    <definedName name="accruedc">#REF!</definedName>
    <definedName name="AccruedDividend" localSheetId="12">#REF!</definedName>
    <definedName name="AccruedDividend">#REF!</definedName>
    <definedName name="accruedp" localSheetId="12">#REF!</definedName>
    <definedName name="accruedp">#REF!</definedName>
    <definedName name="ACK" localSheetId="12">#REF!</definedName>
    <definedName name="ACK">#REF!</definedName>
    <definedName name="Acquire_Venus" localSheetId="12">#REF!</definedName>
    <definedName name="Acquire_Venus">#REF!</definedName>
    <definedName name="ActiveBldgIDNumbers" localSheetId="12">#REF!</definedName>
    <definedName name="ActiveBldgIDNumbers">#REF!</definedName>
    <definedName name="AD" localSheetId="12">#REF!</definedName>
    <definedName name="AD">#REF!</definedName>
    <definedName name="AD_Self_Service___Zoho" localSheetId="12">#REF!</definedName>
    <definedName name="AD_Self_Service___Zoho">#REF!</definedName>
    <definedName name="Addback01" localSheetId="12">#REF!</definedName>
    <definedName name="Addback01">#REF!</definedName>
    <definedName name="Addback02" localSheetId="12">#REF!</definedName>
    <definedName name="Addback02">#REF!</definedName>
    <definedName name="Addback03" localSheetId="12">#REF!</definedName>
    <definedName name="Addback03">#REF!</definedName>
    <definedName name="Addback04" localSheetId="12">#REF!</definedName>
    <definedName name="Addback04">#REF!</definedName>
    <definedName name="Addback05" localSheetId="12">#REF!</definedName>
    <definedName name="Addback05">#REF!</definedName>
    <definedName name="Addback06" localSheetId="12">#REF!</definedName>
    <definedName name="Addback06">#REF!</definedName>
    <definedName name="Addback07" localSheetId="12">#REF!</definedName>
    <definedName name="Addback07">#REF!</definedName>
    <definedName name="Addback08" localSheetId="12">#REF!</definedName>
    <definedName name="Addback08">#REF!</definedName>
    <definedName name="Addback09" localSheetId="12">#REF!</definedName>
    <definedName name="Addback09">#REF!</definedName>
    <definedName name="Addback10" localSheetId="12">#REF!</definedName>
    <definedName name="Addback10">#REF!</definedName>
    <definedName name="Addback11" localSheetId="12">#REF!</definedName>
    <definedName name="Addback11">#REF!</definedName>
    <definedName name="Addback12" localSheetId="12">#REF!</definedName>
    <definedName name="Addback12">#REF!</definedName>
    <definedName name="ADDRESS" localSheetId="12">#REF!</definedName>
    <definedName name="ADDRESS">#REF!</definedName>
    <definedName name="adfrs" localSheetId="12" hidden="1">{#N/A,#N/A,FALSE,"COVER.XLS";#N/A,#N/A,FALSE,"RACT1.XLS";#N/A,#N/A,FALSE,"RACT2.XLS";#N/A,#N/A,FALSE,"ECCMP";#N/A,#N/A,FALSE,"WELDER.XLS"}</definedName>
    <definedName name="adfrs" hidden="1">{#N/A,#N/A,FALSE,"COVER.XLS";#N/A,#N/A,FALSE,"RACT1.XLS";#N/A,#N/A,FALSE,"RACT2.XLS";#N/A,#N/A,FALSE,"ECCMP";#N/A,#N/A,FALSE,"WELDER.XLS"}</definedName>
    <definedName name="Adj">#REF!</definedName>
    <definedName name="adjhw" localSheetId="12">#REF!</definedName>
    <definedName name="adjhw">#REF!</definedName>
    <definedName name="adjsw" localSheetId="12">#REF!</definedName>
    <definedName name="adjsw">#REF!</definedName>
    <definedName name="AdminSlideMTD" localSheetId="12" hidden="1">{#N/A,#N/A,TRUE,"Expenses";#N/A,#N/A,TRUE,"BalanceSheet";#N/A,#N/A,TRUE,"CashFlow";#N/A,#N/A,TRUE,"OtherCurrentAssets";#N/A,#N/A,TRUE,"OtherAssets";#N/A,#N/A,TRUE,"AccruedExpenses"}</definedName>
    <definedName name="AdminSlideMTD" hidden="1">{#N/A,#N/A,TRUE,"Expenses";#N/A,#N/A,TRUE,"BalanceSheet";#N/A,#N/A,TRUE,"CashFlow";#N/A,#N/A,TRUE,"OtherCurrentAssets";#N/A,#N/A,TRUE,"OtherAssets";#N/A,#N/A,TRUE,"AccruedExpenses"}</definedName>
    <definedName name="AdminSlideYTD" localSheetId="12" hidden="1">{#N/A,#N/A,TRUE,"Expenses";#N/A,#N/A,TRUE,"BalanceSheet";#N/A,#N/A,TRUE,"CashFlow";#N/A,#N/A,TRUE,"OtherCurrentAssets";#N/A,#N/A,TRUE,"OtherAssets";#N/A,#N/A,TRUE,"AccruedExpenses"}</definedName>
    <definedName name="AdminSlideYTD" hidden="1">{#N/A,#N/A,TRUE,"Expenses";#N/A,#N/A,TRUE,"BalanceSheet";#N/A,#N/A,TRUE,"CashFlow";#N/A,#N/A,TRUE,"OtherCurrentAssets";#N/A,#N/A,TRUE,"OtherAssets";#N/A,#N/A,TRUE,"AccruedExpenses"}</definedName>
    <definedName name="adssdfad" localSheetId="12">#REF!</definedName>
    <definedName name="adssdfad">#REF!</definedName>
    <definedName name="advancetax" localSheetId="12">#REF!</definedName>
    <definedName name="advancetax">#REF!</definedName>
    <definedName name="advr" localSheetId="12">#REF!</definedName>
    <definedName name="advr">#REF!</definedName>
    <definedName name="AE" localSheetId="12">#REF!</definedName>
    <definedName name="AE">#REF!</definedName>
    <definedName name="AF" localSheetId="12">#REF!</definedName>
    <definedName name="AF">#REF!</definedName>
    <definedName name="afas" localSheetId="12" hidden="1">#N/A</definedName>
    <definedName name="afas" hidden="1">[0]!afas</definedName>
    <definedName name="Afferguson" localSheetId="12">#REF!</definedName>
    <definedName name="Afferguson">#REF!</definedName>
    <definedName name="AG" localSheetId="12">#REF!</definedName>
    <definedName name="AG">#REF!</definedName>
    <definedName name="AH" localSheetId="12">#REF!</definedName>
    <definedName name="AH">#REF!</definedName>
    <definedName name="al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l" localSheetId="12">#REF!</definedName>
    <definedName name="all">#REF!</definedName>
    <definedName name="AllTables" localSheetId="12">{8}</definedName>
    <definedName name="AllTables">{8}</definedName>
    <definedName name="alpuussss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lpuussss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MC">#REF!</definedName>
    <definedName name="Amtek" localSheetId="12">#REF!</definedName>
    <definedName name="Amtek">#REF!</definedName>
    <definedName name="anal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ndy">#REF!</definedName>
    <definedName name="Ann" localSheetId="12">#REF!</definedName>
    <definedName name="Ann">#REF!</definedName>
    <definedName name="ANN_PERF_BON" localSheetId="12">#REF!</definedName>
    <definedName name="ANN_PERF_BON">#REF!</definedName>
    <definedName name="anna" localSheetId="12">#REF!</definedName>
    <definedName name="anna">#REF!</definedName>
    <definedName name="AnnAvail" localSheetId="12">#REF!</definedName>
    <definedName name="AnnAvail">#REF!</definedName>
    <definedName name="AnnBonus" localSheetId="12">#REF!</definedName>
    <definedName name="AnnBonus">#REF!</definedName>
    <definedName name="AnnBonusMax" localSheetId="12">#REF!</definedName>
    <definedName name="AnnBonusMax">#REF!</definedName>
    <definedName name="AnnCapacity" localSheetId="12">#REF!</definedName>
    <definedName name="AnnCapacity">#REF!</definedName>
    <definedName name="Annexure" localSheetId="12">#REF!</definedName>
    <definedName name="Annexure">#REF!</definedName>
    <definedName name="annexure_1" localSheetId="12">#REF!</definedName>
    <definedName name="annexure_1">#REF!</definedName>
    <definedName name="ANNEXURE1" localSheetId="12">#REF!</definedName>
    <definedName name="ANNEXURE1">#REF!</definedName>
    <definedName name="Annexure2" localSheetId="12">#REF!</definedName>
    <definedName name="Annexure2">#REF!</definedName>
    <definedName name="AnnexurePART1" localSheetId="12">#REF!</definedName>
    <definedName name="AnnexurePART1">#REF!</definedName>
    <definedName name="Annual_Pay_Increase" localSheetId="12">#REF!</definedName>
    <definedName name="Annual_Pay_Increase">#REF!</definedName>
    <definedName name="anscount" hidden="1">1</definedName>
    <definedName name="Answer" localSheetId="12">#REF!</definedName>
    <definedName name="Answer">#REF!</definedName>
    <definedName name="ant_duty" localSheetId="12">#REF!</definedName>
    <definedName name="ant_duty">#REF!</definedName>
    <definedName name="AP_Clearing" localSheetId="12">#REF!</definedName>
    <definedName name="AP_Clearing">#REF!</definedName>
    <definedName name="AppRivercost" localSheetId="12">#REF!</definedName>
    <definedName name="AppRivercost">#REF!</definedName>
    <definedName name="APPSUSERNAME1" localSheetId="12">#REF!</definedName>
    <definedName name="APPSUSERNAME1">#REF!</definedName>
    <definedName name="APRDATA?" localSheetId="12">#REF!</definedName>
    <definedName name="APRDATA?">#REF!</definedName>
    <definedName name="ar" localSheetId="12">#REF!</definedName>
    <definedName name="ar">#REF!</definedName>
    <definedName name="Area" localSheetId="12">#REF!</definedName>
    <definedName name="Area">#REF!</definedName>
    <definedName name="array" localSheetId="12">#REF!</definedName>
    <definedName name="array">#REF!</definedName>
    <definedName name="arvindmills" localSheetId="12">#REF!</definedName>
    <definedName name="arvindmills">#REF!</definedName>
    <definedName name="as" localSheetId="12" hidden="1">{#N/A,#N/A,FALSE,"Aging Summary";#N/A,#N/A,FALSE,"Ratio Analysis";#N/A,#N/A,FALSE,"Test 120 Day Accts";#N/A,#N/A,FALSE,"Tickmarks"}</definedName>
    <definedName name="as" hidden="1">{#N/A,#N/A,FALSE,"Aging Summary";#N/A,#N/A,FALSE,"Ratio Analysis";#N/A,#N/A,FALSE,"Test 120 Day Accts";#N/A,#N/A,FALSE,"Tickmarks"}</definedName>
    <definedName name="As_at_date">#REF!</definedName>
    <definedName name="AS2DocOpenMode" hidden="1">"AS2DocumentEdit"</definedName>
    <definedName name="AS2StaticLS">#REF!</definedName>
    <definedName name="AS2TickmarkLS" localSheetId="12">#REF!</definedName>
    <definedName name="AS2TickmarkLS">#REF!</definedName>
    <definedName name="asaaaa" localSheetId="12">#REF!</definedName>
    <definedName name="asaaaa">#REF!</definedName>
    <definedName name="asaaaaaa" localSheetId="12">#REF!</definedName>
    <definedName name="asaaaaaa">#REF!</definedName>
    <definedName name="ASACA" localSheetId="12" hidden="1">{#N/A,#N/A,FALSE,"COMP"}</definedName>
    <definedName name="ASACA" hidden="1">{#N/A,#N/A,FALSE,"COMP"}</definedName>
    <definedName name="asad" localSheetId="1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a" localSheetId="12" hidden="1">#N/A</definedName>
    <definedName name="asasa" hidden="1">[0]!asasa</definedName>
    <definedName name="asasas" localSheetId="12">#REF!</definedName>
    <definedName name="asasas">#REF!</definedName>
    <definedName name="asd" localSheetId="12">#REF!</definedName>
    <definedName name="asd">#REF!</definedName>
    <definedName name="asdasdasd" localSheetId="12" hidden="1">{#N/A,#N/A,FALSE,"COMP"}</definedName>
    <definedName name="asdasdasd" hidden="1">{#N/A,#N/A,FALSE,"COMP"}</definedName>
    <definedName name="asdf" localSheetId="12">#REF!</definedName>
    <definedName name="asdf">#REF!</definedName>
    <definedName name="asdfds" localSheetId="12">#REF!</definedName>
    <definedName name="asdfds">#REF!</definedName>
    <definedName name="asdfdssa" localSheetId="12">#REF!</definedName>
    <definedName name="asdfdssa">#REF!</definedName>
    <definedName name="asf" localSheetId="12" hidden="1">{"bs",#N/A,FALSE,"SCF"}</definedName>
    <definedName name="asf" hidden="1">{"bs",#N/A,FALSE,"SCF"}</definedName>
    <definedName name="asfsafs" localSheetId="12" hidden="1">#N/A</definedName>
    <definedName name="asfsafs" hidden="1">[0]!asfsafs</definedName>
    <definedName name="asfsdf" localSheetId="12" hidden="1">{#N/A,#N/A,FALSE,"COMP"}</definedName>
    <definedName name="asfsdf" hidden="1">{#N/A,#N/A,FALSE,"COMP"}</definedName>
    <definedName name="ASIA_PLASTIC_in_KUSD" localSheetId="12">#REF!</definedName>
    <definedName name="ASIA_PLASTIC_in_KUSD">#REF!</definedName>
    <definedName name="ass" localSheetId="12" hidden="1">{#N/A,#N/A,FALSE,"COMP"}</definedName>
    <definedName name="ass" hidden="1">{#N/A,#N/A,FALSE,"COMP"}</definedName>
    <definedName name="assa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1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1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t.Backed_Fin.BS">#REF!</definedName>
    <definedName name="AssetType" localSheetId="12">#REF!</definedName>
    <definedName name="AssetType">#REF!</definedName>
    <definedName name="asssdsd" localSheetId="12">#REF!</definedName>
    <definedName name="asssdsd">#REF!</definedName>
    <definedName name="AsstYr" localSheetId="12">#REF!</definedName>
    <definedName name="AsstYr">#REF!</definedName>
    <definedName name="assum" localSheetId="12" hidden="1">{"'Sheet1'!$A$5:$G$42"}</definedName>
    <definedName name="assum" hidden="1">{"'Sheet1'!$A$5:$G$42"}</definedName>
    <definedName name="ASSUMPTIONS">#REF!</definedName>
    <definedName name="Assumptions_Network">#REF!</definedName>
    <definedName name="AUD" localSheetId="12">#REF!</definedName>
    <definedName name="AUD">#REF!</definedName>
    <definedName name="AUGDATA?" localSheetId="12">#REF!</definedName>
    <definedName name="AUGDATA?">#REF!</definedName>
    <definedName name="Augopex" localSheetId="12">#REF!</definedName>
    <definedName name="Augopex">#REF!</definedName>
    <definedName name="AUST" localSheetId="12">#REF!</definedName>
    <definedName name="AUST">#REF!</definedName>
    <definedName name="AUSTRALIA" localSheetId="12">#REF!</definedName>
    <definedName name="AUSTRALIA">#REF!</definedName>
    <definedName name="AUSTRIA" localSheetId="12">#REF!</definedName>
    <definedName name="AUSTRIA">#REF!</definedName>
    <definedName name="AutoLease" localSheetId="12">#REF!</definedName>
    <definedName name="AutoLease">#REF!</definedName>
    <definedName name="AutoLease2" localSheetId="12">#REF!</definedName>
    <definedName name="AutoLease2">#REF!</definedName>
    <definedName name="AUTOPRINT_1" localSheetId="12">#REF!</definedName>
    <definedName name="AUTOPRINT_1">#REF!</definedName>
    <definedName name="AUTOPRINT_2" localSheetId="12">#REF!</definedName>
    <definedName name="AUTOPRINT_2">#REF!</definedName>
    <definedName name="Availability" localSheetId="12">#REF!</definedName>
    <definedName name="Availability">#REF!</definedName>
    <definedName name="avg" localSheetId="12">#REF!</definedName>
    <definedName name="avg">#REF!</definedName>
    <definedName name="avgot" localSheetId="12">#REF!</definedName>
    <definedName name="avgot">#REF!</definedName>
    <definedName name="AVP" localSheetId="12">#REF!</definedName>
    <definedName name="AVP">#REF!</definedName>
    <definedName name="axedoc" localSheetId="12">#REF!</definedName>
    <definedName name="axedoc">#REF!</definedName>
    <definedName name="AY" localSheetId="12">#REF!</definedName>
    <definedName name="AY">#REF!</definedName>
    <definedName name="b" localSheetId="12">#REF!</definedName>
    <definedName name="b">#REF!</definedName>
    <definedName name="BABL" localSheetId="12">#REF!</definedName>
    <definedName name="BABL">#REF!</definedName>
    <definedName name="Backhaul">2100</definedName>
    <definedName name="Backup" localSheetId="12" hidden="1">#REF!</definedName>
    <definedName name="Backup" hidden="1">#REF!</definedName>
    <definedName name="BALA" localSheetId="12" hidden="1">{#N/A,#N/A,FALSE,"COMP"}</definedName>
    <definedName name="BALA" hidden="1">{#N/A,#N/A,FALSE,"COMP"}</definedName>
    <definedName name="BALANCE" localSheetId="12">#REF!</definedName>
    <definedName name="BALANCE">#REF!</definedName>
    <definedName name="Balancing_Figure" localSheetId="12">#REF!</definedName>
    <definedName name="Balancing_Figure">#REF!</definedName>
    <definedName name="balg1" localSheetId="12">#REF!</definedName>
    <definedName name="balg1">#REF!</definedName>
    <definedName name="balg2" localSheetId="12">#REF!</definedName>
    <definedName name="balg2">#REF!</definedName>
    <definedName name="balg3" localSheetId="12">#REF!</definedName>
    <definedName name="balg3">#REF!</definedName>
    <definedName name="ballapurindus" localSheetId="12">#REF!</definedName>
    <definedName name="ballapurindus">#REF!</definedName>
    <definedName name="Bank_Chk" localSheetId="12">#REF!</definedName>
    <definedName name="Bank_Chk">#REF!</definedName>
    <definedName name="bankcommittment" localSheetId="12">#REF!</definedName>
    <definedName name="bankcommittment">#REF!</definedName>
    <definedName name="bankdebt" localSheetId="12">#REF!</definedName>
    <definedName name="bankdebt">#REF!</definedName>
    <definedName name="bankofbaroda" localSheetId="12">#REF!</definedName>
    <definedName name="bankofbaroda">#REF!</definedName>
    <definedName name="bankofindia" localSheetId="12">#REF!</definedName>
    <definedName name="bankofindia">#REF!</definedName>
    <definedName name="bankofrajas" localSheetId="12">#REF!</definedName>
    <definedName name="bankofrajas">#REF!</definedName>
    <definedName name="Banks" localSheetId="12">#REF!</definedName>
    <definedName name="Banks">#REF!</definedName>
    <definedName name="bankterm" localSheetId="12">#REF!</definedName>
    <definedName name="bankterm">#REF!</definedName>
    <definedName name="bapi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api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ar">#REF!</definedName>
    <definedName name="Barracuda_Load_Balancer" localSheetId="12">#REF!</definedName>
    <definedName name="Barracuda_Load_Balancer">#REF!</definedName>
    <definedName name="bas" localSheetId="12">#REF!</definedName>
    <definedName name="bas">#REF!</definedName>
    <definedName name="Bas_de_page" localSheetId="12">#REF!</definedName>
    <definedName name="Bas_de_page">#REF!</definedName>
    <definedName name="base" localSheetId="12">#REF!</definedName>
    <definedName name="base">#REF!</definedName>
    <definedName name="base_case" localSheetId="12">#REF!</definedName>
    <definedName name="base_case">#REF!</definedName>
    <definedName name="BASE_YEAR" localSheetId="12">#REF!</definedName>
    <definedName name="BASE_YEAR">#REF!</definedName>
    <definedName name="Base_Yr" localSheetId="12">#REF!</definedName>
    <definedName name="Base_Yr">#REF!</definedName>
    <definedName name="BaseYear" localSheetId="12">#REF!</definedName>
    <definedName name="BaseYear">#REF!</definedName>
    <definedName name="Basic_NOSH" localSheetId="12">#REF!</definedName>
    <definedName name="Basic_NOSH">#REF!</definedName>
    <definedName name="BASIS_YEAR" localSheetId="12">#REF!</definedName>
    <definedName name="BASIS_YEAR">#REF!</definedName>
    <definedName name="bayerabs" localSheetId="12">#REF!</definedName>
    <definedName name="bayerabs">#REF!</definedName>
    <definedName name="bbbbb" localSheetId="12" hidden="1">{#N/A,#N/A,FALSE,"17MAY";#N/A,#N/A,FALSE,"24MAY"}</definedName>
    <definedName name="bbbbb" hidden="1">{#N/A,#N/A,FALSE,"17MAY";#N/A,#N/A,FALSE,"24MAY"}</definedName>
    <definedName name="BBData">#REF!</definedName>
    <definedName name="BBRAS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BRA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BC_Disposal">#REF!</definedName>
    <definedName name="bcd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b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bdbd" localSheetId="12">#REF!</definedName>
    <definedName name="bdbd">#REF!</definedName>
    <definedName name="BEGIN" localSheetId="12">#REF!</definedName>
    <definedName name="BEGIN">#REF!</definedName>
    <definedName name="Beurteilung" localSheetId="12">#REF!</definedName>
    <definedName name="Beurteilung">#REF!</definedName>
    <definedName name="Beurteilung_1" localSheetId="12">#REF!</definedName>
    <definedName name="Beurteilung_1">#REF!</definedName>
    <definedName name="Beurteilung_10" localSheetId="12">#REF!</definedName>
    <definedName name="Beurteilung_10">#REF!</definedName>
    <definedName name="Beurteilung_11" localSheetId="12">#REF!</definedName>
    <definedName name="Beurteilung_11">#REF!</definedName>
    <definedName name="Beurteilung_2" localSheetId="12">#REF!</definedName>
    <definedName name="Beurteilung_2">#REF!</definedName>
    <definedName name="Beurteilung_3" localSheetId="12">#REF!</definedName>
    <definedName name="Beurteilung_3">#REF!</definedName>
    <definedName name="Beurteilung_4" localSheetId="12">#REF!</definedName>
    <definedName name="Beurteilung_4">#REF!</definedName>
    <definedName name="Beurteilung_5" localSheetId="12">#REF!</definedName>
    <definedName name="Beurteilung_5">#REF!</definedName>
    <definedName name="Beurteilung_6" localSheetId="12">#REF!</definedName>
    <definedName name="Beurteilung_6">#REF!</definedName>
    <definedName name="Beurteilung_7" localSheetId="12">#REF!</definedName>
    <definedName name="Beurteilung_7">#REF!</definedName>
    <definedName name="Beurteilung_8" localSheetId="12">#REF!</definedName>
    <definedName name="Beurteilung_8">#REF!</definedName>
    <definedName name="Beurteilung_9" localSheetId="12">#REF!</definedName>
    <definedName name="Beurteilung_9">#REF!</definedName>
    <definedName name="bfb" localSheetId="12">#REF!</definedName>
    <definedName name="bfb">#REF!</definedName>
    <definedName name="BG" localSheetId="12">#REF!</definedName>
    <definedName name="BG">#REF!</definedName>
    <definedName name="BGXCBCVBCVB" localSheetId="12">#REF!</definedName>
    <definedName name="BGXCBCVBCVB">#REF!</definedName>
    <definedName name="bhartiship" localSheetId="12">#REF!</definedName>
    <definedName name="bhartiship">#REF!</definedName>
    <definedName name="bhel" localSheetId="12">#REF!</definedName>
    <definedName name="bhel">#REF!</definedName>
    <definedName name="big" localSheetId="12">#REF!</definedName>
    <definedName name="big">#REF!</definedName>
    <definedName name="bill" localSheetId="12">#REF!</definedName>
    <definedName name="bill">#REF!</definedName>
    <definedName name="billing" localSheetId="12">#REF!</definedName>
    <definedName name="billing">#REF!</definedName>
    <definedName name="BILLING_RATE" localSheetId="12">#REF!</definedName>
    <definedName name="BILLING_RATE">#REF!</definedName>
    <definedName name="billing1" localSheetId="12">#REF!</definedName>
    <definedName name="billing1">#REF!</definedName>
    <definedName name="BillMkt1" localSheetId="12">#REF!</definedName>
    <definedName name="BillMkt1">#REF!</definedName>
    <definedName name="BillMkt10" localSheetId="12">#REF!</definedName>
    <definedName name="BillMkt10">#REF!</definedName>
    <definedName name="BillMkt11" localSheetId="12">#REF!</definedName>
    <definedName name="BillMkt11">#REF!</definedName>
    <definedName name="BillMkt2" localSheetId="12">#REF!</definedName>
    <definedName name="BillMkt2">#REF!</definedName>
    <definedName name="BillMkt3" localSheetId="12">#REF!</definedName>
    <definedName name="BillMkt3">#REF!</definedName>
    <definedName name="BillMkt4" localSheetId="12">#REF!</definedName>
    <definedName name="BillMkt4">#REF!</definedName>
    <definedName name="BillMkt5" localSheetId="12">#REF!</definedName>
    <definedName name="BillMkt5">#REF!</definedName>
    <definedName name="BillMkt6" localSheetId="12">#REF!</definedName>
    <definedName name="BillMkt6">#REF!</definedName>
    <definedName name="BillMkt7" localSheetId="12">#REF!</definedName>
    <definedName name="BillMkt7">#REF!</definedName>
    <definedName name="BillMkt8" localSheetId="12">#REF!</definedName>
    <definedName name="BillMkt8">#REF!</definedName>
    <definedName name="BillMkt9" localSheetId="12">#REF!</definedName>
    <definedName name="BillMkt9">#REF!</definedName>
    <definedName name="BillTtl" localSheetId="12">#REF!</definedName>
    <definedName name="BillTtl">#REF!</definedName>
    <definedName name="bjdfbk" localSheetId="12" hidden="1">{#N/A,#N/A,FALSE,"COMP"}</definedName>
    <definedName name="bjdfbk" hidden="1">{#N/A,#N/A,FALSE,"COMP"}</definedName>
    <definedName name="bkbal1" localSheetId="12">#REF!</definedName>
    <definedName name="bkbal1">#REF!</definedName>
    <definedName name="bkbal2" localSheetId="12">#REF!</definedName>
    <definedName name="bkbal2">#REF!</definedName>
    <definedName name="bkj" localSheetId="12" hidden="1">{#N/A,#N/A,FALSE,"COMP"}</definedName>
    <definedName name="bkj" hidden="1">{#N/A,#N/A,FALSE,"COMP"}</definedName>
    <definedName name="bkod" localSheetId="12">#REF!</definedName>
    <definedName name="bkod">#REF!</definedName>
    <definedName name="blog" localSheetId="12">#REF!</definedName>
    <definedName name="blog">#REF!</definedName>
    <definedName name="Blore" localSheetId="12">#REF!</definedName>
    <definedName name="Blore">#REF!</definedName>
    <definedName name="BLPH10" localSheetId="12">#REF!</definedName>
    <definedName name="BLPH10">#REF!</definedName>
    <definedName name="BLPH11" localSheetId="12">#REF!</definedName>
    <definedName name="BLPH11">#REF!</definedName>
    <definedName name="BLPH12" localSheetId="12">#REF!</definedName>
    <definedName name="BLPH12">#REF!</definedName>
    <definedName name="BLPH13" localSheetId="12">#REF!</definedName>
    <definedName name="BLPH13">#REF!</definedName>
    <definedName name="BLPH135" localSheetId="12">#REF!</definedName>
    <definedName name="BLPH135">#REF!</definedName>
    <definedName name="BLPH136" localSheetId="12">#REF!</definedName>
    <definedName name="BLPH136">#REF!</definedName>
    <definedName name="BLPH137" localSheetId="12">#REF!</definedName>
    <definedName name="BLPH137">#REF!</definedName>
    <definedName name="BLPH138" localSheetId="12">#REF!</definedName>
    <definedName name="BLPH138">#REF!</definedName>
    <definedName name="BLPH14" localSheetId="12">#REF!</definedName>
    <definedName name="BLPH14">#REF!</definedName>
    <definedName name="BLPH15" localSheetId="12" hidden="1">#REF!</definedName>
    <definedName name="BLPH15" hidden="1">#REF!</definedName>
    <definedName name="BLPH17" localSheetId="12">#REF!</definedName>
    <definedName name="BLPH17">#REF!</definedName>
    <definedName name="BLPH18" localSheetId="12">#REF!</definedName>
    <definedName name="BLPH18">#REF!</definedName>
    <definedName name="BLPH19" localSheetId="12" hidden="1">#REF!</definedName>
    <definedName name="BLPH19" hidden="1">#REF!</definedName>
    <definedName name="BLPH2" localSheetId="12">#REF!</definedName>
    <definedName name="BLPH2">#REF!</definedName>
    <definedName name="BLPH22" localSheetId="12">#REF!</definedName>
    <definedName name="BLPH22">#REF!</definedName>
    <definedName name="BLPH23" localSheetId="12" hidden="1">#REF!</definedName>
    <definedName name="BLPH23" hidden="1">#REF!</definedName>
    <definedName name="BLPH261" localSheetId="12">#REF!</definedName>
    <definedName name="BLPH261">#REF!</definedName>
    <definedName name="BLPH262" localSheetId="12">#REF!</definedName>
    <definedName name="BLPH262">#REF!</definedName>
    <definedName name="BLPH263" localSheetId="12">#REF!</definedName>
    <definedName name="BLPH263">#REF!</definedName>
    <definedName name="BLPH264" localSheetId="12">#REF!</definedName>
    <definedName name="BLPH264">#REF!</definedName>
    <definedName name="BLPH265" localSheetId="12">#REF!</definedName>
    <definedName name="BLPH265">#REF!</definedName>
    <definedName name="BLPH266" localSheetId="12">#REF!</definedName>
    <definedName name="BLPH266">#REF!</definedName>
    <definedName name="BLPH267" localSheetId="12">#REF!</definedName>
    <definedName name="BLPH267">#REF!</definedName>
    <definedName name="BLPH268" localSheetId="12">#REF!</definedName>
    <definedName name="BLPH268">#REF!</definedName>
    <definedName name="BLPH27" localSheetId="12" hidden="1">#REF!</definedName>
    <definedName name="BLPH27" hidden="1">#REF!</definedName>
    <definedName name="BLPH3" localSheetId="12">#REF!</definedName>
    <definedName name="BLPH3">#REF!</definedName>
    <definedName name="BLPH4" localSheetId="12">#REF!</definedName>
    <definedName name="BLPH4">#REF!</definedName>
    <definedName name="BLPH43" localSheetId="12">#REF!</definedName>
    <definedName name="BLPH43">#REF!</definedName>
    <definedName name="BLPH44" localSheetId="12">#REF!</definedName>
    <definedName name="BLPH44">#REF!</definedName>
    <definedName name="BLPH45" localSheetId="12">#REF!</definedName>
    <definedName name="BLPH45">#REF!</definedName>
    <definedName name="BLPH46" localSheetId="12">#REF!</definedName>
    <definedName name="BLPH46">#REF!</definedName>
    <definedName name="BLPH47" localSheetId="12">#REF!</definedName>
    <definedName name="BLPH47">#REF!</definedName>
    <definedName name="BLPH48" localSheetId="12">#REF!</definedName>
    <definedName name="BLPH48">#REF!</definedName>
    <definedName name="BLPH49" localSheetId="12">#REF!</definedName>
    <definedName name="BLPH49">#REF!</definedName>
    <definedName name="BLPH5" localSheetId="12" hidden="1">#REF!</definedName>
    <definedName name="BLPH5" hidden="1">#REF!</definedName>
    <definedName name="BLPH50" localSheetId="12">#REF!</definedName>
    <definedName name="BLPH50">#REF!</definedName>
    <definedName name="BLPH51" localSheetId="12">#REF!</definedName>
    <definedName name="BLPH51">#REF!</definedName>
    <definedName name="BLPH520" localSheetId="12">#REF!</definedName>
    <definedName name="BLPH520">#REF!</definedName>
    <definedName name="BLPH523" localSheetId="12">#REF!</definedName>
    <definedName name="BLPH523">#REF!</definedName>
    <definedName name="BLPH524" localSheetId="12">#REF!</definedName>
    <definedName name="BLPH524">#REF!</definedName>
    <definedName name="BLPH525" localSheetId="12">#REF!</definedName>
    <definedName name="BLPH525">#REF!</definedName>
    <definedName name="BLPH526" localSheetId="12">#REF!</definedName>
    <definedName name="BLPH526">#REF!</definedName>
    <definedName name="BLPH527" localSheetId="12">#REF!</definedName>
    <definedName name="BLPH527">#REF!</definedName>
    <definedName name="BLPH528" localSheetId="12">#REF!</definedName>
    <definedName name="BLPH528">#REF!</definedName>
    <definedName name="BLPH529" localSheetId="12">#REF!</definedName>
    <definedName name="BLPH529">#REF!</definedName>
    <definedName name="BLPH530" localSheetId="12">#REF!</definedName>
    <definedName name="BLPH530">#REF!</definedName>
    <definedName name="BLPH531" localSheetId="12">#REF!</definedName>
    <definedName name="BLPH531">#REF!</definedName>
    <definedName name="BLPH532" localSheetId="12">#REF!</definedName>
    <definedName name="BLPH532">#REF!</definedName>
    <definedName name="BLPH533" localSheetId="12">#REF!</definedName>
    <definedName name="BLPH533">#REF!</definedName>
    <definedName name="BLPH534" localSheetId="12">#REF!</definedName>
    <definedName name="BLPH534">#REF!</definedName>
    <definedName name="BLPH535" localSheetId="12">#REF!</definedName>
    <definedName name="BLPH535">#REF!</definedName>
    <definedName name="BLPH536" localSheetId="12">#REF!</definedName>
    <definedName name="BLPH536">#REF!</definedName>
    <definedName name="BLPH537" localSheetId="12">#REF!</definedName>
    <definedName name="BLPH537">#REF!</definedName>
    <definedName name="BLPH538" localSheetId="12">#REF!</definedName>
    <definedName name="BLPH538">#REF!</definedName>
    <definedName name="BLPH539" localSheetId="12">#REF!</definedName>
    <definedName name="BLPH539">#REF!</definedName>
    <definedName name="BLPH540" localSheetId="12">#REF!</definedName>
    <definedName name="BLPH540">#REF!</definedName>
    <definedName name="BLPH6" localSheetId="12">#REF!</definedName>
    <definedName name="BLPH6">#REF!</definedName>
    <definedName name="BLPH60" localSheetId="12">#REF!</definedName>
    <definedName name="BLPH60">#REF!</definedName>
    <definedName name="BLPH62" localSheetId="12">#REF!</definedName>
    <definedName name="BLPH62">#REF!</definedName>
    <definedName name="BLPH65" localSheetId="12" hidden="1">#REF!</definedName>
    <definedName name="BLPH65" hidden="1">#REF!</definedName>
    <definedName name="BLPH69" localSheetId="12" hidden="1">#REF!</definedName>
    <definedName name="BLPH69" hidden="1">#REF!</definedName>
    <definedName name="BLPH7" localSheetId="12">#REF!</definedName>
    <definedName name="BLPH7">#REF!</definedName>
    <definedName name="BLPH8" localSheetId="12">#REF!</definedName>
    <definedName name="BLPH8">#REF!</definedName>
    <definedName name="BLPH9" localSheetId="12">#REF!</definedName>
    <definedName name="BLPH9">#REF!</definedName>
    <definedName name="BLR80IA">#N/A</definedName>
    <definedName name="BlrChemCost" localSheetId="12">#REF!</definedName>
    <definedName name="BlrChemCost">#REF!</definedName>
    <definedName name="bob_ind_pro" localSheetId="12">#REF!</definedName>
    <definedName name="bob_ind_pro">#REF!</definedName>
    <definedName name="bobcat_standalone" localSheetId="12">#REF!</definedName>
    <definedName name="bobcat_standalone">#REF!</definedName>
    <definedName name="boi" localSheetId="12">#REF!</definedName>
    <definedName name="boi">#REF!</definedName>
    <definedName name="BonusFee" localSheetId="12">#REF!</definedName>
    <definedName name="BonusFee">#REF!</definedName>
    <definedName name="BOX">"Text Box 180"</definedName>
    <definedName name="boxes" localSheetId="12">#REF!,#REF!</definedName>
    <definedName name="boxes">#REF!,#REF!</definedName>
    <definedName name="BR_Resou" localSheetId="12">#REF!</definedName>
    <definedName name="BR_Resou">#REF!</definedName>
    <definedName name="BRAZIL_CASE" localSheetId="12">#REF!</definedName>
    <definedName name="BRAZIL_CASE">#REF!</definedName>
    <definedName name="bridgerate" localSheetId="12">#REF!</definedName>
    <definedName name="bridgerate">#REF!</definedName>
    <definedName name="broker" localSheetId="12">#REF!</definedName>
    <definedName name="broker">#REF!</definedName>
    <definedName name="BRS" localSheetId="12" hidden="1">{"SchI1",#N/A,FALSE,"Schedules";"SchI2",#N/A,FALSE,"Schedules"}</definedName>
    <definedName name="BRS" hidden="1">{"SchI1",#N/A,FALSE,"Schedules";"SchI2",#N/A,FALSE,"Schedules"}</definedName>
    <definedName name="BS" localSheetId="12">#REF!</definedName>
    <definedName name="BS">#REF!</definedName>
    <definedName name="BS_Convertible_Debt" localSheetId="12">#REF!</definedName>
    <definedName name="BS_Convertible_Debt">#REF!</definedName>
    <definedName name="BS_Convertible_Preferred" localSheetId="12">#REF!</definedName>
    <definedName name="BS_Convertible_Preferred">#REF!</definedName>
    <definedName name="BS_Deferred_Taxes" localSheetId="12">#REF!</definedName>
    <definedName name="BS_Deferred_Taxes">#REF!</definedName>
    <definedName name="BS_EAB36font" localSheetId="12">#REF!</definedName>
    <definedName name="BS_EAB36font">#REF!</definedName>
    <definedName name="BS_Minority" localSheetId="12">#REF!</definedName>
    <definedName name="BS_Minority">#REF!</definedName>
    <definedName name="BS_Straight_Preferred" localSheetId="12">#REF!</definedName>
    <definedName name="BS_Straight_Preferred">#REF!</definedName>
    <definedName name="BSDateSF" localSheetId="12">#REF!</definedName>
    <definedName name="BSDateSF">#REF!</definedName>
    <definedName name="BSGROUP" localSheetId="12">#REF!</definedName>
    <definedName name="BSGROUP">#REF!</definedName>
    <definedName name="BSK" localSheetId="12">#REF!</definedName>
    <definedName name="BSK">#REF!</definedName>
    <definedName name="BSRateGBP_USD" localSheetId="12">#REF!</definedName>
    <definedName name="BSRateGBP_USD">#REF!</definedName>
    <definedName name="BSRLset02" localSheetId="12">#REF!</definedName>
    <definedName name="BSRLset02">#REF!</definedName>
    <definedName name="BSRLset10" localSheetId="12">#REF!</definedName>
    <definedName name="BSRLset10">#REF!</definedName>
    <definedName name="Bucket_Chk" localSheetId="12">#REF!</definedName>
    <definedName name="Bucket_Chk">#REF!</definedName>
    <definedName name="Budget" localSheetId="12">#REF!</definedName>
    <definedName name="Budget">#REF!</definedName>
    <definedName name="Budget_Group" localSheetId="12">#REF!</definedName>
    <definedName name="Budget_Group">#REF!</definedName>
    <definedName name="BUDGET_YEAR" localSheetId="12">#REF!</definedName>
    <definedName name="BUDGET_YEAR">#REF!</definedName>
    <definedName name="BudgetYTD" localSheetId="12">#REF!</definedName>
    <definedName name="BudgetYTD">#REF!</definedName>
    <definedName name="Building" localSheetId="12">#REF!</definedName>
    <definedName name="Building">#REF!</definedName>
    <definedName name="BuiltIn_AutoFilter___13" localSheetId="12">#REF!</definedName>
    <definedName name="BuiltIn_AutoFilter___13">#REF!</definedName>
    <definedName name="BuiltIn_AutoFilter___3" localSheetId="12">#REF!</definedName>
    <definedName name="BuiltIn_AutoFilter___3">#REF!</definedName>
    <definedName name="BuiltIn_Print_Area" localSheetId="12">#REF!</definedName>
    <definedName name="BuiltIn_Print_Area">#REF!</definedName>
    <definedName name="BuiltIn_Print_Area___0" localSheetId="12">#REF!</definedName>
    <definedName name="BuiltIn_Print_Area___0">#REF!</definedName>
    <definedName name="BuiltIn_Print_Area___0___0" localSheetId="12">#REF!</definedName>
    <definedName name="BuiltIn_Print_Area___0___0">#REF!</definedName>
    <definedName name="BuiltIn_Print_Area___0___0___0" localSheetId="12">#REF!</definedName>
    <definedName name="BuiltIn_Print_Area___0___0___0">#REF!</definedName>
    <definedName name="BuiltIn_Print_Area___0___0___0___0" localSheetId="12">#REF!</definedName>
    <definedName name="BuiltIn_Print_Area___0___0___0___0">#REF!</definedName>
    <definedName name="BuiltIn_Print_Area___0___0___0___0___0" localSheetId="12">#REF!</definedName>
    <definedName name="BuiltIn_Print_Area___0___0___0___0___0">#REF!</definedName>
    <definedName name="BuiltIn_Print_Area___0___0___0___0___0___0" localSheetId="12">#REF!</definedName>
    <definedName name="BuiltIn_Print_Area___0___0___0___0___0___0">#REF!</definedName>
    <definedName name="BuiltIn_Print_Area___0___0___0___0___0___0___0" localSheetId="12">#REF!</definedName>
    <definedName name="BuiltIn_Print_Area___0___0___0___0___0___0___0">#REF!</definedName>
    <definedName name="BuiltIn_Print_Area___0___0___0___0___0___0___0___0" localSheetId="12">#REF!</definedName>
    <definedName name="BuiltIn_Print_Area___0___0___0___0___0___0___0___0">#REF!</definedName>
    <definedName name="BuiltIn_Print_Area___0___0___0___0___0___0___0___0___0" localSheetId="12">#REF!</definedName>
    <definedName name="BuiltIn_Print_Area___0___0___0___0___0___0___0___0___0">#REF!</definedName>
    <definedName name="BuiltIn_Print_Area___0___0___0___0___0___0___0___0___0___0___0" localSheetId="12">#REF!</definedName>
    <definedName name="BuiltIn_Print_Area___0___0___0___0___0___0___0___0___0___0___0">#REF!</definedName>
    <definedName name="BuiltIn_Print_Area___0___0___0___0___0___0___0___0___0___0___0___0___0___0" localSheetId="12">#REF!</definedName>
    <definedName name="BuiltIn_Print_Area___0___0___0___0___0___0___0___0___0___0___0___0___0___0">#REF!</definedName>
    <definedName name="BuiltIn_Print_Area___0___0___0___0___0___0___0___0___0___0___0___0___0___0___0" localSheetId="12">#REF!</definedName>
    <definedName name="BuiltIn_Print_Area___0___0___0___0___0___0___0___0___0___0___0___0___0___0___0">#REF!</definedName>
    <definedName name="BuiltIn_Print_Area___0___0___0___0___0___0___0___0___0___0___0___0___0___0___0___0" localSheetId="12">#REF!</definedName>
    <definedName name="BuiltIn_Print_Area___0___0___0___0___0___0___0___0___0___0___0___0___0___0___0___0">#REF!</definedName>
    <definedName name="BuiltIn_Print_Area___0___0___0___0___0___0___0___0___0___0___0___0___0___0___0___0___0" localSheetId="12">#REF!</definedName>
    <definedName name="BuiltIn_Print_Area___0___0___0___0___0___0___0___0___0___0___0___0___0___0___0___0___0">#REF!</definedName>
    <definedName name="BuiltIn_Print_Area___0___0___0___0___0___0___0___0___0___0___0___0___0___0___0___0___0___0" localSheetId="12">#REF!</definedName>
    <definedName name="BuiltIn_Print_Area___0___0___0___0___0___0___0___0___0___0___0___0___0___0___0___0___0___0">#REF!</definedName>
    <definedName name="BuiltIn_Print_Area___0___0___0___0___0___0___0___0___0___0___0___0___0___0___0___0___0___0___0" localSheetId="12">#REF!</definedName>
    <definedName name="BuiltIn_Print_Area___0___0___0___0___0___0___0___0___0___0___0___0___0___0___0___0___0___0___0">#REF!</definedName>
    <definedName name="BuiltIn_Print_Area___0___0___0___0___0___0___0___0___0___0___0___0___0___0___0___0___0___0___0___0" localSheetId="12">#REF!</definedName>
    <definedName name="BuiltIn_Print_Area___0___0___0___0___0___0___0___0___0___0___0___0___0___0___0___0___0___0___0___0">#REF!</definedName>
    <definedName name="BuiltIn_Print_Area___0___0___0___0___0___0___0___0___0___0___0___0___0___0___0___0___0___0___0___0___0___0" localSheetId="12">#REF!</definedName>
    <definedName name="BuiltIn_Print_Area___0___0___0___0___0___0___0___0___0___0___0___0___0___0___0___0___0___0___0___0___0___0">#REF!</definedName>
    <definedName name="BuiltIn_Print_Area___0___0___0___0___0___0___0___0___0___0___0___0___0___0___0___0___0___0___0___0___0___0___0___0___0" localSheetId="12">#REF!</definedName>
    <definedName name="BuiltIn_Print_Area___0___0___0___0___0___0___0___0___0___0___0___0___0___0___0___0___0___0___0___0___0___0___0___0___0">#REF!</definedName>
    <definedName name="BuiltIn_Print_Titles" localSheetId="12">#REF!</definedName>
    <definedName name="BuiltIn_Print_Titles">#REF!</definedName>
    <definedName name="BuiltIn_Print_Titles___0" localSheetId="12">#REF!</definedName>
    <definedName name="BuiltIn_Print_Titles___0">#REF!</definedName>
    <definedName name="BuiltIn_Print_Titles___0___0" localSheetId="12">#REF!</definedName>
    <definedName name="BuiltIn_Print_Titles___0___0">#REF!</definedName>
    <definedName name="BuiltIn_Print_Titles___0___0___0" localSheetId="12">#REF!</definedName>
    <definedName name="BuiltIn_Print_Titles___0___0___0">#REF!</definedName>
    <definedName name="BuiltIn_Print_Titles___0___0___0___0" localSheetId="12">#REF!</definedName>
    <definedName name="BuiltIn_Print_Titles___0___0___0___0">#REF!</definedName>
    <definedName name="BuiltIn_Print_Titles___0___0___0___0___0___0" localSheetId="12">#REF!</definedName>
    <definedName name="BuiltIn_Print_Titles___0___0___0___0___0___0">#REF!</definedName>
    <definedName name="BuiltIn_Print_Titles___0___0___0___0___0___0___0" localSheetId="12">#REF!</definedName>
    <definedName name="BuiltIn_Print_Titles___0___0___0___0___0___0___0">#REF!</definedName>
    <definedName name="BuiltIn_Print_Titles___0___0___0___0___0___0___0___0___0" localSheetId="12">#REF!</definedName>
    <definedName name="BuiltIn_Print_Titles___0___0___0___0___0___0___0___0___0">#REF!</definedName>
    <definedName name="BuiltIn_Print_Titles___0___0___0___0___0___0___0___0___0___0" localSheetId="12">#REF!</definedName>
    <definedName name="BuiltIn_Print_Titles___0___0___0___0___0___0___0___0___0___0">#REF!</definedName>
    <definedName name="BuiltIn_Print_Titles___0___0___0___0___0___0___0___0___0___0___0" localSheetId="12">#REF!</definedName>
    <definedName name="BuiltIn_Print_Titles___0___0___0___0___0___0___0___0___0___0___0">#REF!</definedName>
    <definedName name="BuiltIn_Print_Titles___0___0___0___0___0___0___0___0___0___0___0___0___0" localSheetId="12">#REF!</definedName>
    <definedName name="BuiltIn_Print_Titles___0___0___0___0___0___0___0___0___0___0___0___0___0">#REF!</definedName>
    <definedName name="bullshit" localSheetId="12">#REF!</definedName>
    <definedName name="bullshit">#REF!</definedName>
    <definedName name="Button_633">"ML_WORKS_PRICE_STOCK_2004_DATABASE_List"</definedName>
    <definedName name="buyers">#REF!</definedName>
    <definedName name="buyin_output" localSheetId="12">#REF!</definedName>
    <definedName name="buyin_output">#REF!</definedName>
    <definedName name="BV" localSheetId="12">#REF!</definedName>
    <definedName name="BV">#REF!</definedName>
    <definedName name="c.LTMYear" localSheetId="12">#REF!</definedName>
    <definedName name="c.LTMYear">#REF!</definedName>
    <definedName name="c_date" localSheetId="12">#REF!</definedName>
    <definedName name="c_date">#REF!</definedName>
    <definedName name="c_dateswitch" localSheetId="12">#REF!</definedName>
    <definedName name="c_dateswitch">#REF!</definedName>
    <definedName name="c_pageswitch" localSheetId="12">#REF!</definedName>
    <definedName name="c_pageswitch">#REF!</definedName>
    <definedName name="c_pathswitch" localSheetId="12">#REF!</definedName>
    <definedName name="c_pathswitch">#REF!</definedName>
    <definedName name="c_proj_switch" localSheetId="12">#REF!</definedName>
    <definedName name="c_proj_switch">#REF!</definedName>
    <definedName name="c_SSBswitch" localSheetId="12">#REF!</definedName>
    <definedName name="c_SSBswitch">#REF!</definedName>
    <definedName name="Cable_Lengths" localSheetId="12">#REF!</definedName>
    <definedName name="Cable_Lengths">#REF!</definedName>
    <definedName name="Cable_Resist." localSheetId="12">#REF!</definedName>
    <definedName name="Cable_Resist.">#REF!</definedName>
    <definedName name="CAD" localSheetId="12">#REF!</definedName>
    <definedName name="CAD">#REF!</definedName>
    <definedName name="calculations" localSheetId="12">#REF!</definedName>
    <definedName name="calculations">#REF!</definedName>
    <definedName name="Call_value" localSheetId="12">#REF!</definedName>
    <definedName name="Call_value">#REF!</definedName>
    <definedName name="canarabank" localSheetId="12">#REF!</definedName>
    <definedName name="canarabank">#REF!</definedName>
    <definedName name="Cap.Ex.BS" localSheetId="12">#REF!</definedName>
    <definedName name="Cap.Ex.BS">#REF!</definedName>
    <definedName name="Capa._Eqt" localSheetId="12">#REF!</definedName>
    <definedName name="Capa._Eqt">#REF!</definedName>
    <definedName name="Capa._Rep" localSheetId="12">#REF!</definedName>
    <definedName name="Capa._Rep">#REF!</definedName>
    <definedName name="CapDA" localSheetId="12">#REF!</definedName>
    <definedName name="CapDA">#REF!</definedName>
    <definedName name="capex">#N/A</definedName>
    <definedName name="CapexPast" localSheetId="12">#REF!</definedName>
    <definedName name="CapexPast">#REF!</definedName>
    <definedName name="CapexSens_Base" localSheetId="12">#REF!</definedName>
    <definedName name="CapexSens_Base">#REF!</definedName>
    <definedName name="capgains" localSheetId="12">#REF!</definedName>
    <definedName name="capgains">#REF!</definedName>
    <definedName name="capital" localSheetId="12">#REF!</definedName>
    <definedName name="capital">#REF!</definedName>
    <definedName name="capitalc" localSheetId="12">#REF!</definedName>
    <definedName name="capitalc">#REF!</definedName>
    <definedName name="capitalisation" localSheetId="12">#REF!</definedName>
    <definedName name="capitalisation">#REF!</definedName>
    <definedName name="capitalp" localSheetId="12">#REF!</definedName>
    <definedName name="capitalp">#REF!</definedName>
    <definedName name="CapitalStructure" localSheetId="12">#REF!</definedName>
    <definedName name="CapitalStructure">#REF!</definedName>
    <definedName name="captax" localSheetId="12">#REF!</definedName>
    <definedName name="captax">#REF!</definedName>
    <definedName name="cars_comp" localSheetId="12">#REF!</definedName>
    <definedName name="cars_comp">#REF!</definedName>
    <definedName name="Case" localSheetId="12">#REF!</definedName>
    <definedName name="Case">#REF!</definedName>
    <definedName name="CaseLookup" localSheetId="12">#REF!</definedName>
    <definedName name="CaseLookup">#REF!</definedName>
    <definedName name="CaseSelection" localSheetId="12">#REF!</definedName>
    <definedName name="CaseSelection">#REF!</definedName>
    <definedName name="CaseVLookup" localSheetId="12">#REF!</definedName>
    <definedName name="CaseVLookup">#REF!</definedName>
    <definedName name="cash" localSheetId="12">#REF!</definedName>
    <definedName name="cash">#REF!</definedName>
    <definedName name="Cash.BS" localSheetId="12">#REF!</definedName>
    <definedName name="Cash.BS">#REF!</definedName>
    <definedName name="cashaccr" localSheetId="12">#REF!</definedName>
    <definedName name="cashaccr">#REF!</definedName>
    <definedName name="cashamort" localSheetId="12">#REF!</definedName>
    <definedName name="cashamort">#REF!</definedName>
    <definedName name="cashcag" localSheetId="12">#REF!</definedName>
    <definedName name="cashcag">#REF!</definedName>
    <definedName name="casheq" localSheetId="12">#REF!</definedName>
    <definedName name="casheq">#REF!</definedName>
    <definedName name="CASHFLOW" localSheetId="12">#REF!</definedName>
    <definedName name="CASHFLOW">#REF!</definedName>
    <definedName name="CASHFLOWEE" localSheetId="12">#REF!</definedName>
    <definedName name="CASHFLOWEE">#REF!</definedName>
    <definedName name="cashflowformat" localSheetId="12">#REF!</definedName>
    <definedName name="cashflowformat">#REF!</definedName>
    <definedName name="cashpaid" localSheetId="12">#REF!</definedName>
    <definedName name="cashpaid">#REF!</definedName>
    <definedName name="cashpurch" localSheetId="12">#REF!</definedName>
    <definedName name="cashpurch">#REF!</definedName>
    <definedName name="cashrate" localSheetId="12">#REF!</definedName>
    <definedName name="cashrate">#REF!</definedName>
    <definedName name="cashugl" localSheetId="12">#REF!</definedName>
    <definedName name="cashugl">#REF!</definedName>
    <definedName name="cat" localSheetId="12">#REF!</definedName>
    <definedName name="cat">#REF!</definedName>
    <definedName name="Cat_Choice" localSheetId="12">#REF!</definedName>
    <definedName name="Cat_Choice">#REF!</definedName>
    <definedName name="Category_Chk" localSheetId="12">#REF!</definedName>
    <definedName name="Category_Chk">#REF!</definedName>
    <definedName name="CATEGORY_HEADER" localSheetId="12">#REF!</definedName>
    <definedName name="CATEGORY_HEADER">#REF!</definedName>
    <definedName name="cbu" localSheetId="12" hidden="1">{#N/A,#N/A,FALSE,"COVER.XLS";#N/A,#N/A,FALSE,"RACT1.XLS";#N/A,#N/A,FALSE,"RACT2.XLS";#N/A,#N/A,FALSE,"ECCMP";#N/A,#N/A,FALSE,"WELDER.XLS"}</definedName>
    <definedName name="cbu" hidden="1">{#N/A,#N/A,FALSE,"COVER.XLS";#N/A,#N/A,FALSE,"RACT1.XLS";#N/A,#N/A,FALSE,"RACT2.XLS";#N/A,#N/A,FALSE,"ECCMP";#N/A,#N/A,FALSE,"WELDER.XLS"}</definedName>
    <definedName name="CC">#REF!</definedName>
    <definedName name="ccc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ccc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cccc" localSheetId="12" hidden="1">{#N/A,#N/A,FALSE,"COMP"}</definedName>
    <definedName name="cccc" hidden="1">{#N/A,#N/A,FALSE,"COMP"}</definedName>
    <definedName name="cccccc" localSheetId="12">#REF!</definedName>
    <definedName name="cccccc">#REF!</definedName>
    <definedName name="CCT" localSheetId="12">#REF!</definedName>
    <definedName name="CCT">#REF!</definedName>
    <definedName name="cd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d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du" localSheetId="12" hidden="1">{#N/A,#N/A,FALSE,"COVER.XLS";#N/A,#N/A,FALSE,"RACT1.XLS";#N/A,#N/A,FALSE,"RACT2.XLS";#N/A,#N/A,FALSE,"ECCMP";#N/A,#N/A,FALSE,"WELDER.XLS"}</definedName>
    <definedName name="cdu" hidden="1">{#N/A,#N/A,FALSE,"COVER.XLS";#N/A,#N/A,FALSE,"RACT1.XLS";#N/A,#N/A,FALSE,"RACT2.XLS";#N/A,#N/A,FALSE,"ECCMP";#N/A,#N/A,FALSE,"WELDER.XLS"}</definedName>
    <definedName name="CECopy03" localSheetId="12">#REF!</definedName>
    <definedName name="CECopy03">#REF!</definedName>
    <definedName name="cellmo" localSheetId="12">#REF!</definedName>
    <definedName name="cellmo">#REF!</definedName>
    <definedName name="celltips_area" localSheetId="12">#REF!</definedName>
    <definedName name="celltips_area">#REF!</definedName>
    <definedName name="cesc" localSheetId="12">#REF!</definedName>
    <definedName name="cesc">#REF!</definedName>
    <definedName name="cf" localSheetId="12">#REF!</definedName>
    <definedName name="cf">#REF!</definedName>
    <definedName name="CF_Convertible_Debt" localSheetId="12">#REF!</definedName>
    <definedName name="CF_Convertible_Debt">#REF!</definedName>
    <definedName name="CF_Convertible_Preferred" localSheetId="12">#REF!</definedName>
    <definedName name="CF_Convertible_Preferred">#REF!</definedName>
    <definedName name="CF_Deferred_Taxes" localSheetId="12">#REF!</definedName>
    <definedName name="CF_Deferred_Taxes">#REF!</definedName>
    <definedName name="CF_Dividends_Subsidiary" localSheetId="12">#REF!</definedName>
    <definedName name="CF_Dividends_Subsidiary">#REF!</definedName>
    <definedName name="CF_Equity_Earnings" localSheetId="12">#REF!</definedName>
    <definedName name="CF_Equity_Earnings">#REF!</definedName>
    <definedName name="CF_Investments" localSheetId="12">#REF!</definedName>
    <definedName name="CF_Investments">#REF!</definedName>
    <definedName name="CF_Minority_NI" localSheetId="12">#REF!</definedName>
    <definedName name="CF_Minority_NI">#REF!</definedName>
    <definedName name="CF_Non_Cash_Straight_PDividend" localSheetId="12">#REF!</definedName>
    <definedName name="CF_Non_Cash_Straight_PDividend">#REF!</definedName>
    <definedName name="CF_Straight_Preferred" localSheetId="12">#REF!</definedName>
    <definedName name="CF_Straight_Preferred">#REF!</definedName>
    <definedName name="CFlowSum" localSheetId="12">#REF!</definedName>
    <definedName name="CFlowSum">#REF!</definedName>
    <definedName name="CFS" localSheetId="12">#REF!</definedName>
    <definedName name="CFS">#REF!</definedName>
    <definedName name="CFSC" localSheetId="12">#REF!</definedName>
    <definedName name="CFSC">#REF!</definedName>
    <definedName name="CGTScale" localSheetId="12">#REF!</definedName>
    <definedName name="CGTScale">#REF!</definedName>
    <definedName name="ch" localSheetId="1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ch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CHA" localSheetId="12">#REF!</definedName>
    <definedName name="CHA">#REF!</definedName>
    <definedName name="chambalfert" localSheetId="12">#REF!</definedName>
    <definedName name="chambalfert">#REF!</definedName>
    <definedName name="CHANGE" localSheetId="12">#REF!</definedName>
    <definedName name="CHANGE">#REF!</definedName>
    <definedName name="ChangeRange" localSheetId="12" hidden="1">#N/A</definedName>
    <definedName name="ChangeRange" hidden="1">[0]!ChangeRange</definedName>
    <definedName name="Chans_per_Disbn_sys" localSheetId="12">#REF!</definedName>
    <definedName name="Chans_per_Disbn_sys">#REF!</definedName>
    <definedName name="Chart" localSheetId="12">#REF!</definedName>
    <definedName name="Chart">#REF!</definedName>
    <definedName name="Chart2" localSheetId="12">#REF!</definedName>
    <definedName name="Chart2">#REF!</definedName>
    <definedName name="CHARTOFACCOUNTSID1" localSheetId="12">#REF!</definedName>
    <definedName name="CHARTOFACCOUNTSID1">#REF!</definedName>
    <definedName name="Chennai" localSheetId="12">#REF!</definedName>
    <definedName name="Chennai">#REF!</definedName>
    <definedName name="CHINA_PLASTIC_in_KUSD" localSheetId="12">#REF!</definedName>
    <definedName name="CHINA_PLASTIC_in_KUSD">#REF!</definedName>
    <definedName name="choice" localSheetId="12">#REF!</definedName>
    <definedName name="choice">#REF!</definedName>
    <definedName name="churn" localSheetId="12">#REF!</definedName>
    <definedName name="churn">#REF!</definedName>
    <definedName name="CIF" localSheetId="12">#REF!</definedName>
    <definedName name="CIF">#REF!</definedName>
    <definedName name="cipla" localSheetId="12">#REF!</definedName>
    <definedName name="cipla">#REF!</definedName>
    <definedName name="CIQWBGuid" hidden="1">"42e6eeab-5df5-44c0-bf03-744fecc691f7"</definedName>
    <definedName name="cisco_dscnt" localSheetId="12">#REF!</definedName>
    <definedName name="cisco_dscnt">#REF!</definedName>
    <definedName name="CityData" localSheetId="12">#REF!</definedName>
    <definedName name="CityData">#REF!</definedName>
    <definedName name="CityName" localSheetId="12">#REF!</definedName>
    <definedName name="CityName">#REF!</definedName>
    <definedName name="class" localSheetId="12">#REF!</definedName>
    <definedName name="class">#REF!</definedName>
    <definedName name="clause10" localSheetId="12">#REF!</definedName>
    <definedName name="clause10">#REF!</definedName>
    <definedName name="CLAUSE13" localSheetId="12">#REF!</definedName>
    <definedName name="CLAUSE13">#REF!</definedName>
    <definedName name="CLAUSE13b" localSheetId="12">#REF!</definedName>
    <definedName name="CLAUSE13b">#REF!</definedName>
    <definedName name="clause14" localSheetId="12">#REF!</definedName>
    <definedName name="clause14">#REF!</definedName>
    <definedName name="clause14d" localSheetId="12">#REF!</definedName>
    <definedName name="clause14d">#REF!</definedName>
    <definedName name="clause15" localSheetId="12">#REF!</definedName>
    <definedName name="clause15">#REF!</definedName>
    <definedName name="clause16b" localSheetId="12">#REF!</definedName>
    <definedName name="clause16b">#REF!</definedName>
    <definedName name="clause17a" localSheetId="12">#REF!</definedName>
    <definedName name="clause17a">#REF!</definedName>
    <definedName name="clause17B" localSheetId="12">#REF!</definedName>
    <definedName name="clause17B">#REF!</definedName>
    <definedName name="clause17C" localSheetId="12">#REF!</definedName>
    <definedName name="clause17C">#REF!</definedName>
    <definedName name="CLAUSE17D" localSheetId="12">#REF!</definedName>
    <definedName name="CLAUSE17D">#REF!</definedName>
    <definedName name="clause17E" localSheetId="12">#REF!</definedName>
    <definedName name="clause17E">#REF!</definedName>
    <definedName name="clause17F" localSheetId="12">#REF!</definedName>
    <definedName name="clause17F">#REF!</definedName>
    <definedName name="clause17h" localSheetId="12">#REF!</definedName>
    <definedName name="clause17h">#REF!</definedName>
    <definedName name="clause17K" localSheetId="12">#REF!</definedName>
    <definedName name="clause17K">#REF!</definedName>
    <definedName name="clause18" localSheetId="12">#REF!</definedName>
    <definedName name="clause18">#REF!</definedName>
    <definedName name="CLAUSE20" localSheetId="12">#REF!</definedName>
    <definedName name="CLAUSE20">#REF!</definedName>
    <definedName name="clause21" localSheetId="12">#REF!</definedName>
    <definedName name="clause21">#REF!</definedName>
    <definedName name="CLAUSE22A" localSheetId="12">#REF!</definedName>
    <definedName name="CLAUSE22A">#REF!</definedName>
    <definedName name="CLAUSE22B" localSheetId="12">#REF!</definedName>
    <definedName name="CLAUSE22B">#REF!</definedName>
    <definedName name="clause23" localSheetId="12">#REF!</definedName>
    <definedName name="clause23">#REF!</definedName>
    <definedName name="clause24" localSheetId="12">#REF!</definedName>
    <definedName name="clause24">#REF!</definedName>
    <definedName name="clause24b" localSheetId="12">#REF!</definedName>
    <definedName name="clause24b">#REF!</definedName>
    <definedName name="clause25" localSheetId="12">#REF!</definedName>
    <definedName name="clause25">#REF!</definedName>
    <definedName name="clause26" localSheetId="12">#REF!</definedName>
    <definedName name="clause26">#REF!</definedName>
    <definedName name="clause27" localSheetId="12">#REF!</definedName>
    <definedName name="clause27">#REF!</definedName>
    <definedName name="clause28" localSheetId="12">#REF!</definedName>
    <definedName name="clause28">#REF!</definedName>
    <definedName name="clause28b" localSheetId="12">#REF!</definedName>
    <definedName name="clause28b">#REF!</definedName>
    <definedName name="client" localSheetId="12">#REF!</definedName>
    <definedName name="client">#REF!</definedName>
    <definedName name="Client_Info" localSheetId="12">#REF!</definedName>
    <definedName name="Client_Info">#REF!</definedName>
    <definedName name="ClosePrint" localSheetId="12">#N/A</definedName>
    <definedName name="ClosePrint">[0]!ClosePrint</definedName>
    <definedName name="clusters" localSheetId="12">#REF!</definedName>
    <definedName name="clusters">#REF!</definedName>
    <definedName name="CM" localSheetId="12">#REF!</definedName>
    <definedName name="CM">#REF!</definedName>
    <definedName name="cmb_PAGH2.StateCode" localSheetId="12">#REF!</definedName>
    <definedName name="cmb_PAGH2.StateCode">#REF!</definedName>
    <definedName name="cmbyn" localSheetId="12">#REF!</definedName>
    <definedName name="cmbyn">#REF!</definedName>
    <definedName name="CO" localSheetId="12">#REF!</definedName>
    <definedName name="CO">#REF!</definedName>
    <definedName name="CoAdd" localSheetId="12">#REF!</definedName>
    <definedName name="CoAdd">#REF!</definedName>
    <definedName name="Code_soc" localSheetId="12">#REF!</definedName>
    <definedName name="Code_soc">#REF!</definedName>
    <definedName name="Coeff._Eqt" localSheetId="12">#REF!</definedName>
    <definedName name="Coeff._Eqt">#REF!</definedName>
    <definedName name="Coeff._Install" localSheetId="12">#REF!</definedName>
    <definedName name="Coeff._Install">#REF!</definedName>
    <definedName name="Coeff._Rep" localSheetId="12">#REF!</definedName>
    <definedName name="Coeff._Rep">#REF!</definedName>
    <definedName name="COGS" localSheetId="12">#REF!</definedName>
    <definedName name="COGS">#REF!</definedName>
    <definedName name="COGS.All.Total.IS" localSheetId="12">#REF!</definedName>
    <definedName name="COGS.All.Total.IS">#REF!</definedName>
    <definedName name="coll" localSheetId="12">#REF!</definedName>
    <definedName name="coll">#REF!</definedName>
    <definedName name="ColumnIsActive" localSheetId="12">#REF!&lt;&gt;""</definedName>
    <definedName name="ColumnIsActive">#REF!&lt;&gt;""</definedName>
    <definedName name="com" localSheetId="12">#REF!</definedName>
    <definedName name="com">#REF!</definedName>
    <definedName name="Combined_Category" localSheetId="12">#REF!</definedName>
    <definedName name="Combined_Category">#REF!</definedName>
    <definedName name="Combined_CostInFY" localSheetId="12">#REF!</definedName>
    <definedName name="Combined_CostInFY">#REF!</definedName>
    <definedName name="Combined_Quarter" localSheetId="12">#REF!</definedName>
    <definedName name="Combined_Quarter">#REF!</definedName>
    <definedName name="COMGENLIAB" localSheetId="12">#REF!</definedName>
    <definedName name="COMGENLIAB">#REF!</definedName>
    <definedName name="COMM_L_MONTHS" localSheetId="12">#REF!</definedName>
    <definedName name="COMM_L_MONTHS">#REF!</definedName>
    <definedName name="CommBand1" localSheetId="12">#REF!</definedName>
    <definedName name="CommBand1">#REF!</definedName>
    <definedName name="CommBand2" localSheetId="12">#REF!</definedName>
    <definedName name="CommBand2">#REF!</definedName>
    <definedName name="CommBand3" localSheetId="12">#REF!</definedName>
    <definedName name="CommBand3">#REF!</definedName>
    <definedName name="CommBand4" localSheetId="12">#REF!</definedName>
    <definedName name="CommBand4">#REF!</definedName>
    <definedName name="CommBand5" localSheetId="12">#REF!</definedName>
    <definedName name="CommBand5">#REF!</definedName>
    <definedName name="Commercial_IRD_per_Disbn_sys" localSheetId="12">#REF!</definedName>
    <definedName name="Commercial_IRD_per_Disbn_sys">#REF!</definedName>
    <definedName name="CommSalary" localSheetId="12">#REF!</definedName>
    <definedName name="CommSalary">#REF!</definedName>
    <definedName name="COMP" localSheetId="12">#REF!</definedName>
    <definedName name="COMP">#REF!</definedName>
    <definedName name="COMP0203" localSheetId="12">#REF!</definedName>
    <definedName name="COMP0203">#REF!</definedName>
    <definedName name="comp1" localSheetId="12">#REF!</definedName>
    <definedName name="comp1">#REF!</definedName>
    <definedName name="Company" localSheetId="12">#REF!</definedName>
    <definedName name="Company">#REF!</definedName>
    <definedName name="Company_110" localSheetId="12">#REF!</definedName>
    <definedName name="Company_110">#REF!</definedName>
    <definedName name="ComparableAnalysis" localSheetId="12">#REF!</definedName>
    <definedName name="ComparableAnalysis">#REF!</definedName>
    <definedName name="Comparison_page" localSheetId="12">#REF!</definedName>
    <definedName name="Comparison_page">#REF!</definedName>
    <definedName name="Complex" localSheetId="12">#REF!</definedName>
    <definedName name="Complex">#REF!</definedName>
    <definedName name="Computation" localSheetId="12">#REF!</definedName>
    <definedName name="Computation">#REF!</definedName>
    <definedName name="COMPUTATION_OF_INTEREST_UNDER_SECTION_234_C" localSheetId="12">#REF!</definedName>
    <definedName name="COMPUTATION_OF_INTEREST_UNDER_SECTION_234_C">#REF!</definedName>
    <definedName name="con" localSheetId="12">#REF!</definedName>
    <definedName name="con">#REF!</definedName>
    <definedName name="CoName" localSheetId="12">#REF!</definedName>
    <definedName name="CoName">#REF!</definedName>
    <definedName name="CondensateRtrn" localSheetId="12">#REF!</definedName>
    <definedName name="CondensateRtrn">#REF!</definedName>
    <definedName name="Conflict" localSheetId="12">#REF!</definedName>
    <definedName name="Conflict">#REF!</definedName>
    <definedName name="conincome" localSheetId="12">#REF!</definedName>
    <definedName name="conincome">#REF!</definedName>
    <definedName name="CONNECTSTRING1" localSheetId="12">#REF!</definedName>
    <definedName name="CONNECTSTRING1">#REF!</definedName>
    <definedName name="Consolidation" localSheetId="12">#REF!</definedName>
    <definedName name="Consolidation">#REF!</definedName>
    <definedName name="Consolidations" localSheetId="12">#REF!</definedName>
    <definedName name="Consolidations">#REF!</definedName>
    <definedName name="Consult_Sales_EBITDA" localSheetId="12">#REF!</definedName>
    <definedName name="Consult_Sales_EBITDA">#REF!</definedName>
    <definedName name="Consult_WACC_TV" localSheetId="12">#REF!</definedName>
    <definedName name="Consult_WACC_TV">#REF!</definedName>
    <definedName name="consultant" localSheetId="12">#REF!</definedName>
    <definedName name="consultant">#REF!</definedName>
    <definedName name="consumables" localSheetId="12">#REF!</definedName>
    <definedName name="consumables">#REF!</definedName>
    <definedName name="consumer" localSheetId="12" hidden="1">{"'Sheet1'!$A$5:$G$42"}</definedName>
    <definedName name="consumer" hidden="1">{"'Sheet1'!$A$5:$G$42"}</definedName>
    <definedName name="cont">#REF!</definedName>
    <definedName name="CONTACTS" localSheetId="12">#REF!</definedName>
    <definedName name="CONTACTS">#REF!</definedName>
    <definedName name="Contents" localSheetId="12">#REF!</definedName>
    <definedName name="Contents">#REF!</definedName>
    <definedName name="ContentsHelp" localSheetId="12" hidden="1">#N/A</definedName>
    <definedName name="ContentsHelp" hidden="1">[0]!ContentsHelp</definedName>
    <definedName name="Continuation" localSheetId="12">#REF!</definedName>
    <definedName name="Continuation">#REF!</definedName>
    <definedName name="CONTINUE" localSheetId="12">#REF!</definedName>
    <definedName name="CONTINUE">#REF!</definedName>
    <definedName name="Contract" localSheetId="12">#REF!</definedName>
    <definedName name="Contract">#REF!</definedName>
    <definedName name="CONTRACTOR" localSheetId="12">#REF!</definedName>
    <definedName name="CONTRACTOR">#REF!</definedName>
    <definedName name="contribution" localSheetId="12">#REF!</definedName>
    <definedName name="contribution">#REF!</definedName>
    <definedName name="conv" localSheetId="12">#REF!</definedName>
    <definedName name="conv">#REF!</definedName>
    <definedName name="conv_usd" localSheetId="12">#REF!</definedName>
    <definedName name="conv_usd">#REF!</definedName>
    <definedName name="COPM" localSheetId="12">#REF!</definedName>
    <definedName name="COPM">#REF!</definedName>
    <definedName name="COST" localSheetId="12">#REF!</definedName>
    <definedName name="COST">#REF!</definedName>
    <definedName name="cost_calcn" localSheetId="12">#REF!</definedName>
    <definedName name="cost_calcn">#REF!</definedName>
    <definedName name="CoStatus" localSheetId="12">#REF!</definedName>
    <definedName name="CoStatus">#REF!</definedName>
    <definedName name="costrate" localSheetId="12">#REF!</definedName>
    <definedName name="costrate">#REF!</definedName>
    <definedName name="costrate1" localSheetId="12">#REF!</definedName>
    <definedName name="costrate1">#REF!</definedName>
    <definedName name="COSwk" localSheetId="12">#REF!</definedName>
    <definedName name="COSwk">#REF!</definedName>
    <definedName name="CPEcost" localSheetId="12">#REF!</definedName>
    <definedName name="CPEcost">#REF!</definedName>
    <definedName name="CREATESUMMARYJNLS1" localSheetId="12">#REF!</definedName>
    <definedName name="CREATESUMMARYJNLS1">#REF!</definedName>
    <definedName name="CreateTable" localSheetId="12" hidden="1">#N/A</definedName>
    <definedName name="CreateTable" hidden="1">[0]!CreateTable</definedName>
    <definedName name="credit" localSheetId="12">#REF!</definedName>
    <definedName name="credit">#REF!</definedName>
    <definedName name="CreditStats" localSheetId="12">#REF!</definedName>
    <definedName name="CreditStats">#REF!</definedName>
    <definedName name="CRIT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lnm.Criteria" localSheetId="12">#REF!</definedName>
    <definedName name="_xlnm.Criteria">#REF!</definedName>
    <definedName name="CRITERIACOLUMN1" localSheetId="12">#REF!</definedName>
    <definedName name="CRITERIACOLUMN1">#REF!</definedName>
    <definedName name="CRITICAL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ore">10000000</definedName>
    <definedName name="CST" localSheetId="12">#REF!</definedName>
    <definedName name="CST">#REF!</definedName>
    <definedName name="cst_Batt" localSheetId="12">#REF!</definedName>
    <definedName name="cst_Batt">#REF!</definedName>
    <definedName name="cst_DG" localSheetId="12">#REF!</definedName>
    <definedName name="cst_DG">#REF!</definedName>
    <definedName name="CT10490_T11_GDA" localSheetId="12">#REF!</definedName>
    <definedName name="CT10490_T11_GDA">#REF!</definedName>
    <definedName name="CT10490_T11_T1" localSheetId="12">#REF!</definedName>
    <definedName name="CT10490_T11_T1">#REF!</definedName>
    <definedName name="CT10490_T9_56k" localSheetId="12">#REF!</definedName>
    <definedName name="CT10490_T9_56k">#REF!</definedName>
    <definedName name="CT10490_T9_IBR" localSheetId="12">#REF!</definedName>
    <definedName name="CT10490_T9_IBR">#REF!</definedName>
    <definedName name="CT10490_T9_T1" localSheetId="12">#REF!</definedName>
    <definedName name="CT10490_T9_T1">#REF!</definedName>
    <definedName name="CT10587_T11_GDA" localSheetId="12">#REF!</definedName>
    <definedName name="CT10587_T11_GDA">#REF!</definedName>
    <definedName name="CT10587_T11_T1" localSheetId="12">#REF!</definedName>
    <definedName name="CT10587_T11_T1">#REF!</definedName>
    <definedName name="CT10587_T9_56k" localSheetId="12">#REF!</definedName>
    <definedName name="CT10587_T9_56k">#REF!</definedName>
    <definedName name="CT10587_T9_IBR" localSheetId="12">#REF!</definedName>
    <definedName name="CT10587_T9_IBR">#REF!</definedName>
    <definedName name="CT10587_T9_T1" localSheetId="12">#REF!</definedName>
    <definedName name="CT10587_T9_T1">#REF!</definedName>
    <definedName name="CT10613_T11_GDA" localSheetId="12">#REF!</definedName>
    <definedName name="CT10613_T11_GDA">#REF!</definedName>
    <definedName name="CT10613_T11_T1" localSheetId="12">#REF!</definedName>
    <definedName name="CT10613_T11_T1">#REF!</definedName>
    <definedName name="CT10613_T9_56k" localSheetId="12">#REF!</definedName>
    <definedName name="CT10613_T9_56k">#REF!</definedName>
    <definedName name="CT10613_T9_IBR" localSheetId="12">#REF!</definedName>
    <definedName name="CT10613_T9_IBR">#REF!</definedName>
    <definedName name="CT10613_T9_T1" localSheetId="12">#REF!</definedName>
    <definedName name="CT10613_T9_T1">#REF!</definedName>
    <definedName name="CT10881_IOC" localSheetId="12">#REF!</definedName>
    <definedName name="CT10881_IOC">#REF!</definedName>
    <definedName name="CT10881_LC" localSheetId="12">#REF!</definedName>
    <definedName name="CT10881_LC">#REF!</definedName>
    <definedName name="CTGMW" localSheetId="12">#REF!</definedName>
    <definedName name="CTGMW">#REF!</definedName>
    <definedName name="Cumulative" localSheetId="12">#REF!</definedName>
    <definedName name="Cumulative">#REF!</definedName>
    <definedName name="curliabc" localSheetId="12">#REF!</definedName>
    <definedName name="curliabc">#REF!</definedName>
    <definedName name="curliabp" localSheetId="12">#REF!</definedName>
    <definedName name="curliabp">#REF!</definedName>
    <definedName name="CURRENCY" localSheetId="12">#REF!</definedName>
    <definedName name="CURRENCY">#REF!</definedName>
    <definedName name="Currency_Chk" localSheetId="12">#REF!</definedName>
    <definedName name="Currency_Chk">#REF!</definedName>
    <definedName name="Currency_List" localSheetId="12">#REF!</definedName>
    <definedName name="Currency_List">#REF!</definedName>
    <definedName name="Current" localSheetId="12">#REF!</definedName>
    <definedName name="Current">#REF!</definedName>
    <definedName name="Current_Price" localSheetId="12">#REF!</definedName>
    <definedName name="Current_Price">#REF!</definedName>
    <definedName name="CurrentMonth" localSheetId="12">#REF!</definedName>
    <definedName name="CurrentMonth">#REF!</definedName>
    <definedName name="CurrentYTD" localSheetId="12">#REF!</definedName>
    <definedName name="CurrentYTD">#REF!</definedName>
    <definedName name="CURVE" localSheetId="12" hidden="1">{#N/A,#N/A,FALSE,"COVER1.XLS ";#N/A,#N/A,FALSE,"RACT1.XLS";#N/A,#N/A,FALSE,"RACT2.XLS";#N/A,#N/A,FALSE,"ECCMP";#N/A,#N/A,FALSE,"WELDER.XLS"}</definedName>
    <definedName name="CURVE" hidden="1">{#N/A,#N/A,FALSE,"COVER1.XLS ";#N/A,#N/A,FALSE,"RACT1.XLS";#N/A,#N/A,FALSE,"RACT2.XLS";#N/A,#N/A,FALSE,"ECCMP";#N/A,#N/A,FALSE,"WELDER.XLS"}</definedName>
    <definedName name="Cust">#REF!</definedName>
    <definedName name="Cust_Grp" localSheetId="12">#REF!</definedName>
    <definedName name="Cust_Grp">#REF!</definedName>
    <definedName name="Custom_MMRC" localSheetId="12">#REF!</definedName>
    <definedName name="Custom_MMRC">#REF!</definedName>
    <definedName name="Custom_Term" localSheetId="12">#REF!</definedName>
    <definedName name="Custom_Term">#REF!</definedName>
    <definedName name="CV_NOPAT02" localSheetId="12">#REF!</definedName>
    <definedName name="CV_NOPAT02">#REF!</definedName>
    <definedName name="CVRLF03" localSheetId="12">#REF!</definedName>
    <definedName name="CVRLF03">#REF!</definedName>
    <definedName name="CVRLP01" localSheetId="12">#REF!</definedName>
    <definedName name="CVRLP01">#REF!</definedName>
    <definedName name="Cwvu.GREY_ALL." localSheetId="12">#REF!</definedName>
    <definedName name="Cwvu.GREY_ALL.">#REF!</definedName>
    <definedName name="cxv" localSheetId="1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cxv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" localSheetId="12">#REF!</definedName>
    <definedName name="d">#REF!</definedName>
    <definedName name="d_1" localSheetId="12">#REF!</definedName>
    <definedName name="d_1">#REF!</definedName>
    <definedName name="d_2" localSheetId="12">#REF!</definedName>
    <definedName name="d_2">#REF!</definedName>
    <definedName name="daf" localSheetId="12">#REF!</definedName>
    <definedName name="daf">#REF!</definedName>
    <definedName name="DAOB10.AdditionsGrThan180Days" localSheetId="12">#REF!</definedName>
    <definedName name="DAOB10.AdditionsGrThan180Days">#REF!</definedName>
    <definedName name="DAOB10.AdditionsLessThan180Days" localSheetId="12">#REF!</definedName>
    <definedName name="DAOB10.AdditionsLessThan180Days">#REF!</definedName>
    <definedName name="DAOB10.AddlnDeprDuringYearAdditions" localSheetId="12">#REF!</definedName>
    <definedName name="DAOB10.AddlnDeprDuringYearAdditions">#REF!</definedName>
    <definedName name="DAOB10.AddlnDeprOnGT180DayAdditions" localSheetId="12">#REF!</definedName>
    <definedName name="DAOB10.AddlnDeprOnGT180DayAdditions">#REF!</definedName>
    <definedName name="DAOB10.CapGainUs50" localSheetId="12">#REF!</definedName>
    <definedName name="DAOB10.CapGainUs50">#REF!</definedName>
    <definedName name="DAOB10.DepreciationAtFullRate" localSheetId="12">#REF!</definedName>
    <definedName name="DAOB10.DepreciationAtFullRate">#REF!</definedName>
    <definedName name="DAOB10.DepreciationAtHalfRate" localSheetId="12">#REF!</definedName>
    <definedName name="DAOB10.DepreciationAtHalfRate">#REF!</definedName>
    <definedName name="DAOB10.ExpdrOnTrforSaleAsset" localSheetId="12">#REF!</definedName>
    <definedName name="DAOB10.ExpdrOnTrforSaleAsset">#REF!</definedName>
    <definedName name="DAOB10.FullRateDeprAmt" localSheetId="12">#REF!</definedName>
    <definedName name="DAOB10.FullRateDeprAmt">#REF!</definedName>
    <definedName name="DAOB10.HalfRateDeprAmt" localSheetId="12">#REF!</definedName>
    <definedName name="DAOB10.HalfRateDeprAmt">#REF!</definedName>
    <definedName name="DAOB10.RealizationPeriodDuringYear" localSheetId="12">#REF!</definedName>
    <definedName name="DAOB10.RealizationPeriodDuringYear">#REF!</definedName>
    <definedName name="DAOB10.RealizationTotalPeriod" localSheetId="12">#REF!</definedName>
    <definedName name="DAOB10.RealizationTotalPeriod">#REF!</definedName>
    <definedName name="DAOB10.TotalDepreciation" localSheetId="12">#REF!</definedName>
    <definedName name="DAOB10.TotalDepreciation">#REF!</definedName>
    <definedName name="DAOB10.WDVFirstDay" localSheetId="12">#REF!</definedName>
    <definedName name="DAOB10.WDVFirstDay">#REF!</definedName>
    <definedName name="DAOB10.WDVLastDay" localSheetId="12">#REF!</definedName>
    <definedName name="DAOB10.WDVLastDay">#REF!</definedName>
    <definedName name="DAOB100.AdditionsGrThan180Days" localSheetId="12">#REF!</definedName>
    <definedName name="DAOB100.AdditionsGrThan180Days">#REF!</definedName>
    <definedName name="DAOB100.AdditionsLessThan180Days" localSheetId="12">#REF!</definedName>
    <definedName name="DAOB100.AdditionsLessThan180Days">#REF!</definedName>
    <definedName name="DAOB100.AddlnDeprDuringYearAdditions" localSheetId="12">#REF!</definedName>
    <definedName name="DAOB100.AddlnDeprDuringYearAdditions">#REF!</definedName>
    <definedName name="DAOB100.AddlnDeprOnGT180DayAdditions" localSheetId="12">#REF!</definedName>
    <definedName name="DAOB100.AddlnDeprOnGT180DayAdditions">#REF!</definedName>
    <definedName name="DAOB100.CapGainUs50" localSheetId="12">#REF!</definedName>
    <definedName name="DAOB100.CapGainUs50">#REF!</definedName>
    <definedName name="DAOB100.DepreciationAtFullRate" localSheetId="12">#REF!</definedName>
    <definedName name="DAOB100.DepreciationAtFullRate">#REF!</definedName>
    <definedName name="DAOB100.DepreciationAtHalfRate" localSheetId="12">#REF!</definedName>
    <definedName name="DAOB100.DepreciationAtHalfRate">#REF!</definedName>
    <definedName name="DAOB100.ExpdrOnTrforSaleAsset" localSheetId="12">#REF!</definedName>
    <definedName name="DAOB100.ExpdrOnTrforSaleAsset">#REF!</definedName>
    <definedName name="DAOB100.FullRateDeprAmt" localSheetId="12">#REF!</definedName>
    <definedName name="DAOB100.FullRateDeprAmt">#REF!</definedName>
    <definedName name="DAOB100.HalfRateDeprAmt" localSheetId="12">#REF!</definedName>
    <definedName name="DAOB100.HalfRateDeprAmt">#REF!</definedName>
    <definedName name="DAOB100.RealizationPeriodDuringYear" localSheetId="12">#REF!</definedName>
    <definedName name="DAOB100.RealizationPeriodDuringYear">#REF!</definedName>
    <definedName name="DAOB100.RealizationTotalPeriod" localSheetId="12">#REF!</definedName>
    <definedName name="DAOB100.RealizationTotalPeriod">#REF!</definedName>
    <definedName name="DAOB100.TotalDepreciation" localSheetId="12">#REF!</definedName>
    <definedName name="DAOB100.TotalDepreciation">#REF!</definedName>
    <definedName name="DAOB100.WDVFirstDay" localSheetId="12">#REF!</definedName>
    <definedName name="DAOB100.WDVFirstDay">#REF!</definedName>
    <definedName name="DAOB100.WDVLastDay" localSheetId="12">#REF!</definedName>
    <definedName name="DAOB100.WDVLastDay">#REF!</definedName>
    <definedName name="DAOB5.AdditionsGrThan180Days" localSheetId="12">#REF!</definedName>
    <definedName name="DAOB5.AdditionsGrThan180Days">#REF!</definedName>
    <definedName name="DAOB5.AdditionsLessThan180Days" localSheetId="12">#REF!</definedName>
    <definedName name="DAOB5.AdditionsLessThan180Days">#REF!</definedName>
    <definedName name="DAOB5.AddlnDeprDuringYearAdditions" localSheetId="12">#REF!</definedName>
    <definedName name="DAOB5.AddlnDeprDuringYearAdditions">#REF!</definedName>
    <definedName name="DAOB5.AddlnDeprOnGT180DayAdditions" localSheetId="12">#REF!</definedName>
    <definedName name="DAOB5.AddlnDeprOnGT180DayAdditions">#REF!</definedName>
    <definedName name="DAOB5.CapGainUs50" localSheetId="12">#REF!</definedName>
    <definedName name="DAOB5.CapGainUs50">#REF!</definedName>
    <definedName name="DAOB5.DepreciationAtFullRate" localSheetId="12">#REF!</definedName>
    <definedName name="DAOB5.DepreciationAtFullRate">#REF!</definedName>
    <definedName name="DAOB5.DepreciationAtHalfRate" localSheetId="12">#REF!</definedName>
    <definedName name="DAOB5.DepreciationAtHalfRate">#REF!</definedName>
    <definedName name="DAOB5.ExpdrOnTrforSaleAsset" localSheetId="12">#REF!</definedName>
    <definedName name="DAOB5.ExpdrOnTrforSaleAsset">#REF!</definedName>
    <definedName name="DAOB5.FullRateDeprAmt" localSheetId="12">#REF!</definedName>
    <definedName name="DAOB5.FullRateDeprAmt">#REF!</definedName>
    <definedName name="DAOB5.HalfRateDeprAmt" localSheetId="12">#REF!</definedName>
    <definedName name="DAOB5.HalfRateDeprAmt">#REF!</definedName>
    <definedName name="DAOB5.RealizationPeriodDuringYear" localSheetId="12">#REF!</definedName>
    <definedName name="DAOB5.RealizationPeriodDuringYear">#REF!</definedName>
    <definedName name="DAOB5.RealizationTotalPeriod" localSheetId="12">#REF!</definedName>
    <definedName name="DAOB5.RealizationTotalPeriod">#REF!</definedName>
    <definedName name="DAOB5.TotalDepreciation" localSheetId="12">#REF!</definedName>
    <definedName name="DAOB5.TotalDepreciation">#REF!</definedName>
    <definedName name="DAOB5.WDVFirstDay" localSheetId="12">#REF!</definedName>
    <definedName name="DAOB5.WDVFirstDay">#REF!</definedName>
    <definedName name="DAOB5.WDVLastDay" localSheetId="12">#REF!</definedName>
    <definedName name="DAOB5.WDVLastDay">#REF!</definedName>
    <definedName name="DAOF10.AdditionsGrThan180Days" localSheetId="12">#REF!</definedName>
    <definedName name="DAOF10.AdditionsGrThan180Days">#REF!</definedName>
    <definedName name="DAOF10.AdditionsLessThan180Days" localSheetId="12">#REF!</definedName>
    <definedName name="DAOF10.AdditionsLessThan180Days">#REF!</definedName>
    <definedName name="DAOF10.AddlnDeprDuringYearAdditions" localSheetId="12">#REF!</definedName>
    <definedName name="DAOF10.AddlnDeprDuringYearAdditions">#REF!</definedName>
    <definedName name="DAOF10.AddlnDeprOnGT180DayAdditions" localSheetId="12">#REF!</definedName>
    <definedName name="DAOF10.AddlnDeprOnGT180DayAdditions">#REF!</definedName>
    <definedName name="DAOF10.CapGainUs50" localSheetId="12">#REF!</definedName>
    <definedName name="DAOF10.CapGainUs50">#REF!</definedName>
    <definedName name="DAOF10.DepreciationAtFullRate" localSheetId="12">#REF!</definedName>
    <definedName name="DAOF10.DepreciationAtFullRate">#REF!</definedName>
    <definedName name="DAOF10.DepreciationAtHalfRate" localSheetId="12">#REF!</definedName>
    <definedName name="DAOF10.DepreciationAtHalfRate">#REF!</definedName>
    <definedName name="DAOF10.ExpdrOnTrforSaleAsset" localSheetId="12">#REF!</definedName>
    <definedName name="DAOF10.ExpdrOnTrforSaleAsset">#REF!</definedName>
    <definedName name="DAOF10.FullRateDeprAmt" localSheetId="12">#REF!</definedName>
    <definedName name="DAOF10.FullRateDeprAmt">#REF!</definedName>
    <definedName name="DAOF10.HalfRateDeprAmt" localSheetId="12">#REF!</definedName>
    <definedName name="DAOF10.HalfRateDeprAmt">#REF!</definedName>
    <definedName name="DAOF10.RealizationPeriodDuringYear" localSheetId="12">#REF!</definedName>
    <definedName name="DAOF10.RealizationPeriodDuringYear">#REF!</definedName>
    <definedName name="DAOF10.RealizationTotalPeriod" localSheetId="12">#REF!</definedName>
    <definedName name="DAOF10.RealizationTotalPeriod">#REF!</definedName>
    <definedName name="DAOF10.TotalDepreciation" localSheetId="12">#REF!</definedName>
    <definedName name="DAOF10.TotalDepreciation">#REF!</definedName>
    <definedName name="DAOF10.WDVFirstDay" localSheetId="12">#REF!</definedName>
    <definedName name="DAOF10.WDVFirstDay">#REF!</definedName>
    <definedName name="DAOF10.WDVLastDay" localSheetId="12">#REF!</definedName>
    <definedName name="DAOF10.WDVLastDay">#REF!</definedName>
    <definedName name="DAOI25.AdditionsGrThan180Days" localSheetId="12">#REF!</definedName>
    <definedName name="DAOI25.AdditionsGrThan180Days">#REF!</definedName>
    <definedName name="DAOI25.AdditionsLessThan180Days" localSheetId="12">#REF!</definedName>
    <definedName name="DAOI25.AdditionsLessThan180Days">#REF!</definedName>
    <definedName name="DAOI25.AddlnDeprDuringYearAdditions" localSheetId="12">#REF!</definedName>
    <definedName name="DAOI25.AddlnDeprDuringYearAdditions">#REF!</definedName>
    <definedName name="DAOI25.AddlnDeprOnGT180DayAdditions" localSheetId="12">#REF!</definedName>
    <definedName name="DAOI25.AddlnDeprOnGT180DayAdditions">#REF!</definedName>
    <definedName name="DAOI25.CapGainUs50" localSheetId="12">#REF!</definedName>
    <definedName name="DAOI25.CapGainUs50">#REF!</definedName>
    <definedName name="DAOI25.DepreciationAtFullRate" localSheetId="12">#REF!</definedName>
    <definedName name="DAOI25.DepreciationAtFullRate">#REF!</definedName>
    <definedName name="DAOI25.DepreciationAtHalfRate" localSheetId="12">#REF!</definedName>
    <definedName name="DAOI25.DepreciationAtHalfRate">#REF!</definedName>
    <definedName name="DAOI25.ExpdrOnTrforSaleAsset" localSheetId="12">#REF!</definedName>
    <definedName name="DAOI25.ExpdrOnTrforSaleAsset">#REF!</definedName>
    <definedName name="DAOI25.FullRateDeprAmt" localSheetId="12">#REF!</definedName>
    <definedName name="DAOI25.FullRateDeprAmt">#REF!</definedName>
    <definedName name="DAOI25.HalfRateDeprAmt" localSheetId="12">#REF!</definedName>
    <definedName name="DAOI25.HalfRateDeprAmt">#REF!</definedName>
    <definedName name="DAOI25.RealizationPeriodDuringYear" localSheetId="12">#REF!</definedName>
    <definedName name="DAOI25.RealizationPeriodDuringYear">#REF!</definedName>
    <definedName name="DAOI25.RealizationTotalPeriod" localSheetId="12">#REF!</definedName>
    <definedName name="DAOI25.RealizationTotalPeriod">#REF!</definedName>
    <definedName name="DAOI25.TotalDepreciation" localSheetId="12">#REF!</definedName>
    <definedName name="DAOI25.TotalDepreciation">#REF!</definedName>
    <definedName name="DAOI25.WDVFirstDay" localSheetId="12">#REF!</definedName>
    <definedName name="DAOI25.WDVFirstDay">#REF!</definedName>
    <definedName name="DAOI25.WDVLastDay" localSheetId="12">#REF!</definedName>
    <definedName name="DAOI25.WDVLastDay">#REF!</definedName>
    <definedName name="DAOS20.AdditionsGrThan180Days" localSheetId="12">#REF!</definedName>
    <definedName name="DAOS20.AdditionsGrThan180Days">#REF!</definedName>
    <definedName name="DAOS20.AdditionsLessThan180Days" localSheetId="12">#REF!</definedName>
    <definedName name="DAOS20.AdditionsLessThan180Days">#REF!</definedName>
    <definedName name="DAOS20.AddlnDeprDuringYearAdditions" localSheetId="12">#REF!</definedName>
    <definedName name="DAOS20.AddlnDeprDuringYearAdditions">#REF!</definedName>
    <definedName name="DAOS20.AddlnDeprOnGT180DayAdditions" localSheetId="12">#REF!</definedName>
    <definedName name="DAOS20.AddlnDeprOnGT180DayAdditions">#REF!</definedName>
    <definedName name="DAOS20.CapGainUs50" localSheetId="12">#REF!</definedName>
    <definedName name="DAOS20.CapGainUs50">#REF!</definedName>
    <definedName name="DAOS20.DepreciationAtFullRate" localSheetId="12">#REF!</definedName>
    <definedName name="DAOS20.DepreciationAtFullRate">#REF!</definedName>
    <definedName name="DAOS20.DepreciationAtHalfRate" localSheetId="12">#REF!</definedName>
    <definedName name="DAOS20.DepreciationAtHalfRate">#REF!</definedName>
    <definedName name="DAOS20.ExpdrOnTrforSaleAsset" localSheetId="12">#REF!</definedName>
    <definedName name="DAOS20.ExpdrOnTrforSaleAsset">#REF!</definedName>
    <definedName name="DAOS20.FullRateDeprAmt" localSheetId="12">#REF!</definedName>
    <definedName name="DAOS20.FullRateDeprAmt">#REF!</definedName>
    <definedName name="DAOS20.HalfRateDeprAmt" localSheetId="12">#REF!</definedName>
    <definedName name="DAOS20.HalfRateDeprAmt">#REF!</definedName>
    <definedName name="DAOS20.RealizationPeriodDuringYear" localSheetId="12">#REF!</definedName>
    <definedName name="DAOS20.RealizationPeriodDuringYear">#REF!</definedName>
    <definedName name="DAOS20.RealizationTotalPeriod" localSheetId="12">#REF!</definedName>
    <definedName name="DAOS20.RealizationTotalPeriod">#REF!</definedName>
    <definedName name="DAOS20.TotalDepreciation" localSheetId="12">#REF!</definedName>
    <definedName name="DAOS20.TotalDepreciation">#REF!</definedName>
    <definedName name="DAOS20.WDVFirstDay" localSheetId="12">#REF!</definedName>
    <definedName name="DAOS20.WDVFirstDay">#REF!</definedName>
    <definedName name="DAOS20.WDVLastDay" localSheetId="12">#REF!</definedName>
    <definedName name="DAOS20.WDVLastDay">#REF!</definedName>
    <definedName name="dark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rk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das" localSheetId="12">#REF!</definedName>
    <definedName name="das">#REF!</definedName>
    <definedName name="dasfa" localSheetId="12">#REF!</definedName>
    <definedName name="dasfa">#REF!</definedName>
    <definedName name="DATA_03" localSheetId="12" hidden="1">#REF!</definedName>
    <definedName name="DATA_03" hidden="1">#REF!</definedName>
    <definedName name="DATA_04" localSheetId="12" hidden="1">#REF!</definedName>
    <definedName name="DATA_04" hidden="1">#REF!</definedName>
    <definedName name="DATA_05" localSheetId="12" hidden="1">#REF!</definedName>
    <definedName name="DATA_05" hidden="1">#REF!</definedName>
    <definedName name="DATA_07" localSheetId="12" hidden="1">#REF!</definedName>
    <definedName name="DATA_07" hidden="1">#REF!</definedName>
    <definedName name="DATA_08" localSheetId="12" hidden="1">#REF!</definedName>
    <definedName name="DATA_08" hidden="1">#REF!</definedName>
    <definedName name="Data_Cons" localSheetId="12">OFFSET(#REF!,0,0,COUNTA(#REF!),COUNTA(#REF!))</definedName>
    <definedName name="Data_Cons">OFFSET(#REF!,0,0,COUNTA(#REF!),COUNTA(#REF!))</definedName>
    <definedName name="Data_IND" localSheetId="12">OFFSET(#REF!,0,0,COUNTA(#REF!),COUNTA(#REF!))</definedName>
    <definedName name="Data_IND">OFFSET(#REF!,0,0,COUNTA(#REF!),COUNTA(#REF!))</definedName>
    <definedName name="Data_ITL" localSheetId="12">OFFSET(#REF!,0,0,COUNTA(#REF!),COUNTA(#REF!))</definedName>
    <definedName name="Data_ITL">OFFSET(#REF!,0,0,COUNTA(#REF!),COUNTA(#REF!))</definedName>
    <definedName name="Data_LLC" localSheetId="12">OFFSET(#REF!,0,0,COUNTA(#REF!),COUNTA(#REF!))</definedName>
    <definedName name="Data_LLC">OFFSET(#REF!,0,0,COUNTA(#REF!),COUNTA(#REF!))</definedName>
    <definedName name="Data_UKL" localSheetId="12">OFFSET(#REF!,0,0,COUNTA(#REF!),COUNTA(#REF!))</definedName>
    <definedName name="Data_UKL">OFFSET(#REF!,0,0,COUNTA(#REF!),COUNTA(#REF!))</definedName>
    <definedName name="data1" localSheetId="12">#REF!</definedName>
    <definedName name="data1">#REF!</definedName>
    <definedName name="data10" localSheetId="12">#REF!</definedName>
    <definedName name="data10">#REF!</definedName>
    <definedName name="data100" localSheetId="12">#REF!</definedName>
    <definedName name="data100">#REF!</definedName>
    <definedName name="data101" localSheetId="12">#REF!</definedName>
    <definedName name="data101">#REF!</definedName>
    <definedName name="data11" localSheetId="12">#REF!</definedName>
    <definedName name="data11">#REF!</definedName>
    <definedName name="data12" localSheetId="12">#REF!</definedName>
    <definedName name="data12">#REF!</definedName>
    <definedName name="data13" localSheetId="12">#REF!</definedName>
    <definedName name="data13">#REF!</definedName>
    <definedName name="data14" localSheetId="12">#REF!</definedName>
    <definedName name="data14">#REF!</definedName>
    <definedName name="data15" localSheetId="12">#REF!</definedName>
    <definedName name="data15">#REF!</definedName>
    <definedName name="data16" localSheetId="12">#REF!</definedName>
    <definedName name="data16">#REF!</definedName>
    <definedName name="data17" localSheetId="12">#REF!</definedName>
    <definedName name="data17">#REF!</definedName>
    <definedName name="data18" localSheetId="12">#REF!</definedName>
    <definedName name="data18">#REF!</definedName>
    <definedName name="data19" localSheetId="12">#REF!</definedName>
    <definedName name="data19">#REF!</definedName>
    <definedName name="data2" localSheetId="12">#REF!</definedName>
    <definedName name="data2">#REF!</definedName>
    <definedName name="data20" localSheetId="12">#REF!</definedName>
    <definedName name="data20">#REF!</definedName>
    <definedName name="data21" localSheetId="12">#REF!</definedName>
    <definedName name="data21">#REF!</definedName>
    <definedName name="data22" localSheetId="12">#REF!</definedName>
    <definedName name="data22">#REF!</definedName>
    <definedName name="data23" localSheetId="12">#REF!</definedName>
    <definedName name="data23">#REF!</definedName>
    <definedName name="data24" localSheetId="12">#REF!</definedName>
    <definedName name="data24">#REF!</definedName>
    <definedName name="data25" localSheetId="12">#REF!</definedName>
    <definedName name="data25">#REF!</definedName>
    <definedName name="data26" localSheetId="12">#REF!</definedName>
    <definedName name="data26">#REF!</definedName>
    <definedName name="data27" localSheetId="12">#REF!</definedName>
    <definedName name="data27">#REF!</definedName>
    <definedName name="data28" localSheetId="12">#REF!</definedName>
    <definedName name="data28">#REF!</definedName>
    <definedName name="data29" localSheetId="12">#REF!</definedName>
    <definedName name="data29">#REF!</definedName>
    <definedName name="data3" localSheetId="12">#REF!</definedName>
    <definedName name="data3">#REF!</definedName>
    <definedName name="data30" localSheetId="12">#REF!</definedName>
    <definedName name="data30">#REF!</definedName>
    <definedName name="data31" localSheetId="12">#REF!</definedName>
    <definedName name="data31">#REF!</definedName>
    <definedName name="data32" localSheetId="12">#REF!</definedName>
    <definedName name="data32">#REF!</definedName>
    <definedName name="data33" localSheetId="12">#REF!</definedName>
    <definedName name="data33">#REF!</definedName>
    <definedName name="data34" localSheetId="12">#REF!</definedName>
    <definedName name="data34">#REF!</definedName>
    <definedName name="data35" localSheetId="12">#REF!</definedName>
    <definedName name="data35">#REF!</definedName>
    <definedName name="data36" localSheetId="12">#REF!</definedName>
    <definedName name="data36">#REF!</definedName>
    <definedName name="data37" localSheetId="12">#REF!</definedName>
    <definedName name="data37">#REF!</definedName>
    <definedName name="data38" localSheetId="12">#REF!</definedName>
    <definedName name="data38">#REF!</definedName>
    <definedName name="data39" localSheetId="12">#REF!</definedName>
    <definedName name="data39">#REF!</definedName>
    <definedName name="data4" localSheetId="12">#REF!</definedName>
    <definedName name="data4">#REF!</definedName>
    <definedName name="data40" localSheetId="12">#REF!</definedName>
    <definedName name="data40">#REF!</definedName>
    <definedName name="data41" localSheetId="12">#REF!</definedName>
    <definedName name="data41">#REF!</definedName>
    <definedName name="data42" localSheetId="12">#REF!</definedName>
    <definedName name="data42">#REF!</definedName>
    <definedName name="data43" localSheetId="12">#REF!</definedName>
    <definedName name="data43">#REF!</definedName>
    <definedName name="data44" localSheetId="12">#REF!</definedName>
    <definedName name="data44">#REF!</definedName>
    <definedName name="data45" localSheetId="12">#REF!</definedName>
    <definedName name="data45">#REF!</definedName>
    <definedName name="data46" localSheetId="12">#REF!</definedName>
    <definedName name="data46">#REF!</definedName>
    <definedName name="data47" localSheetId="12">#REF!</definedName>
    <definedName name="data47">#REF!</definedName>
    <definedName name="data48" localSheetId="12">#REF!</definedName>
    <definedName name="data48">#REF!</definedName>
    <definedName name="data49" localSheetId="12">#REF!</definedName>
    <definedName name="data49">#REF!</definedName>
    <definedName name="data5" localSheetId="12">#REF!</definedName>
    <definedName name="data5">#REF!</definedName>
    <definedName name="data50" localSheetId="12">#REF!</definedName>
    <definedName name="data50">#REF!</definedName>
    <definedName name="data51" localSheetId="12">#REF!</definedName>
    <definedName name="data51">#REF!</definedName>
    <definedName name="data52" localSheetId="12">#REF!</definedName>
    <definedName name="data52">#REF!</definedName>
    <definedName name="data53" localSheetId="12">#REF!</definedName>
    <definedName name="data53">#REF!</definedName>
    <definedName name="data54" localSheetId="12">#REF!</definedName>
    <definedName name="data54">#REF!</definedName>
    <definedName name="data55" localSheetId="12">#REF!</definedName>
    <definedName name="data55">#REF!</definedName>
    <definedName name="data56" localSheetId="12">#REF!</definedName>
    <definedName name="data56">#REF!</definedName>
    <definedName name="data57" localSheetId="12">#REF!</definedName>
    <definedName name="data57">#REF!</definedName>
    <definedName name="data58" localSheetId="12">#REF!</definedName>
    <definedName name="data58">#REF!</definedName>
    <definedName name="data59" localSheetId="12">#REF!</definedName>
    <definedName name="data59">#REF!</definedName>
    <definedName name="data6" localSheetId="12">#REF!</definedName>
    <definedName name="data6">#REF!</definedName>
    <definedName name="data60" localSheetId="12">#REF!</definedName>
    <definedName name="data60">#REF!</definedName>
    <definedName name="data61" localSheetId="12">#REF!</definedName>
    <definedName name="data61">#REF!</definedName>
    <definedName name="data62" localSheetId="12">#REF!</definedName>
    <definedName name="data62">#REF!</definedName>
    <definedName name="data63" localSheetId="12">#REF!</definedName>
    <definedName name="data63">#REF!</definedName>
    <definedName name="data64" localSheetId="12">#REF!</definedName>
    <definedName name="data64">#REF!</definedName>
    <definedName name="data65" localSheetId="12">#REF!</definedName>
    <definedName name="data65">#REF!</definedName>
    <definedName name="data66" localSheetId="12">#REF!</definedName>
    <definedName name="data66">#REF!</definedName>
    <definedName name="data67" localSheetId="12">#REF!</definedName>
    <definedName name="data67">#REF!</definedName>
    <definedName name="data68" localSheetId="12">#REF!</definedName>
    <definedName name="data68">#REF!</definedName>
    <definedName name="data69" localSheetId="12">#REF!</definedName>
    <definedName name="data69">#REF!</definedName>
    <definedName name="data7" localSheetId="12">#REF!</definedName>
    <definedName name="data7">#REF!</definedName>
    <definedName name="data70" localSheetId="12">#REF!</definedName>
    <definedName name="data70">#REF!</definedName>
    <definedName name="data71" localSheetId="12">#REF!</definedName>
    <definedName name="data71">#REF!</definedName>
    <definedName name="data72" localSheetId="12">#REF!</definedName>
    <definedName name="data72">#REF!</definedName>
    <definedName name="data73" localSheetId="12">#REF!</definedName>
    <definedName name="data73">#REF!</definedName>
    <definedName name="data74" localSheetId="12">#REF!</definedName>
    <definedName name="data74">#REF!</definedName>
    <definedName name="data75" localSheetId="12">#REF!</definedName>
    <definedName name="data75">#REF!</definedName>
    <definedName name="data76" localSheetId="12">#REF!</definedName>
    <definedName name="data76">#REF!</definedName>
    <definedName name="data77" localSheetId="12">#REF!</definedName>
    <definedName name="data77">#REF!</definedName>
    <definedName name="data78" localSheetId="12">#REF!</definedName>
    <definedName name="data78">#REF!</definedName>
    <definedName name="data79" localSheetId="12">#REF!</definedName>
    <definedName name="data79">#REF!</definedName>
    <definedName name="data8" localSheetId="12">#REF!</definedName>
    <definedName name="data8">#REF!</definedName>
    <definedName name="data80" localSheetId="12">#REF!</definedName>
    <definedName name="data80">#REF!</definedName>
    <definedName name="data81" localSheetId="12">#REF!</definedName>
    <definedName name="data81">#REF!</definedName>
    <definedName name="data82" localSheetId="12">#REF!</definedName>
    <definedName name="data82">#REF!</definedName>
    <definedName name="data83" localSheetId="12">#REF!</definedName>
    <definedName name="data83">#REF!</definedName>
    <definedName name="data84" localSheetId="12">#REF!</definedName>
    <definedName name="data84">#REF!</definedName>
    <definedName name="data85" localSheetId="12">#REF!</definedName>
    <definedName name="data85">#REF!</definedName>
    <definedName name="data86" localSheetId="12">#REF!</definedName>
    <definedName name="data86">#REF!</definedName>
    <definedName name="data87" localSheetId="12">#REF!</definedName>
    <definedName name="data87">#REF!</definedName>
    <definedName name="data88" localSheetId="12">#REF!</definedName>
    <definedName name="data88">#REF!</definedName>
    <definedName name="data89" localSheetId="12">#REF!</definedName>
    <definedName name="data89">#REF!</definedName>
    <definedName name="data9" localSheetId="12">#REF!</definedName>
    <definedName name="data9">#REF!</definedName>
    <definedName name="data90" localSheetId="12">#REF!</definedName>
    <definedName name="data90">#REF!</definedName>
    <definedName name="data91" localSheetId="12">#REF!</definedName>
    <definedName name="data91">#REF!</definedName>
    <definedName name="data92" localSheetId="12">#REF!</definedName>
    <definedName name="data92">#REF!</definedName>
    <definedName name="data93" localSheetId="12">#REF!</definedName>
    <definedName name="data93">#REF!</definedName>
    <definedName name="data94" localSheetId="12">#REF!</definedName>
    <definedName name="data94">#REF!</definedName>
    <definedName name="data95" localSheetId="12">#REF!</definedName>
    <definedName name="data95">#REF!</definedName>
    <definedName name="data96" localSheetId="12">#REF!</definedName>
    <definedName name="data96">#REF!</definedName>
    <definedName name="data97" localSheetId="12">#REF!</definedName>
    <definedName name="data97">#REF!</definedName>
    <definedName name="data98" localSheetId="12">#REF!</definedName>
    <definedName name="data98">#REF!</definedName>
    <definedName name="data99" localSheetId="12">#REF!</definedName>
    <definedName name="data99">#REF!</definedName>
    <definedName name="_xlnm.Database" localSheetId="12">#REF!</definedName>
    <definedName name="_xlnm.Database">#REF!</definedName>
    <definedName name="DataType" localSheetId="12">#REF!</definedName>
    <definedName name="DataType">#REF!</definedName>
    <definedName name="Date" localSheetId="12">#REF!</definedName>
    <definedName name="Date">#REF!</definedName>
    <definedName name="DATE1" localSheetId="12">#REF!</definedName>
    <definedName name="DATE1">#REF!</definedName>
    <definedName name="Date2" localSheetId="12">#REF!</definedName>
    <definedName name="Date2">#REF!</definedName>
    <definedName name="DATE3" localSheetId="12">#REF!</definedName>
    <definedName name="DATE3">#REF!</definedName>
    <definedName name="DateHeader" localSheetId="12">#REF!</definedName>
    <definedName name="DateHeader">#REF!</definedName>
    <definedName name="Days" localSheetId="12">#REF!</definedName>
    <definedName name="Days">#REF!</definedName>
    <definedName name="dbd" localSheetId="12">#REF!</definedName>
    <definedName name="dbd">#REF!</definedName>
    <definedName name="DBF" localSheetId="12" hidden="1">{#N/A,#N/A,FALSE,"COMP"}</definedName>
    <definedName name="DBF" hidden="1">{#N/A,#N/A,FALSE,"COMP"}</definedName>
    <definedName name="DBNAME1">#REF!</definedName>
    <definedName name="DBUSERNAME1" localSheetId="12">#REF!</definedName>
    <definedName name="DBUSERNAME1">#REF!</definedName>
    <definedName name="DC_trans_date" localSheetId="12">#REF!</definedName>
    <definedName name="DC_trans_date">#REF!</definedName>
    <definedName name="DCF_Date" localSheetId="12">#REF!</definedName>
    <definedName name="DCF_Date">#REF!</definedName>
    <definedName name="DCF_Stubb" localSheetId="12">#REF!</definedName>
    <definedName name="DCF_Stubb">#REF!</definedName>
    <definedName name="DD" localSheetId="12">#REF!</definedName>
    <definedName name="DD">#REF!</definedName>
    <definedName name="DDB.BS" localSheetId="12">#REF!</definedName>
    <definedName name="DDB.BS">#REF!</definedName>
    <definedName name="ddd" localSheetId="12" hidden="1">{#N/A,#N/A,FALSE,"COMP"}</definedName>
    <definedName name="ddd" hidden="1">{#N/A,#N/A,FALSE,"COMP"}</definedName>
    <definedName name="dddd" localSheetId="12" hidden="1">{"SchC1",#N/A,FALSE,"Schedules";"SchC2",#N/A,FALSE,"Schedules"}</definedName>
    <definedName name="dddd" hidden="1">{"SchC1",#N/A,FALSE,"Schedules";"SchC2",#N/A,FALSE,"Schedules"}</definedName>
    <definedName name="ddddd" localSheetId="12" hidden="1">{#N/A,#N/A,FALSE,"COVER1.XLS ";#N/A,#N/A,FALSE,"RACT1.XLS";#N/A,#N/A,FALSE,"RACT2.XLS";#N/A,#N/A,FALSE,"ECCMP";#N/A,#N/A,FALSE,"WELDER.XLS"}</definedName>
    <definedName name="ddddd" hidden="1">{#N/A,#N/A,FALSE,"COVER1.XLS ";#N/A,#N/A,FALSE,"RACT1.XLS";#N/A,#N/A,FALSE,"RACT2.XLS";#N/A,#N/A,FALSE,"ECCMP";#N/A,#N/A,FALSE,"WELDER.XLS"}</definedName>
    <definedName name="ddddddd" localSheetId="12" hidden="1">{#N/A,#N/A,FALSE,"COVER1.XLS ";#N/A,#N/A,FALSE,"RACT1.XLS";#N/A,#N/A,FALSE,"RACT2.XLS";#N/A,#N/A,FALSE,"ECCMP";#N/A,#N/A,FALSE,"WELDER.XLS"}</definedName>
    <definedName name="ddddddd" hidden="1">{#N/A,#N/A,FALSE,"COVER1.XLS ";#N/A,#N/A,FALSE,"RACT1.XLS";#N/A,#N/A,FALSE,"RACT2.XLS";#N/A,#N/A,FALSE,"ECCMP";#N/A,#N/A,FALSE,"WELDER.XLS"}</definedName>
    <definedName name="ddddddddd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dddddddd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DealDate">#REF!</definedName>
    <definedName name="Dec_Plan_Income_Month" localSheetId="12" hidden="1">{"Oct_Plan_Income_Month",#N/A,FALSE,"OctInc";"Oct_Month_Lastyear_Inc",#N/A,FALSE,"OctInc"}</definedName>
    <definedName name="Dec_Plan_Income_Month" hidden="1">{"Oct_Plan_Income_Month",#N/A,FALSE,"OctInc";"Oct_Month_Lastyear_Inc",#N/A,FALSE,"OctInc"}</definedName>
    <definedName name="DECDATA?" localSheetId="12">#REF!</definedName>
    <definedName name="DECDATA?">#REF!</definedName>
    <definedName name="dee" localSheetId="12">#REF!</definedName>
    <definedName name="dee">#REF!</definedName>
    <definedName name="Def.Inc.BS" localSheetId="12">#REF!</definedName>
    <definedName name="Def.Inc.BS">#REF!</definedName>
    <definedName name="Def.Tax.Liability.BS" localSheetId="12">#REF!</definedName>
    <definedName name="Def.Tax.Liability.BS">#REF!</definedName>
    <definedName name="DefaultScaleAmount" localSheetId="12">#REF!</definedName>
    <definedName name="DefaultScaleAmount">#REF!</definedName>
    <definedName name="Defence_Sales_EBITDA" localSheetId="12">#REF!</definedName>
    <definedName name="Defence_Sales_EBITDA">#REF!</definedName>
    <definedName name="Defence_WACC_TV" localSheetId="12">#REF!</definedName>
    <definedName name="Defence_WACC_TV">#REF!</definedName>
    <definedName name="deff" localSheetId="12">#REF!</definedName>
    <definedName name="deff">#REF!</definedName>
    <definedName name="deftax_print" localSheetId="12">#REF!</definedName>
    <definedName name="deftax_print">#REF!</definedName>
    <definedName name="DELETELOGICTYPE1" localSheetId="12">#REF!</definedName>
    <definedName name="DELETELOGICTYPE1">#REF!</definedName>
    <definedName name="DeleteRange" localSheetId="12" hidden="1">#N/A</definedName>
    <definedName name="DeleteRange" hidden="1">[0]!DeleteRange</definedName>
    <definedName name="DeleteTable" localSheetId="12" hidden="1">#N/A</definedName>
    <definedName name="DeleteTable" hidden="1">[0]!DeleteTable</definedName>
    <definedName name="DEP" localSheetId="12">#REF!</definedName>
    <definedName name="DEP">#REF!</definedName>
    <definedName name="department" localSheetId="12">#REF!</definedName>
    <definedName name="department">#REF!</definedName>
    <definedName name="depit" localSheetId="12">#REF!</definedName>
    <definedName name="depit">#REF!</definedName>
    <definedName name="DEPN" localSheetId="12">#REF!</definedName>
    <definedName name="DEPN">#REF!</definedName>
    <definedName name="DEPNFINAL" localSheetId="12">#REF!</definedName>
    <definedName name="DEPNFINAL">#REF!</definedName>
    <definedName name="deposit" localSheetId="12">#REF!</definedName>
    <definedName name="deposit">#REF!</definedName>
    <definedName name="Depreciation" localSheetId="12">#REF!</definedName>
    <definedName name="Depreciation">#REF!</definedName>
    <definedName name="depsch" localSheetId="12">#REF!</definedName>
    <definedName name="depsch">#REF!</definedName>
    <definedName name="dept" localSheetId="12">#REF!</definedName>
    <definedName name="dept">#REF!</definedName>
    <definedName name="deptotal.IS" localSheetId="12">#REF!</definedName>
    <definedName name="deptotal.IS">#REF!</definedName>
    <definedName name="Description" localSheetId="12">#REF!</definedName>
    <definedName name="Description">#REF!</definedName>
    <definedName name="desig" localSheetId="12">#REF!</definedName>
    <definedName name="desig">#REF!</definedName>
    <definedName name="Desired_Margin" localSheetId="12">#REF!</definedName>
    <definedName name="Desired_Margin">#REF!</definedName>
    <definedName name="DETAILS" localSheetId="12">#REF!</definedName>
    <definedName name="DETAILS">#REF!</definedName>
    <definedName name="dfasdf" localSheetId="12" hidden="1">{"SchE1",#N/A,FALSE,"Schedules";"SchE2",#N/A,FALSE,"Schedules"}</definedName>
    <definedName name="dfasdf" hidden="1">{"SchE1",#N/A,FALSE,"Schedules";"SchE2",#N/A,FALSE,"Schedules"}</definedName>
    <definedName name="dfdf" localSheetId="1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fg" localSheetId="12" hidden="1">{#N/A,#N/A,FALSE,"COMP"}</definedName>
    <definedName name="dfdfg" hidden="1">{#N/A,#N/A,FALSE,"COMP"}</definedName>
    <definedName name="DFF" localSheetId="12" hidden="1">{#N/A,#N/A,FALSE,"COVER1.XLS ";#N/A,#N/A,FALSE,"RACT1.XLS";#N/A,#N/A,FALSE,"RACT2.XLS";#N/A,#N/A,FALSE,"ECCMP";#N/A,#N/A,FALSE,"WELDER.XLS"}</definedName>
    <definedName name="DFF" hidden="1">{#N/A,#N/A,FALSE,"COVER1.XLS ";#N/A,#N/A,FALSE,"RACT1.XLS";#N/A,#N/A,FALSE,"RACT2.XLS";#N/A,#N/A,FALSE,"ECCMP";#N/A,#N/A,FALSE,"WELDER.XLS"}</definedName>
    <definedName name="dfg" localSheetId="1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dfg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dfgd" localSheetId="12" hidden="1">#N/A</definedName>
    <definedName name="dfgd" hidden="1">[0]!dfgd</definedName>
    <definedName name="DFGDFG" localSheetId="12">#REF!</definedName>
    <definedName name="DFGDFG">#REF!</definedName>
    <definedName name="dfgfd" localSheetId="12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fgfd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fgfdg" localSheetId="12" hidden="1">#N/A</definedName>
    <definedName name="dfgfdg" hidden="1">[0]!dfgfdg</definedName>
    <definedName name="dfhzfd" localSheetId="12" hidden="1">{"'Sheet1'!$A$5:$G$42"}</definedName>
    <definedName name="dfhzfd" hidden="1">{"'Sheet1'!$A$5:$G$42"}</definedName>
    <definedName name="dfngkfd" localSheetId="12">#REF!</definedName>
    <definedName name="dfngkfd">#REF!</definedName>
    <definedName name="dfsafd" localSheetId="12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fa" localSheetId="12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fa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fsgdfg" localSheetId="12" hidden="1">{"Clothing PL",#N/A,FALSE,"H1H2";"Food PL",#N/A,FALSE,"H1H2";"Group PL",#N/A,FALSE,"H1H2";"Home Furnishings PL",#N/A,FALSE,"H1H2"}</definedName>
    <definedName name="dfsgdfg" hidden="1">{"Clothing PL",#N/A,FALSE,"H1H2";"Food PL",#N/A,FALSE,"H1H2";"Group PL",#N/A,FALSE,"H1H2";"Home Furnishings PL",#N/A,FALSE,"H1H2"}</definedName>
    <definedName name="dfsgfd" localSheetId="12" hidden="1">{"cap_structure",#N/A,FALSE,"Graph-Mkt Cap";"price",#N/A,FALSE,"Graph-Price";"ebit",#N/A,FALSE,"Graph-EBITDA";"ebitda",#N/A,FALSE,"Graph-EBITDA"}</definedName>
    <definedName name="dfsgfd" hidden="1">{"cap_structure",#N/A,FALSE,"Graph-Mkt Cap";"price",#N/A,FALSE,"Graph-Price";"ebit",#N/A,FALSE,"Graph-EBITDA";"ebitda",#N/A,FALSE,"Graph-EBITDA"}</definedName>
    <definedName name="dfsgg" localSheetId="12" hidden="1">{"inputs raw data",#N/A,TRUE,"INPUT"}</definedName>
    <definedName name="dfsgg" hidden="1">{"inputs raw data",#N/A,TRUE,"INPUT"}</definedName>
    <definedName name="dfwefew" localSheetId="1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fwefew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dgdfgf" localSheetId="12" hidden="1">{"Page1",#N/A,FALSE,"CompCo";"Page2",#N/A,FALSE,"CompCo"}</definedName>
    <definedName name="dgdfgf" hidden="1">{"Page1",#N/A,FALSE,"CompCo";"Page2",#N/A,FALSE,"CompCo"}</definedName>
    <definedName name="dgfgfd" localSheetId="12" hidden="1">{#N/A,#N/A,FALSE,"COVER.XLS";#N/A,#N/A,FALSE,"RACT1.XLS";#N/A,#N/A,FALSE,"RACT2.XLS";#N/A,#N/A,FALSE,"ECCMP";#N/A,#N/A,FALSE,"WELDER.XLS"}</definedName>
    <definedName name="dgfgfd" hidden="1">{#N/A,#N/A,FALSE,"COVER.XLS";#N/A,#N/A,FALSE,"RACT1.XLS";#N/A,#N/A,FALSE,"RACT2.XLS";#N/A,#N/A,FALSE,"ECCMP";#N/A,#N/A,FALSE,"WELDER.XLS"}</definedName>
    <definedName name="dhampursugar" localSheetId="12">#REF!</definedName>
    <definedName name="dhampursugar">#REF!</definedName>
    <definedName name="Di" localSheetId="12">#REF!</definedName>
    <definedName name="Di">#REF!</definedName>
    <definedName name="Difference" localSheetId="12">#REF!</definedName>
    <definedName name="Difference">#REF!</definedName>
    <definedName name="Diluted_NOSH" localSheetId="12">#REF!</definedName>
    <definedName name="Diluted_NOSH">#REF!</definedName>
    <definedName name="dir" localSheetId="12" hidden="1">{#N/A,#N/A,FALSE,"COMP"}</definedName>
    <definedName name="dir" hidden="1">{#N/A,#N/A,FALSE,"COMP"}</definedName>
    <definedName name="dirannpay" localSheetId="12">#REF!</definedName>
    <definedName name="dirannpay">#REF!</definedName>
    <definedName name="DIRECTORS" localSheetId="12">#REF!</definedName>
    <definedName name="DIRECTORS">#REF!</definedName>
    <definedName name="dirmopay" localSheetId="12">#REF!</definedName>
    <definedName name="dirmopay">#REF!</definedName>
    <definedName name="Disaggregations" localSheetId="12">#REF!</definedName>
    <definedName name="Disaggregations">#REF!</definedName>
    <definedName name="disbursements" localSheetId="12">#REF!</definedName>
    <definedName name="disbursements">#REF!</definedName>
    <definedName name="disc" localSheetId="12">#REF!</definedName>
    <definedName name="disc">#REF!</definedName>
    <definedName name="disc1" localSheetId="12">#REF!</definedName>
    <definedName name="disc1">#REF!</definedName>
    <definedName name="disc2" localSheetId="12">#REF!</definedName>
    <definedName name="disc2">#REF!</definedName>
    <definedName name="disc3" localSheetId="12">#REF!</definedName>
    <definedName name="disc3">#REF!</definedName>
    <definedName name="DiscountYears" localSheetId="12">#REF!</definedName>
    <definedName name="DiscountYears">#REF!</definedName>
    <definedName name="display_area_2" localSheetId="12">#REF!</definedName>
    <definedName name="display_area_2">#REF!</definedName>
    <definedName name="Dist_Enc_run_rate" localSheetId="12">#REF!</definedName>
    <definedName name="Dist_Enc_run_rate">#REF!</definedName>
    <definedName name="Dist_Mux_run_rate" localSheetId="12">#REF!</definedName>
    <definedName name="Dist_Mux_run_rate">#REF!</definedName>
    <definedName name="Dist_ratio_Tvcom_to_Alteia" localSheetId="12">#REF!</definedName>
    <definedName name="Dist_ratio_Tvcom_to_Alteia">#REF!</definedName>
    <definedName name="DISTRIBUTION" localSheetId="12">#REF!</definedName>
    <definedName name="DISTRIBUTION">#REF!</definedName>
    <definedName name="Distribution_encoder_run_rate" localSheetId="12">#REF!</definedName>
    <definedName name="Distribution_encoder_run_rate">#REF!</definedName>
    <definedName name="Distribution_mux_run_rate" localSheetId="12">#REF!</definedName>
    <definedName name="Distribution_mux_run_rate">#REF!</definedName>
    <definedName name="DISTRIBUTORS" localSheetId="12">#REF!</definedName>
    <definedName name="DISTRIBUTORS">#REF!</definedName>
    <definedName name="Div" localSheetId="12">#REF!</definedName>
    <definedName name="Div">#REF!</definedName>
    <definedName name="DivFpb" localSheetId="12">#REF!</definedName>
    <definedName name="DivFpb">#REF!</definedName>
    <definedName name="dividend" localSheetId="12">#REF!</definedName>
    <definedName name="dividend">#REF!</definedName>
    <definedName name="Divisor" localSheetId="12">#REF!</definedName>
    <definedName name="Divisor">#REF!</definedName>
    <definedName name="divshare" localSheetId="12">#REF!</definedName>
    <definedName name="divshare">#REF!</definedName>
    <definedName name="DME_BeforeCloseCompleted" hidden="1">"True"</definedName>
    <definedName name="DME_Dirty" hidden="1">"False"</definedName>
    <definedName name="DME_LocalFile" hidden="1">"True"</definedName>
    <definedName name="DML_Multiple_Sensitivity">#REF!</definedName>
    <definedName name="DML_WACC_TV" localSheetId="12">#REF!</definedName>
    <definedName name="DML_WACC_TV">#REF!</definedName>
    <definedName name="DOI" localSheetId="12">#REF!</definedName>
    <definedName name="DOI">#REF!</definedName>
    <definedName name="DollarHeader" localSheetId="12">#REF!</definedName>
    <definedName name="DollarHeader">#REF!</definedName>
    <definedName name="DollarsBand1" localSheetId="12">#REF!</definedName>
    <definedName name="DollarsBand1">#REF!</definedName>
    <definedName name="DollarsBand2" localSheetId="12">#REF!</definedName>
    <definedName name="DollarsBand2">#REF!</definedName>
    <definedName name="DollarsBand3" localSheetId="12">#REF!</definedName>
    <definedName name="DollarsBand3">#REF!</definedName>
    <definedName name="DollarsBand4" localSheetId="12">#REF!</definedName>
    <definedName name="DollarsBand4">#REF!</definedName>
    <definedName name="DollarsBand5" localSheetId="12">#REF!</definedName>
    <definedName name="DollarsBand5">#REF!</definedName>
    <definedName name="DPM100.AdditionsGrThan180Days" localSheetId="12">#REF!</definedName>
    <definedName name="DPM100.AdditionsGrThan180Days">#REF!</definedName>
    <definedName name="DPM100.AdditionsLessThan180Days" localSheetId="12">#REF!</definedName>
    <definedName name="DPM100.AdditionsLessThan180Days">#REF!</definedName>
    <definedName name="DPM100.AddlnDeprDuringYearAdditions" localSheetId="12">#REF!</definedName>
    <definedName name="DPM100.AddlnDeprDuringYearAdditions">#REF!</definedName>
    <definedName name="DPM100.AddlnDeprOnGT180DayAdditions" localSheetId="12">#REF!</definedName>
    <definedName name="DPM100.AddlnDeprOnGT180DayAdditions">#REF!</definedName>
    <definedName name="DPM100.CapGainUs50" localSheetId="12">#REF!</definedName>
    <definedName name="DPM100.CapGainUs50">#REF!</definedName>
    <definedName name="DPM100.DepreciationAtFullRate" localSheetId="12">#REF!</definedName>
    <definedName name="DPM100.DepreciationAtFullRate">#REF!</definedName>
    <definedName name="DPM100.DepreciationAtHalfRate" localSheetId="12">#REF!</definedName>
    <definedName name="DPM100.DepreciationAtHalfRate">#REF!</definedName>
    <definedName name="DPM100.ExpdrOnTrforSaleAsset" localSheetId="12">#REF!</definedName>
    <definedName name="DPM100.ExpdrOnTrforSaleAsset">#REF!</definedName>
    <definedName name="DPM100.FullRateDeprAmt" localSheetId="12">#REF!</definedName>
    <definedName name="DPM100.FullRateDeprAmt">#REF!</definedName>
    <definedName name="DPM100.HalfRateDeprAmt" localSheetId="12">#REF!</definedName>
    <definedName name="DPM100.HalfRateDeprAmt">#REF!</definedName>
    <definedName name="DPM100.RealizationPeriodDuringYear" localSheetId="12">#REF!</definedName>
    <definedName name="DPM100.RealizationPeriodDuringYear">#REF!</definedName>
    <definedName name="DPM100.RealizationTotalPeriod" localSheetId="12">#REF!</definedName>
    <definedName name="DPM100.RealizationTotalPeriod">#REF!</definedName>
    <definedName name="DPM100.TotalDepreciation" localSheetId="12">#REF!</definedName>
    <definedName name="DPM100.TotalDepreciation">#REF!</definedName>
    <definedName name="DPM100.WDVFirstDay" localSheetId="12">#REF!</definedName>
    <definedName name="DPM100.WDVFirstDay">#REF!</definedName>
    <definedName name="DPM100.WDVLastDay" localSheetId="12">#REF!</definedName>
    <definedName name="DPM100.WDVLastDay">#REF!</definedName>
    <definedName name="DPM15.AdditionsGrThan180Days" localSheetId="12">#REF!</definedName>
    <definedName name="DPM15.AdditionsGrThan180Days">#REF!</definedName>
    <definedName name="DPM15.AdditionsLessThan180Days" localSheetId="12">#REF!</definedName>
    <definedName name="DPM15.AdditionsLessThan180Days">#REF!</definedName>
    <definedName name="DPM15.AddlnDeprDuringYearAdditions" localSheetId="12">#REF!</definedName>
    <definedName name="DPM15.AddlnDeprDuringYearAdditions">#REF!</definedName>
    <definedName name="DPM15.AddlnDeprOnGT180DayAdditions" localSheetId="12">#REF!</definedName>
    <definedName name="DPM15.AddlnDeprOnGT180DayAdditions">#REF!</definedName>
    <definedName name="DPM15.CapGainUs50" localSheetId="12">#REF!</definedName>
    <definedName name="DPM15.CapGainUs50">#REF!</definedName>
    <definedName name="DPM15.DepreciationAtFullRate" localSheetId="12">#REF!</definedName>
    <definedName name="DPM15.DepreciationAtFullRate">#REF!</definedName>
    <definedName name="DPM15.DepreciationAtHalfRate" localSheetId="12">#REF!</definedName>
    <definedName name="DPM15.DepreciationAtHalfRate">#REF!</definedName>
    <definedName name="DPM15.ExpdrOnTrforSaleAsset" localSheetId="12">#REF!</definedName>
    <definedName name="DPM15.ExpdrOnTrforSaleAsset">#REF!</definedName>
    <definedName name="DPM15.FullRateDeprAmt" localSheetId="12">#REF!</definedName>
    <definedName name="DPM15.FullRateDeprAmt">#REF!</definedName>
    <definedName name="DPM15.HalfRateDeprAmt" localSheetId="12">#REF!</definedName>
    <definedName name="DPM15.HalfRateDeprAmt">#REF!</definedName>
    <definedName name="DPM15.RealizationPeriodDuringYear" localSheetId="12">#REF!</definedName>
    <definedName name="DPM15.RealizationPeriodDuringYear">#REF!</definedName>
    <definedName name="DPM15.RealizationTotalPeriod" localSheetId="12">#REF!</definedName>
    <definedName name="DPM15.RealizationTotalPeriod">#REF!</definedName>
    <definedName name="DPM15.TotalDepreciation" localSheetId="12">#REF!</definedName>
    <definedName name="DPM15.TotalDepreciation">#REF!</definedName>
    <definedName name="DPM15.WDVFirstDay" localSheetId="12">#REF!</definedName>
    <definedName name="DPM15.WDVFirstDay">#REF!</definedName>
    <definedName name="DPM15.WDVLastDay" localSheetId="12">#REF!</definedName>
    <definedName name="DPM15.WDVLastDay">#REF!</definedName>
    <definedName name="DPM30.AdditionsGrThan180Days" localSheetId="12">#REF!</definedName>
    <definedName name="DPM30.AdditionsGrThan180Days">#REF!</definedName>
    <definedName name="DPM30.AdditionsLessThan180Days" localSheetId="12">#REF!</definedName>
    <definedName name="DPM30.AdditionsLessThan180Days">#REF!</definedName>
    <definedName name="DPM30.AddlnDeprDuringYearAdditions" localSheetId="12">#REF!</definedName>
    <definedName name="DPM30.AddlnDeprDuringYearAdditions">#REF!</definedName>
    <definedName name="DPM30.AddlnDeprOnGT180DayAdditions" localSheetId="12">#REF!</definedName>
    <definedName name="DPM30.AddlnDeprOnGT180DayAdditions">#REF!</definedName>
    <definedName name="DPM30.CapGainUs50" localSheetId="12">#REF!</definedName>
    <definedName name="DPM30.CapGainUs50">#REF!</definedName>
    <definedName name="DPM30.DepreciationAtFullRate" localSheetId="12">#REF!</definedName>
    <definedName name="DPM30.DepreciationAtFullRate">#REF!</definedName>
    <definedName name="DPM30.DepreciationAtHalfRate" localSheetId="12">#REF!</definedName>
    <definedName name="DPM30.DepreciationAtHalfRate">#REF!</definedName>
    <definedName name="DPM30.ExpdrOnTrforSaleAsset" localSheetId="12">#REF!</definedName>
    <definedName name="DPM30.ExpdrOnTrforSaleAsset">#REF!</definedName>
    <definedName name="DPM30.FullRateDeprAmt" localSheetId="12">#REF!</definedName>
    <definedName name="DPM30.FullRateDeprAmt">#REF!</definedName>
    <definedName name="DPM30.HalfRateDeprAmt" localSheetId="12">#REF!</definedName>
    <definedName name="DPM30.HalfRateDeprAmt">#REF!</definedName>
    <definedName name="DPM30.RealizationPeriodDuringYear" localSheetId="12">#REF!</definedName>
    <definedName name="DPM30.RealizationPeriodDuringYear">#REF!</definedName>
    <definedName name="DPM30.RealizationTotalPeriod" localSheetId="12">#REF!</definedName>
    <definedName name="DPM30.RealizationTotalPeriod">#REF!</definedName>
    <definedName name="DPM30.TotalDepreciation" localSheetId="12">#REF!</definedName>
    <definedName name="DPM30.TotalDepreciation">#REF!</definedName>
    <definedName name="DPM30.WDVFirstDay" localSheetId="12">#REF!</definedName>
    <definedName name="DPM30.WDVFirstDay">#REF!</definedName>
    <definedName name="DPM30.WDVLastDay" localSheetId="12">#REF!</definedName>
    <definedName name="DPM30.WDVLastDay">#REF!</definedName>
    <definedName name="DPM40.AdditionsGrThan180Days" localSheetId="12">#REF!</definedName>
    <definedName name="DPM40.AdditionsGrThan180Days">#REF!</definedName>
    <definedName name="DPM40.AdditionsLessThan180Days" localSheetId="12">#REF!</definedName>
    <definedName name="DPM40.AdditionsLessThan180Days">#REF!</definedName>
    <definedName name="DPM40.AddlnDeprDuringYearAdditions" localSheetId="12">#REF!</definedName>
    <definedName name="DPM40.AddlnDeprDuringYearAdditions">#REF!</definedName>
    <definedName name="DPM40.AddlnDeprOnGT180DayAdditions" localSheetId="12">#REF!</definedName>
    <definedName name="DPM40.AddlnDeprOnGT180DayAdditions">#REF!</definedName>
    <definedName name="DPM40.CapGainUs50" localSheetId="12">#REF!</definedName>
    <definedName name="DPM40.CapGainUs50">#REF!</definedName>
    <definedName name="DPM40.DepreciationAtFullRate" localSheetId="12">#REF!</definedName>
    <definedName name="DPM40.DepreciationAtFullRate">#REF!</definedName>
    <definedName name="DPM40.DepreciationAtHalfRate" localSheetId="12">#REF!</definedName>
    <definedName name="DPM40.DepreciationAtHalfRate">#REF!</definedName>
    <definedName name="DPM40.ExpdrOnTrforSaleAsset" localSheetId="12">#REF!</definedName>
    <definedName name="DPM40.ExpdrOnTrforSaleAsset">#REF!</definedName>
    <definedName name="DPM40.FullRateDeprAmt" localSheetId="12">#REF!</definedName>
    <definedName name="DPM40.FullRateDeprAmt">#REF!</definedName>
    <definedName name="DPM40.HalfRateDeprAmt" localSheetId="12">#REF!</definedName>
    <definedName name="DPM40.HalfRateDeprAmt">#REF!</definedName>
    <definedName name="DPM40.RealizationPeriodDuringYear" localSheetId="12">#REF!</definedName>
    <definedName name="DPM40.RealizationPeriodDuringYear">#REF!</definedName>
    <definedName name="DPM40.RealizationTotalPeriod" localSheetId="12">#REF!</definedName>
    <definedName name="DPM40.RealizationTotalPeriod">#REF!</definedName>
    <definedName name="DPM40.TotalDepreciation" localSheetId="12">#REF!</definedName>
    <definedName name="DPM40.TotalDepreciation">#REF!</definedName>
    <definedName name="DPM40.WDVFirstDay" localSheetId="12">#REF!</definedName>
    <definedName name="DPM40.WDVFirstDay">#REF!</definedName>
    <definedName name="DPM40.WDVLastDay" localSheetId="12">#REF!</definedName>
    <definedName name="DPM40.WDVLastDay">#REF!</definedName>
    <definedName name="DPM50.AdditionsGrThan180Days" localSheetId="12">#REF!</definedName>
    <definedName name="DPM50.AdditionsGrThan180Days">#REF!</definedName>
    <definedName name="DPM50.AdditionsLessThan180Days" localSheetId="12">#REF!</definedName>
    <definedName name="DPM50.AdditionsLessThan180Days">#REF!</definedName>
    <definedName name="DPM50.AddlnDeprDuringYearAdditions" localSheetId="12">#REF!</definedName>
    <definedName name="DPM50.AddlnDeprDuringYearAdditions">#REF!</definedName>
    <definedName name="DPM50.AddlnDeprOnGT180DayAdditions" localSheetId="12">#REF!</definedName>
    <definedName name="DPM50.AddlnDeprOnGT180DayAdditions">#REF!</definedName>
    <definedName name="DPM50.CapGainUs50" localSheetId="12">#REF!</definedName>
    <definedName name="DPM50.CapGainUs50">#REF!</definedName>
    <definedName name="DPM50.DepreciationAtFullRate" localSheetId="12">#REF!</definedName>
    <definedName name="DPM50.DepreciationAtFullRate">#REF!</definedName>
    <definedName name="DPM50.DepreciationAtHalfRate" localSheetId="12">#REF!</definedName>
    <definedName name="DPM50.DepreciationAtHalfRate">#REF!</definedName>
    <definedName name="DPM50.ExpdrOnTrforSaleAsset" localSheetId="12">#REF!</definedName>
    <definedName name="DPM50.ExpdrOnTrforSaleAsset">#REF!</definedName>
    <definedName name="DPM50.FullRateDeprAmt" localSheetId="12">#REF!</definedName>
    <definedName name="DPM50.FullRateDeprAmt">#REF!</definedName>
    <definedName name="DPM50.HalfRateDeprAmt" localSheetId="12">#REF!</definedName>
    <definedName name="DPM50.HalfRateDeprAmt">#REF!</definedName>
    <definedName name="DPM50.RealizationPeriodDuringYear" localSheetId="12">#REF!</definedName>
    <definedName name="DPM50.RealizationPeriodDuringYear">#REF!</definedName>
    <definedName name="DPM50.RealizationTotalPeriod" localSheetId="12">#REF!</definedName>
    <definedName name="DPM50.RealizationTotalPeriod">#REF!</definedName>
    <definedName name="DPM50.TotalDepreciation" localSheetId="12">#REF!</definedName>
    <definedName name="DPM50.TotalDepreciation">#REF!</definedName>
    <definedName name="DPM50.WDVFirstDay" localSheetId="12">#REF!</definedName>
    <definedName name="DPM50.WDVFirstDay">#REF!</definedName>
    <definedName name="DPM50.WDVLastDay" localSheetId="12">#REF!</definedName>
    <definedName name="DPM50.WDVLastDay">#REF!</definedName>
    <definedName name="DPM60.AdditionsGrThan180Days" localSheetId="12">#REF!</definedName>
    <definedName name="DPM60.AdditionsGrThan180Days">#REF!</definedName>
    <definedName name="DPM60.AdditionsLessThan180Days" localSheetId="12">#REF!</definedName>
    <definedName name="DPM60.AdditionsLessThan180Days">#REF!</definedName>
    <definedName name="DPM60.AddlnDeprDuringYearAdditions" localSheetId="12">#REF!</definedName>
    <definedName name="DPM60.AddlnDeprDuringYearAdditions">#REF!</definedName>
    <definedName name="DPM60.AddlnDeprOnGT180DayAdditions" localSheetId="12">#REF!</definedName>
    <definedName name="DPM60.AddlnDeprOnGT180DayAdditions">#REF!</definedName>
    <definedName name="DPM60.CapGainUs50" localSheetId="12">#REF!</definedName>
    <definedName name="DPM60.CapGainUs50">#REF!</definedName>
    <definedName name="DPM60.DepreciationAtFullRate" localSheetId="12">#REF!</definedName>
    <definedName name="DPM60.DepreciationAtFullRate">#REF!</definedName>
    <definedName name="DPM60.DepreciationAtHalfRate" localSheetId="12">#REF!</definedName>
    <definedName name="DPM60.DepreciationAtHalfRate">#REF!</definedName>
    <definedName name="DPM60.ExpdrOnTrforSaleAsset" localSheetId="12">#REF!</definedName>
    <definedName name="DPM60.ExpdrOnTrforSaleAsset">#REF!</definedName>
    <definedName name="DPM60.FullRateDeprAmt" localSheetId="12">#REF!</definedName>
    <definedName name="DPM60.FullRateDeprAmt">#REF!</definedName>
    <definedName name="DPM60.HalfRateDeprAmt" localSheetId="12">#REF!</definedName>
    <definedName name="DPM60.HalfRateDeprAmt">#REF!</definedName>
    <definedName name="DPM60.RealizationPeriodDuringYear" localSheetId="12">#REF!</definedName>
    <definedName name="DPM60.RealizationPeriodDuringYear">#REF!</definedName>
    <definedName name="DPM60.RealizationTotalPeriod" localSheetId="12">#REF!</definedName>
    <definedName name="DPM60.RealizationTotalPeriod">#REF!</definedName>
    <definedName name="DPM60.TotalDepreciation" localSheetId="12">#REF!</definedName>
    <definedName name="DPM60.TotalDepreciation">#REF!</definedName>
    <definedName name="DPM60.WDVFirstDay" localSheetId="12">#REF!</definedName>
    <definedName name="DPM60.WDVFirstDay">#REF!</definedName>
    <definedName name="DPM60.WDVLastDay" localSheetId="12">#REF!</definedName>
    <definedName name="DPM60.WDVLastDay">#REF!</definedName>
    <definedName name="DPM80.AdditionsGrThan180Days" localSheetId="12">#REF!</definedName>
    <definedName name="DPM80.AdditionsGrThan180Days">#REF!</definedName>
    <definedName name="DPM80.AdditionsLessThan180Days" localSheetId="12">#REF!</definedName>
    <definedName name="DPM80.AdditionsLessThan180Days">#REF!</definedName>
    <definedName name="DPM80.AddlnDeprDuringYearAdditions" localSheetId="12">#REF!</definedName>
    <definedName name="DPM80.AddlnDeprDuringYearAdditions">#REF!</definedName>
    <definedName name="DPM80.AddlnDeprOnGT180DayAdditions" localSheetId="12">#REF!</definedName>
    <definedName name="DPM80.AddlnDeprOnGT180DayAdditions">#REF!</definedName>
    <definedName name="DPM80.CapGainUs50" localSheetId="12">#REF!</definedName>
    <definedName name="DPM80.CapGainUs50">#REF!</definedName>
    <definedName name="DPM80.DepreciationAtFullRate" localSheetId="12">#REF!</definedName>
    <definedName name="DPM80.DepreciationAtFullRate">#REF!</definedName>
    <definedName name="DPM80.DepreciationAtHalfRate" localSheetId="12">#REF!</definedName>
    <definedName name="DPM80.DepreciationAtHalfRate">#REF!</definedName>
    <definedName name="DPM80.ExpdrOnTrforSaleAsset" localSheetId="12">#REF!</definedName>
    <definedName name="DPM80.ExpdrOnTrforSaleAsset">#REF!</definedName>
    <definedName name="DPM80.FullRateDeprAmt" localSheetId="12">#REF!</definedName>
    <definedName name="DPM80.FullRateDeprAmt">#REF!</definedName>
    <definedName name="DPM80.HalfRateDeprAmt" localSheetId="12">#REF!</definedName>
    <definedName name="DPM80.HalfRateDeprAmt">#REF!</definedName>
    <definedName name="DPM80.RealizationPeriodDuringYear" localSheetId="12">#REF!</definedName>
    <definedName name="DPM80.RealizationPeriodDuringYear">#REF!</definedName>
    <definedName name="DPM80.RealizationTotalPeriod" localSheetId="12">#REF!</definedName>
    <definedName name="DPM80.RealizationTotalPeriod">#REF!</definedName>
    <definedName name="DPM80.TotalDepreciation" localSheetId="12">#REF!</definedName>
    <definedName name="DPM80.TotalDepreciation">#REF!</definedName>
    <definedName name="DPM80.WDVFirstDay" localSheetId="12">#REF!</definedName>
    <definedName name="DPM80.WDVFirstDay">#REF!</definedName>
    <definedName name="DPM80.WDVLastDay" localSheetId="12">#REF!</definedName>
    <definedName name="DPM80.WDVLastDay">#REF!</definedName>
    <definedName name="DRAFT" localSheetId="12">#REF!</definedName>
    <definedName name="DRAFT">#REF!</definedName>
    <definedName name="DrReddy" localSheetId="12">#REF!</definedName>
    <definedName name="DrReddy">#REF!</definedName>
    <definedName name="DRUCKBEREI03" localSheetId="12">#REF!</definedName>
    <definedName name="DRUCKBEREI03">#REF!</definedName>
    <definedName name="DS" localSheetId="12" hidden="1">{#N/A,#N/A,FALSE,"COMP"}</definedName>
    <definedName name="DS" hidden="1">{#N/A,#N/A,FALSE,"COMP"}</definedName>
    <definedName name="dsafd" localSheetId="12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safd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dsafds" localSheetId="12">#REF!</definedName>
    <definedName name="dsafds">#REF!</definedName>
    <definedName name="dsasdds" localSheetId="12">#REF!</definedName>
    <definedName name="dsasdds">#REF!</definedName>
    <definedName name="dsdsds" localSheetId="12">#REF!</definedName>
    <definedName name="dsdsds">#REF!</definedName>
    <definedName name="dsfafdsf" localSheetId="12">#REF!</definedName>
    <definedName name="dsfafdsf">#REF!</definedName>
    <definedName name="dsfd" localSheetId="12">#REF!</definedName>
    <definedName name="dsfd">#REF!</definedName>
    <definedName name="dsfgdsgf" localSheetId="1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dsfgdsg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dsfgfdg" localSheetId="12" hidden="1">{"bs",#N/A,FALSE,"SCF"}</definedName>
    <definedName name="dsfgfdg" hidden="1">{"bs",#N/A,FALSE,"SCF"}</definedName>
    <definedName name="DSFSDFSDF" localSheetId="12" hidden="1">{#N/A,#N/A,FALSE,"COVER.XLS";#N/A,#N/A,FALSE,"RACT1.XLS";#N/A,#N/A,FALSE,"RACT2.XLS";#N/A,#N/A,FALSE,"ECCMP";#N/A,#N/A,FALSE,"WELDER.XLS"}</definedName>
    <definedName name="DSFSDFSDF" hidden="1">{#N/A,#N/A,FALSE,"COVER.XLS";#N/A,#N/A,FALSE,"RACT1.XLS";#N/A,#N/A,FALSE,"RACT2.XLS";#N/A,#N/A,FALSE,"ECCMP";#N/A,#N/A,FALSE,"WELDER.XLS"}</definedName>
    <definedName name="dsg" localSheetId="12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s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dsgdf" localSheetId="12" hidden="1">{"Page1",#N/A,FALSE,"CompCo";"Page2",#N/A,FALSE,"CompCo"}</definedName>
    <definedName name="dsgdf" hidden="1">{"Page1",#N/A,FALSE,"CompCo";"Page2",#N/A,FALSE,"CompCo"}</definedName>
    <definedName name="dsgfds" localSheetId="1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sgfds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SHiddenYear1">#REF!</definedName>
    <definedName name="DSHiddenYear2" localSheetId="12">#REF!</definedName>
    <definedName name="DSHiddenYear2">#REF!</definedName>
    <definedName name="DSHiddenYear3" localSheetId="12">#REF!</definedName>
    <definedName name="DSHiddenYear3">#REF!</definedName>
    <definedName name="DSHiddenYear4" localSheetId="12">#REF!</definedName>
    <definedName name="DSHiddenYear4">#REF!</definedName>
    <definedName name="DSIndHiddenYear1" localSheetId="12">#REF!</definedName>
    <definedName name="DSIndHiddenYear1">#REF!</definedName>
    <definedName name="DSIndHiddenYear2" localSheetId="12">#REF!</definedName>
    <definedName name="DSIndHiddenYear2">#REF!</definedName>
    <definedName name="DSIndHiddenYear3" localSheetId="12">#REF!</definedName>
    <definedName name="DSIndHiddenYear3">#REF!</definedName>
    <definedName name="DSIndHiddenYear4" localSheetId="12">#REF!</definedName>
    <definedName name="DSIndHiddenYear4">#REF!</definedName>
    <definedName name="DSIndHistHiddenYear1" localSheetId="12">#REF!</definedName>
    <definedName name="DSIndHistHiddenYear1">#REF!</definedName>
    <definedName name="DSIndHistHiddenYear2" localSheetId="12">#REF!</definedName>
    <definedName name="DSIndHistHiddenYear2">#REF!</definedName>
    <definedName name="DSIndHistHiddenYear3" localSheetId="12">#REF!</definedName>
    <definedName name="DSIndHistHiddenYear3">#REF!</definedName>
    <definedName name="DSIndHistHiddenYear4" localSheetId="12">#REF!</definedName>
    <definedName name="DSIndHistHiddenYear4">#REF!</definedName>
    <definedName name="DSIndHistHiddenYear5" localSheetId="12">#REF!</definedName>
    <definedName name="DSIndHistHiddenYear5">#REF!</definedName>
    <definedName name="DSVPP_T11_GDA" localSheetId="12">#REF!</definedName>
    <definedName name="DSVPP_T11_GDA">#REF!</definedName>
    <definedName name="DSVPP_T11_T1" localSheetId="12">#REF!</definedName>
    <definedName name="DSVPP_T11_T1">#REF!</definedName>
    <definedName name="DSVPP_T9_56k" localSheetId="12">#REF!</definedName>
    <definedName name="DSVPP_T9_56k">#REF!</definedName>
    <definedName name="DSVPP_T9_IBR" localSheetId="12">#REF!</definedName>
    <definedName name="DSVPP_T9_IBR">#REF!</definedName>
    <definedName name="DSVPP_T9_T1" localSheetId="12">#REF!</definedName>
    <definedName name="DSVPP_T9_T1">#REF!</definedName>
    <definedName name="Duplication_Eqt" localSheetId="12">#REF!</definedName>
    <definedName name="Duplication_Eqt">#REF!</definedName>
    <definedName name="duryapharma" localSheetId="12">#REF!</definedName>
    <definedName name="duryapharma">#REF!</definedName>
    <definedName name="DutyAppl" localSheetId="12">#REF!</definedName>
    <definedName name="DutyAppl">#REF!</definedName>
    <definedName name="DutyRate" localSheetId="12">#REF!</definedName>
    <definedName name="DutyRate">#REF!</definedName>
    <definedName name="dxdst" localSheetId="12">#REF!</definedName>
    <definedName name="dxdst">#REF!</definedName>
    <definedName name="DZ.IndSpec_Left" localSheetId="12">#REF!</definedName>
    <definedName name="DZ.IndSpec_Left">#REF!</definedName>
    <definedName name="DZ.IndSpec_Right" localSheetId="12">#REF!</definedName>
    <definedName name="DZ.IndSpec_Right">#REF!</definedName>
    <definedName name="DZ.LTM" localSheetId="12">#REF!</definedName>
    <definedName name="DZ.LTM">#REF!</definedName>
    <definedName name="DZ.LTMPlus" localSheetId="12">#REF!</definedName>
    <definedName name="DZ.LTMPlus">#REF!</definedName>
    <definedName name="e" localSheetId="12">#REF!</definedName>
    <definedName name="e">#REF!</definedName>
    <definedName name="e_u" localSheetId="12">#REF!</definedName>
    <definedName name="e_u">#REF!</definedName>
    <definedName name="Eat_Me" hidden="1">"c441"</definedName>
    <definedName name="EBIT" localSheetId="12">#REF!</definedName>
    <definedName name="EBIT">#REF!</definedName>
    <definedName name="EBITA_Hist" localSheetId="12">#REF!,#REF!</definedName>
    <definedName name="EBITA_Hist">#REF!,#REF!</definedName>
    <definedName name="EBITafterNR" localSheetId="12">#REF!</definedName>
    <definedName name="EBITafterNR">#REF!</definedName>
    <definedName name="EBITDA" localSheetId="12">#REF!</definedName>
    <definedName name="EBITDA">#REF!</definedName>
    <definedName name="Ecapturedmarket" localSheetId="12">#REF!</definedName>
    <definedName name="Ecapturedmarket">#REF!</definedName>
    <definedName name="ED" localSheetId="12">#REF!</definedName>
    <definedName name="ED">#REF!</definedName>
    <definedName name="EDA" localSheetId="12">#REF!</definedName>
    <definedName name="EDA">#REF!</definedName>
    <definedName name="EDAsum" localSheetId="12">#REF!</definedName>
    <definedName name="EDAsum">#REF!</definedName>
    <definedName name="EDCDMA" localSheetId="12">#REF!</definedName>
    <definedName name="EDCDMA">#REF!</definedName>
    <definedName name="EDFTTB" localSheetId="12">#REF!</definedName>
    <definedName name="EDFTTB">#REF!</definedName>
    <definedName name="EDHFC" localSheetId="12">#REF!</definedName>
    <definedName name="EDHFC">#REF!</definedName>
    <definedName name="edin" localSheetId="12">#REF!</definedName>
    <definedName name="edin">#REF!</definedName>
    <definedName name="edpcas" localSheetId="12">#REF!</definedName>
    <definedName name="edpcas">#REF!</definedName>
    <definedName name="ee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ee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efds" localSheetId="12" hidden="1">{#N/A,#N/A,FALSE,"H1H2";"Sales by division",#N/A,FALSE,"H1H2";"LFL assumptions",#N/A,FALSE,"H1H2"}</definedName>
    <definedName name="efds" hidden="1">{#N/A,#N/A,FALSE,"H1H2";"Sales by division",#N/A,FALSE,"H1H2";"LFL assumptions",#N/A,FALSE,"H1H2"}</definedName>
    <definedName name="effva" localSheetId="12" hidden="1">{#N/A,#N/A,FALSE,"COMP"}</definedName>
    <definedName name="effva" hidden="1">{#N/A,#N/A,FALSE,"COMP"}</definedName>
    <definedName name="efsd" localSheetId="12" hidden="1">#N/A</definedName>
    <definedName name="efsd" hidden="1">[0]!efsd</definedName>
    <definedName name="efvev">#N/A</definedName>
    <definedName name="eidparry" localSheetId="12">#REF!</definedName>
    <definedName name="eidparry">#REF!</definedName>
    <definedName name="eio" localSheetId="12">#REF!</definedName>
    <definedName name="eio">#REF!</definedName>
    <definedName name="ElectricalInstallation" localSheetId="12">#REF!</definedName>
    <definedName name="ElectricalInstallation">#REF!</definedName>
    <definedName name="Element2" localSheetId="12">#REF!,#REF!,#REF!,#REF!,#REF!</definedName>
    <definedName name="Element2">#REF!,#REF!,#REF!,#REF!,#REF!</definedName>
    <definedName name="Elim" localSheetId="12">#REF!</definedName>
    <definedName name="Elim">#REF!</definedName>
    <definedName name="Embsw" localSheetId="12">#REF!</definedName>
    <definedName name="Embsw">#REF!</definedName>
    <definedName name="Embswsum" localSheetId="12">#REF!</definedName>
    <definedName name="Embswsum">#REF!</definedName>
    <definedName name="emp_status" localSheetId="12">#REF!</definedName>
    <definedName name="emp_status">#REF!</definedName>
    <definedName name="EMPDATA" localSheetId="12">#REF!</definedName>
    <definedName name="EMPDATA">#REF!</definedName>
    <definedName name="empl" localSheetId="12">#REF!</definedName>
    <definedName name="empl">#REF!</definedName>
    <definedName name="Empty" localSheetId="12" hidden="1">#REF!</definedName>
    <definedName name="Empty" hidden="1">#REF!</definedName>
    <definedName name="Empty1" localSheetId="12" hidden="1">#REF!</definedName>
    <definedName name="Empty1" hidden="1">#REF!</definedName>
    <definedName name="Empty2" localSheetId="12" hidden="1">#REF!</definedName>
    <definedName name="Empty2" hidden="1">#REF!</definedName>
    <definedName name="Empty3" localSheetId="12">#REF!</definedName>
    <definedName name="Empty3">#REF!</definedName>
    <definedName name="Empty4" localSheetId="12">#REF!</definedName>
    <definedName name="Empty4">#REF!</definedName>
    <definedName name="ENG_BI_EXE_NAME" hidden="1">"BICORE.EXE"</definedName>
    <definedName name="ENG_BI_EXEC_CMD_ARGS" hidden="1">"03304607809811810611010910610803605007005005305105305405505805705404905704903305005712708707909608606508708005909212011511307211111811909811013009404709606711511411210611912107707309412612709112012010907611811011210611112209804609507211111812109711412"</definedName>
    <definedName name="ENG_BI_EXEC_CMD_ARGS_10" hidden="1">"11203803704806303601006407211111811909811013007406903708610111311711007003407007807803503604706603701006905408410112411610611611006601506009310611511106701106108809711911207307703908709711711810206603405305304905705904905205304905103803205106703201906"</definedName>
    <definedName name="ENG_BI_EXEC_CMD_ARGS_11" hidden="1">"7048084106116108067010064052069119127105118116111110105110120067125132086083068078083070073080069087065086092061053130"</definedName>
    <definedName name="ENG_BI_EXEC_CMD_ARGS_2" hidden="1">"60740690970610430710730860461260320540751240890690820700780931040670830730700620700730811301230770730850890890700620581251271001121231141181011211020690700830730870860780890620770740840840740820900740821341320951161191061191011161050730660760720850650"</definedName>
    <definedName name="ENG_BI_EXEC_CMD_ARGS_3" hidden="1">"85080072066115101108101062057048099071074078099097116117125132102113114114119098121101072071085092078082065103115102114100101113125132102113117107109106104076069083071076088068073066102111129123099117117107115106099076080078085065082094078074086069065"</definedName>
    <definedName name="ENG_BI_EXEC_CMD_ARGS_4" hidden="1">"07109810011103210911503208611811710512011103308710110810209804108211010305112612409911212110310811410606808509108307008306709306606707407712512710011311810210810910407008208509006907408308408906508608906807409306906505305003307809711412209712312803305"</definedName>
    <definedName name="ENG_BI_EXEC_CMD_ARGS_5" hidden="1">"00570500541301230991171171071171051030750740790930690690870690870750690650930700620560490360731011081101091021061150330540480530581251321021131171071091061040700770830890780740820730830690620540480530581251321021131171071091061040700770830890780740820"</definedName>
    <definedName name="ENG_BI_EXEC_CMD_ARGS_6" hidden="1">"87089066083088061054053049062132124095121118099113105103072085091091077083083085073073078072073065093076062051058033066122103121120116041059048053058126124099112121103108114106068085091083078084078088077083093074082088073066085073061052054032074124104"</definedName>
    <definedName name="ENG_BI_EXEC_CMD_ARGS_7" hidden="1">"11712411703305504805305812513210411211811011909812010108107008307608607807707407906908906909208906106907811012211011511211410910511511607101706108311011611611011111406701006909411510511906301106408511910611408207503308610610911810606103810311411011910"</definedName>
    <definedName name="ENG_BI_EXEC_CMD_ARGS_8" hidden="1">"01011130350480660100640741101081211221121250810981201151231161141090410861011131181020650340881191171100410480620190610811021151191241111231090320901021091181050610380390470710170610841231181161211011040721111191191011031211061121140320901021081261080"</definedName>
    <definedName name="ENG_BI_EXEC_CMD_ARGS_9" hidden="1">"62034093115118106034036052062019069047089120102115066010064088081085090102114127102115083097113106032095106108121106062035081065087088069091093070082043033048067010064073066087106109105037087098112117105066034124104104101062049049100066077082095106121"</definedName>
    <definedName name="ENG_BI_GEN_LIC" hidden="1">"0"</definedName>
    <definedName name="ENG_BI_GEN_LIC_WS" hidden="1">"True"</definedName>
    <definedName name="ENG_BI_LBI" hidden="1">"31T70U3BZY"</definedName>
    <definedName name="ENG_BI_PROFILE_PATH" hidden="1">"C:\ProgramData\Alchemex\AlchemexSmartReporting\MetaData\MAS\Report Designer Add-In S500 Demo 1-0-2\BICORE_profiler_20130111_145418.csv"</definedName>
    <definedName name="ENG_BI_REPOS_FILE" hidden="1">"\\sur2008files\mascustom$\MI\alchemex.svd"</definedName>
    <definedName name="ENG_BI_REPOS_PATH" hidden="1">"\\sur2008files\mascustom$\MI"</definedName>
    <definedName name="ENG_BI_TLA" hidden="1">"45;221;52;132;127;181;248;161;55;54;252;123;147;268;176;156;41;65;78;271;223;115;189;103;154;150;113;101;67;258;249;103"</definedName>
    <definedName name="Eng_Large_Margin" localSheetId="12">#REF!</definedName>
    <definedName name="Eng_Large_Margin">#REF!</definedName>
    <definedName name="Eng_Large_OI" localSheetId="12">#REF!</definedName>
    <definedName name="Eng_Large_OI">#REF!</definedName>
    <definedName name="Eng_Medium_Margin" localSheetId="12">#REF!</definedName>
    <definedName name="Eng_Medium_Margin">#REF!</definedName>
    <definedName name="Eng_Medium_OI" localSheetId="12">#REF!</definedName>
    <definedName name="Eng_Medium_OI">#REF!</definedName>
    <definedName name="Eng_Other_Margin" localSheetId="12">#REF!</definedName>
    <definedName name="Eng_Other_Margin">#REF!</definedName>
    <definedName name="Eng_Other_OI" localSheetId="12">#REF!</definedName>
    <definedName name="Eng_Other_OI">#REF!</definedName>
    <definedName name="Eng_Preorder_Margin" localSheetId="12">#REF!</definedName>
    <definedName name="Eng_Preorder_Margin">#REF!</definedName>
    <definedName name="engineersind" localSheetId="12">#REF!</definedName>
    <definedName name="engineersind">#REF!</definedName>
    <definedName name="ENGL" localSheetId="12">#REF!</definedName>
    <definedName name="ENGL">#REF!</definedName>
    <definedName name="ENGLAND" localSheetId="12">#REF!</definedName>
    <definedName name="ENGLAND">#REF!</definedName>
    <definedName name="Entity_Chk" localSheetId="12">#REF!</definedName>
    <definedName name="Entity_Chk">#REF!</definedName>
    <definedName name="EPCG" localSheetId="12">#REF!</definedName>
    <definedName name="EPCG">#REF!</definedName>
    <definedName name="Epenrate" localSheetId="12">#REF!</definedName>
    <definedName name="Epenrate">#REF!</definedName>
    <definedName name="Equipment" localSheetId="12">#REF!</definedName>
    <definedName name="Equipment">#REF!</definedName>
    <definedName name="equipped_wl" localSheetId="12">#REF!</definedName>
    <definedName name="equipped_wl">#REF!</definedName>
    <definedName name="ER" localSheetId="12">#REF!</definedName>
    <definedName name="ER">#REF!</definedName>
    <definedName name="ere" localSheetId="12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ere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erere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erere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erere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erere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erewre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erewre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erg" localSheetId="12" hidden="1">{"summary1",#N/A,TRUE,"Comps";"summary2",#N/A,TRUE,"Comps";"summary3",#N/A,TRUE,"Comps"}</definedName>
    <definedName name="erg" hidden="1">{"summary1",#N/A,TRUE,"Comps";"summary2",#N/A,TRUE,"Comps";"summary3",#N/A,TRUE,"Comps"}</definedName>
    <definedName name="erosion" localSheetId="12">#REF!</definedName>
    <definedName name="erosion">#REF!</definedName>
    <definedName name="erre" localSheetId="12" hidden="1">{"inputs raw data",#N/A,TRUE,"INPUT"}</definedName>
    <definedName name="erre" hidden="1">{"inputs raw data",#N/A,TRUE,"INPUT"}</definedName>
    <definedName name="etc" localSheetId="12" hidden="1">#REF!</definedName>
    <definedName name="etc" hidden="1">#REF!</definedName>
    <definedName name="ETRAS" localSheetId="12">#REF!</definedName>
    <definedName name="ETRAS">#REF!</definedName>
    <definedName name="EUHQ" localSheetId="12">#REF!</definedName>
    <definedName name="EUHQ">#REF!</definedName>
    <definedName name="EUR" localSheetId="12">#REF!</definedName>
    <definedName name="EUR">#REF!</definedName>
    <definedName name="EURO" localSheetId="12">#REF!</definedName>
    <definedName name="EURO">#REF!</definedName>
    <definedName name="EUROPEAN_HQ" localSheetId="12">#REF!</definedName>
    <definedName name="EUROPEAN_HQ">#REF!</definedName>
    <definedName name="eurster" localSheetId="12">#REF!</definedName>
    <definedName name="eurster">#REF!</definedName>
    <definedName name="ev.Calculation">-4105</definedName>
    <definedName name="ev.Initialized">FALSE</definedName>
    <definedName name="EV__CVPARAMS__" hidden="1">"Trend!$B$17:$C$38;"</definedName>
    <definedName name="EV__LASTREFTIME__" hidden="1">38259.7064351852</definedName>
    <definedName name="EV__MAXEXPCOLS__" hidden="1">100</definedName>
    <definedName name="EV__MAXEXPROWS__" hidden="1">1000</definedName>
    <definedName name="EV__WBEVMODE__" hidden="1">0</definedName>
    <definedName name="EV__WBREFOPTIONS__" hidden="1">134217783</definedName>
    <definedName name="eweqwf" localSheetId="12" hidden="1">{"bs",#N/A,FALSE,"SCF"}</definedName>
    <definedName name="eweqwf" hidden="1">{"bs",#N/A,FALSE,"SCF"}</definedName>
    <definedName name="ewf" localSheetId="12" hidden="1">#N/A</definedName>
    <definedName name="ewf" hidden="1">[0]!ewf</definedName>
    <definedName name="ewr" localSheetId="12" hidden="1">{"cap_structure",#N/A,FALSE,"Graph-Mkt Cap";"price",#N/A,FALSE,"Graph-Price";"ebit",#N/A,FALSE,"Graph-EBITDA";"ebitda",#N/A,FALSE,"Graph-EBITDA"}</definedName>
    <definedName name="ewr" hidden="1">{"cap_structure",#N/A,FALSE,"Graph-Mkt Cap";"price",#N/A,FALSE,"Graph-Price";"ebit",#N/A,FALSE,"Graph-EBITDA";"ebitda",#N/A,FALSE,"Graph-EBITDA"}</definedName>
    <definedName name="ex_rate" localSheetId="12">#REF!</definedName>
    <definedName name="ex_rate">#REF!</definedName>
    <definedName name="Excel_BuiltIn__FilterDatabase_18" localSheetId="12">#REF!</definedName>
    <definedName name="Excel_BuiltIn__FilterDatabase_18">#REF!</definedName>
    <definedName name="Excel_BuiltIn_Database" localSheetId="12">#REF!</definedName>
    <definedName name="Excel_BuiltIn_Database">#REF!</definedName>
    <definedName name="Excel_BuiltIn_Print_Area" localSheetId="12">#REF!</definedName>
    <definedName name="Excel_BuiltIn_Print_Area">#REF!</definedName>
    <definedName name="Excel_BuiltIn_Print_Area_1_1" localSheetId="12">#REF!</definedName>
    <definedName name="Excel_BuiltIn_Print_Area_1_1">#REF!</definedName>
    <definedName name="Excel_BuiltIn_Print_Area_10_1" localSheetId="12">#REF!</definedName>
    <definedName name="Excel_BuiltIn_Print_Area_10_1">#REF!</definedName>
    <definedName name="Excel_BuiltIn_Print_Area_11" localSheetId="12">#REF!</definedName>
    <definedName name="Excel_BuiltIn_Print_Area_11">#REF!</definedName>
    <definedName name="Excel_BuiltIn_Print_Area_12" localSheetId="12">#REF!</definedName>
    <definedName name="Excel_BuiltIn_Print_Area_12">#REF!</definedName>
    <definedName name="Excel_BuiltIn_Print_Area_2_1" localSheetId="12">#REF!</definedName>
    <definedName name="Excel_BuiltIn_Print_Area_2_1">#REF!</definedName>
    <definedName name="Excel_BuiltIn_Print_Area_3_1" localSheetId="12">#REF!</definedName>
    <definedName name="Excel_BuiltIn_Print_Area_3_1">#REF!</definedName>
    <definedName name="Excel_BuiltIn_Print_Area_4_1" localSheetId="12">#REF!</definedName>
    <definedName name="Excel_BuiltIn_Print_Area_4_1">#REF!</definedName>
    <definedName name="Excel_BuiltIn_Print_Area_5_1" localSheetId="12">#REF!</definedName>
    <definedName name="Excel_BuiltIn_Print_Area_5_1">#REF!</definedName>
    <definedName name="Excel_BuiltIn_Print_Area_6" localSheetId="12">#REF!</definedName>
    <definedName name="Excel_BuiltIn_Print_Area_6">#REF!</definedName>
    <definedName name="Excel_BuiltIn_Print_Area_7" localSheetId="12">#REF!</definedName>
    <definedName name="Excel_BuiltIn_Print_Area_7">#REF!</definedName>
    <definedName name="Excel_BuiltIn_Print_Area_8_1" localSheetId="12">#REF!</definedName>
    <definedName name="Excel_BuiltIn_Print_Area_8_1">#REF!</definedName>
    <definedName name="Excel_BuiltIn_Print_Area_9" localSheetId="12">#REF!</definedName>
    <definedName name="Excel_BuiltIn_Print_Area_9">#REF!</definedName>
    <definedName name="Excel_BuiltIn_Print_Titles_24" localSheetId="12">#REF!</definedName>
    <definedName name="Excel_BuiltIn_Print_Titles_24">#REF!</definedName>
    <definedName name="Exchange_Chk" localSheetId="12">#REF!</definedName>
    <definedName name="Exchange_Chk">#REF!</definedName>
    <definedName name="exchange_data" localSheetId="12">#REF!</definedName>
    <definedName name="exchange_data">#REF!</definedName>
    <definedName name="Exchange_rate" localSheetId="12">#REF!</definedName>
    <definedName name="Exchange_rate">#REF!</definedName>
    <definedName name="Exchange_Rate_Chk" localSheetId="12">#REF!</definedName>
    <definedName name="Exchange_Rate_Chk">#REF!</definedName>
    <definedName name="Exchange_Rates" localSheetId="12">#REF!</definedName>
    <definedName name="Exchange_Rates">#REF!</definedName>
    <definedName name="ExchangeRt" localSheetId="12">#REF!</definedName>
    <definedName name="ExchangeRt">#REF!</definedName>
    <definedName name="Existing.Fin.Debt.BS" localSheetId="12">#REF!</definedName>
    <definedName name="Existing.Fin.Debt.BS">#REF!</definedName>
    <definedName name="EXITYEAR" localSheetId="12">#REF!</definedName>
    <definedName name="EXITYEAR">#REF!</definedName>
    <definedName name="Expected_balance" localSheetId="12">#REF!</definedName>
    <definedName name="Expected_balance">#REF!</definedName>
    <definedName name="ExpectedGrowthbysector" localSheetId="12">#REF!</definedName>
    <definedName name="ExpectedGrowthbysector">#REF!</definedName>
    <definedName name="ExpectedMarketSize" localSheetId="12">#REF!</definedName>
    <definedName name="ExpectedMarketSize">#REF!</definedName>
    <definedName name="expense" localSheetId="12">#REF!</definedName>
    <definedName name="expense">#REF!</definedName>
    <definedName name="expensesc" localSheetId="12">#REF!</definedName>
    <definedName name="expensesc">#REF!</definedName>
    <definedName name="expensesp" localSheetId="12">#REF!</definedName>
    <definedName name="expensesp">#REF!</definedName>
    <definedName name="ExRate_Yr1" localSheetId="12">#REF!</definedName>
    <definedName name="ExRate_Yr1">#REF!</definedName>
    <definedName name="ExRate_Yr2" localSheetId="12">#REF!</definedName>
    <definedName name="ExRate_Yr2">#REF!</definedName>
    <definedName name="ExRate_Yr3" localSheetId="12">#REF!</definedName>
    <definedName name="ExRate_Yr3">#REF!</definedName>
    <definedName name="ExRate_Yr4" localSheetId="12">#REF!</definedName>
    <definedName name="ExRate_Yr4">#REF!</definedName>
    <definedName name="ExRate_Yr5" localSheetId="12">#REF!</definedName>
    <definedName name="ExRate_Yr5">#REF!</definedName>
    <definedName name="ExRate_Yr6" localSheetId="12">#REF!</definedName>
    <definedName name="ExRate_Yr6">#REF!</definedName>
    <definedName name="ExRate_Yr7" localSheetId="12">#REF!</definedName>
    <definedName name="ExRate_Yr7">#REF!</definedName>
    <definedName name="ExrateBt" localSheetId="12">#REF!</definedName>
    <definedName name="ExrateBt">#REF!</definedName>
    <definedName name="ExrateInd" localSheetId="12">#REF!</definedName>
    <definedName name="ExrateInd">#REF!</definedName>
    <definedName name="ExRateLTM_Yr1" localSheetId="12">#REF!</definedName>
    <definedName name="ExRateLTM_Yr1">#REF!</definedName>
    <definedName name="ExRateLTM_Yr2" localSheetId="12">#REF!</definedName>
    <definedName name="ExRateLTM_Yr2">#REF!</definedName>
    <definedName name="ExRateLTM_Yr3" localSheetId="12">#REF!</definedName>
    <definedName name="ExRateLTM_Yr3">#REF!</definedName>
    <definedName name="ExrateSing" localSheetId="12">#REF!</definedName>
    <definedName name="ExrateSing">#REF!</definedName>
    <definedName name="ExrateUS" localSheetId="12">#REF!</definedName>
    <definedName name="ExrateUS">#REF!</definedName>
    <definedName name="ext" localSheetId="12">#REF!</definedName>
    <definedName name="ext">#REF!</definedName>
    <definedName name="f" localSheetId="12">#REF!</definedName>
    <definedName name="f">#REF!</definedName>
    <definedName name="f.asset" localSheetId="12">#REF!</definedName>
    <definedName name="f.asset">#REF!</definedName>
    <definedName name="fac_hw" localSheetId="12">#REF!</definedName>
    <definedName name="fac_hw">#REF!</definedName>
    <definedName name="fac_loc" localSheetId="12">#REF!</definedName>
    <definedName name="fac_loc">#REF!</definedName>
    <definedName name="fac_sw" localSheetId="12">#REF!</definedName>
    <definedName name="fac_sw">#REF!</definedName>
    <definedName name="fake" localSheetId="12">#REF!</definedName>
    <definedName name="fake">#REF!</definedName>
    <definedName name="Family" localSheetId="12">#REF!</definedName>
    <definedName name="Family">#REF!</definedName>
    <definedName name="FAREG0405" localSheetId="12">#REF!</definedName>
    <definedName name="FAREG0405">#REF!</definedName>
    <definedName name="fasd" localSheetId="12">#REF!</definedName>
    <definedName name="fasd">#REF!</definedName>
    <definedName name="fasdfasd" localSheetId="12">#REF!</definedName>
    <definedName name="fasdfasd">#REF!</definedName>
    <definedName name="fasdffsd" localSheetId="12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bfd" localSheetId="12" hidden="1">{#N/A,#N/A,FALSE,"COMP"}</definedName>
    <definedName name="fbfd" hidden="1">{#N/A,#N/A,FALSE,"COMP"}</definedName>
    <definedName name="fbgfb" localSheetId="12" hidden="1">{#N/A,#N/A,FALSE,"COMP"}</definedName>
    <definedName name="fbgfb" hidden="1">{#N/A,#N/A,FALSE,"COMP"}</definedName>
    <definedName name="fbt" localSheetId="12">#REF!</definedName>
    <definedName name="fbt">#REF!</definedName>
    <definedName name="FCF_Summ" localSheetId="12">#REF!</definedName>
    <definedName name="FCF_Summ">#REF!</definedName>
    <definedName name="fco" localSheetId="12">#REF!</definedName>
    <definedName name="fco">#REF!</definedName>
    <definedName name="fdbdfb" localSheetId="12" hidden="1">{#N/A,#N/A,FALSE,"COMP"}</definedName>
    <definedName name="fdbdfb" hidden="1">{#N/A,#N/A,FALSE,"COMP"}</definedName>
    <definedName name="fddb" localSheetId="12" hidden="1">{#N/A,#N/A,FALSE,"COMP"}</definedName>
    <definedName name="fddb" hidden="1">{#N/A,#N/A,FALSE,"COMP"}</definedName>
    <definedName name="fddf" localSheetId="12" hidden="1">{#N/A,#N/A,FALSE,"COMP"}</definedName>
    <definedName name="fddf" hidden="1">{#N/A,#N/A,FALSE,"COMP"}</definedName>
    <definedName name="fdfd" localSheetId="12" hidden="1">{#N/A,#N/A,FALSE,"COVER.XLS";#N/A,#N/A,FALSE,"RACT1.XLS";#N/A,#N/A,FALSE,"RACT2.XLS";#N/A,#N/A,FALSE,"ECCMP";#N/A,#N/A,FALSE,"WELDER.XLS"}</definedName>
    <definedName name="fdfd" hidden="1">{#N/A,#N/A,FALSE,"COVER.XLS";#N/A,#N/A,FALSE,"RACT1.XLS";#N/A,#N/A,FALSE,"RACT2.XLS";#N/A,#N/A,FALSE,"ECCMP";#N/A,#N/A,FALSE,"WELDER.XLS"}</definedName>
    <definedName name="fdfds" localSheetId="12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 localSheetId="12">{"quarterly",#N/A,FALSE,"Income Statement";#N/A,#N/A,FALSE,"print segment";#N/A,#N/A,FALSE,"Balance Sheet";#N/A,#N/A,FALSE,"Annl Inc";#N/A,#N/A,FALSE,"Cash Flow"}</definedName>
    <definedName name="fdfg">{"quarterly",#N/A,FALSE,"Income Statement";#N/A,#N/A,FALSE,"print segment";#N/A,#N/A,FALSE,"Balance Sheet";#N/A,#N/A,FALSE,"Annl Inc";#N/A,#N/A,FALSE,"Cash Flow"}</definedName>
    <definedName name="fdg" localSheetId="12" hidden="1">#N/A</definedName>
    <definedName name="fdg" hidden="1">[0]!fdg</definedName>
    <definedName name="fdgdfgdf" localSheetId="12" hidden="1">{"Page1",#N/A,FALSE,"CompCo";"Page2",#N/A,FALSE,"CompCo"}</definedName>
    <definedName name="fdgdfgdf" hidden="1">{"Page1",#N/A,FALSE,"CompCo";"Page2",#N/A,FALSE,"CompCo"}</definedName>
    <definedName name="fdgsdg" localSheetId="12" hidden="1">#N/A</definedName>
    <definedName name="fdgsdg" hidden="1">[0]!fdgsdg</definedName>
    <definedName name="fds" localSheetId="12">#REF!</definedName>
    <definedName name="fds">#REF!</definedName>
    <definedName name="fdv" localSheetId="12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EBDATA?" localSheetId="12">#REF!</definedName>
    <definedName name="FEBDATA?">#REF!</definedName>
    <definedName name="fees" localSheetId="12">#REF!</definedName>
    <definedName name="fees">#REF!</definedName>
    <definedName name="FEF" localSheetId="12">#REF!</definedName>
    <definedName name="FEF">#REF!</definedName>
    <definedName name="fevv">#N/A</definedName>
    <definedName name="fewfwefew" localSheetId="12" hidden="1">#N/A</definedName>
    <definedName name="fewfwefew" hidden="1">[0]!fewfwefew</definedName>
    <definedName name="ff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ff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FFAPPCOLNAME1_1" localSheetId="12">#REF!</definedName>
    <definedName name="FFAPPCOLNAME1_1">#REF!</definedName>
    <definedName name="FFAPPCOLNAME2_1" localSheetId="12">#REF!</definedName>
    <definedName name="FFAPPCOLNAME2_1">#REF!</definedName>
    <definedName name="FFAPPCOLNAME3_1" localSheetId="12">#REF!</definedName>
    <definedName name="FFAPPCOLNAME3_1">#REF!</definedName>
    <definedName name="FFAPPCOLNAME4_1" localSheetId="12">#REF!</definedName>
    <definedName name="FFAPPCOLNAME4_1">#REF!</definedName>
    <definedName name="FFAPPCOLNAME5_1" localSheetId="12">#REF!</definedName>
    <definedName name="FFAPPCOLNAME5_1">#REF!</definedName>
    <definedName name="FFAPPCOLNAME6_1" localSheetId="12">#REF!</definedName>
    <definedName name="FFAPPCOLNAME6_1">#REF!</definedName>
    <definedName name="FFAPPCOLNAME7_1" localSheetId="12">#REF!</definedName>
    <definedName name="FFAPPCOLNAME7_1">#REF!</definedName>
    <definedName name="FFAPPCOLNAME8_1" localSheetId="12">#REF!</definedName>
    <definedName name="FFAPPCOLNAME8_1">#REF!</definedName>
    <definedName name="fff" localSheetId="12" hidden="1">{"SUM",#N/A,FALSE,"Details (2)"}</definedName>
    <definedName name="fff" hidden="1">{"SUM",#N/A,FALSE,"Details (2)"}</definedName>
    <definedName name="ffff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ffff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ffffff" localSheetId="1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fffff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ffffff" localSheetId="12" hidden="1">{#N/A,#N/A,FALSE,"COMP"}</definedName>
    <definedName name="fffffff" hidden="1">{#N/A,#N/A,FALSE,"COMP"}</definedName>
    <definedName name="ffffffff" localSheetId="12" hidden="1">{#N/A,#N/A,FALSE,"COVER.XLS";#N/A,#N/A,FALSE,"RACT1.XLS";#N/A,#N/A,FALSE,"RACT2.XLS";#N/A,#N/A,FALSE,"ECCMP";#N/A,#N/A,FALSE,"WELDER.XLS"}</definedName>
    <definedName name="ffffffff" hidden="1">{#N/A,#N/A,FALSE,"COVER.XLS";#N/A,#N/A,FALSE,"RACT1.XLS";#N/A,#N/A,FALSE,"RACT2.XLS";#N/A,#N/A,FALSE,"ECCMP";#N/A,#N/A,FALSE,"WELDER.XLS"}</definedName>
    <definedName name="fffffffff" localSheetId="12" hidden="1">{#N/A,#N/A,FALSE,"COVER1.XLS ";#N/A,#N/A,FALSE,"RACT1.XLS";#N/A,#N/A,FALSE,"RACT2.XLS";#N/A,#N/A,FALSE,"ECCMP";#N/A,#N/A,FALSE,"WELDER.XLS"}</definedName>
    <definedName name="fffffffff" hidden="1">{#N/A,#N/A,FALSE,"COVER1.XLS ";#N/A,#N/A,FALSE,"RACT1.XLS";#N/A,#N/A,FALSE,"RACT2.XLS";#N/A,#N/A,FALSE,"ECCMP";#N/A,#N/A,FALSE,"WELDER.XLS"}</definedName>
    <definedName name="FFSEGMENT1_1" localSheetId="12">#REF!</definedName>
    <definedName name="FFSEGMENT1_1">#REF!</definedName>
    <definedName name="FFSEGMENT2_1" localSheetId="12">#REF!</definedName>
    <definedName name="FFSEGMENT2_1">#REF!</definedName>
    <definedName name="FFSEGMENT3_1" localSheetId="12">#REF!</definedName>
    <definedName name="FFSEGMENT3_1">#REF!</definedName>
    <definedName name="FFSEGMENT4_1" localSheetId="12">#REF!</definedName>
    <definedName name="FFSEGMENT4_1">#REF!</definedName>
    <definedName name="FFSEGMENT5_1" localSheetId="12">#REF!</definedName>
    <definedName name="FFSEGMENT5_1">#REF!</definedName>
    <definedName name="FFSEGMENT6_1" localSheetId="12">#REF!</definedName>
    <definedName name="FFSEGMENT6_1">#REF!</definedName>
    <definedName name="FFSEGMENT7_1" localSheetId="12">#REF!</definedName>
    <definedName name="FFSEGMENT7_1">#REF!</definedName>
    <definedName name="FFSEGMENT8_1" localSheetId="12">#REF!</definedName>
    <definedName name="FFSEGMENT8_1">#REF!</definedName>
    <definedName name="FFSEGSEPARATOR1" localSheetId="12">#REF!</definedName>
    <definedName name="FFSEGSEPARATOR1">#REF!</definedName>
    <definedName name="fg" localSheetId="12" hidden="1">#N/A</definedName>
    <definedName name="fg" hidden="1">[0]!fg</definedName>
    <definedName name="fgdsfgdf" localSheetId="1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gdsfgd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ghj" localSheetId="12" hidden="1">#N/A</definedName>
    <definedName name="fghj" hidden="1">[0]!fghj</definedName>
    <definedName name="FIELDNAMECOLUMN1" localSheetId="12">#REF!</definedName>
    <definedName name="FIELDNAMECOLUMN1">#REF!</definedName>
    <definedName name="FIELDNAMEROW1" localSheetId="12">#REF!</definedName>
    <definedName name="FIELDNAMEROW1">#REF!</definedName>
    <definedName name="fieldtools" localSheetId="12">#REF!</definedName>
    <definedName name="fieldtools">#REF!</definedName>
    <definedName name="filed" localSheetId="12">#REF!</definedName>
    <definedName name="filed">#REF!</definedName>
    <definedName name="Final_Chk" localSheetId="12">#REF!</definedName>
    <definedName name="Final_Chk">#REF!</definedName>
    <definedName name="financials" localSheetId="12">#REF!</definedName>
    <definedName name="financials">#REF!</definedName>
    <definedName name="FirstCommYr" localSheetId="12">#REF!</definedName>
    <definedName name="FirstCommYr">#REF!</definedName>
    <definedName name="FIRSTDATAROW1" localSheetId="12">#REF!</definedName>
    <definedName name="FIRSTDATAROW1">#REF!</definedName>
    <definedName name="FIRSTYEAR" localSheetId="12">#REF!</definedName>
    <definedName name="FIRSTYEAR">#REF!</definedName>
    <definedName name="FiscalYear" localSheetId="12">#REF!</definedName>
    <definedName name="FiscalYear">#REF!</definedName>
    <definedName name="Five_IRR_EBITA" localSheetId="12">#REF!</definedName>
    <definedName name="Five_IRR_EBITA">#REF!</definedName>
    <definedName name="Five_MM" localSheetId="12">#REF!</definedName>
    <definedName name="Five_MM">#REF!</definedName>
    <definedName name="FIVEDAY" localSheetId="12">#REF!</definedName>
    <definedName name="FIVEDAY">#REF!</definedName>
    <definedName name="Fixed" localSheetId="12">#REF!</definedName>
    <definedName name="Fixed">#REF!</definedName>
    <definedName name="FL" localSheetId="12">#REF!</definedName>
    <definedName name="FL">#REF!</definedName>
    <definedName name="FLAG" localSheetId="12">#REF!</definedName>
    <definedName name="FLAG">#REF!</definedName>
    <definedName name="FNDNAM1" localSheetId="12">#REF!</definedName>
    <definedName name="FNDNAM1">#REF!</definedName>
    <definedName name="FNDUSERID1" localSheetId="12">#REF!</definedName>
    <definedName name="FNDUSERID1">#REF!</definedName>
    <definedName name="fnf" localSheetId="12">#REF!</definedName>
    <definedName name="fnf">#REF!</definedName>
    <definedName name="foot" localSheetId="12">#REF!</definedName>
    <definedName name="foot">#REF!</definedName>
    <definedName name="footprint" localSheetId="12">#REF!</definedName>
    <definedName name="footprint">#REF!</definedName>
    <definedName name="ForecastData1_Local" localSheetId="12">#REF!</definedName>
    <definedName name="ForecastData1_Local">#REF!</definedName>
    <definedName name="ForecastData2" localSheetId="12">#REF!</definedName>
    <definedName name="ForecastData2">#REF!</definedName>
    <definedName name="ForecastPart2_Local" localSheetId="12">#REF!</definedName>
    <definedName name="ForecastPart2_Local">#REF!</definedName>
    <definedName name="forex" localSheetId="12">#REF!</definedName>
    <definedName name="forex">#REF!</definedName>
    <definedName name="fORM" localSheetId="12" hidden="1">{#N/A,#N/A,FALSE,"COMP"}</definedName>
    <definedName name="fORM" hidden="1">{#N/A,#N/A,FALSE,"COMP"}</definedName>
    <definedName name="FORM12" localSheetId="12" hidden="1">{#N/A,#N/A,FALSE,"COMP"}</definedName>
    <definedName name="FORM12" hidden="1">{#N/A,#N/A,FALSE,"COMP"}</definedName>
    <definedName name="form3cd" hidden="1">#REF!</definedName>
    <definedName name="Format" localSheetId="12">#REF!</definedName>
    <definedName name="Format">#REF!</definedName>
    <definedName name="Format_1" localSheetId="12">#REF!</definedName>
    <definedName name="Format_1">#REF!</definedName>
    <definedName name="fp" localSheetId="12">#REF!</definedName>
    <definedName name="fp">#REF!</definedName>
    <definedName name="Fp_equipped" localSheetId="12">#REF!</definedName>
    <definedName name="Fp_equipped">#REF!</definedName>
    <definedName name="Fraction_Disbn_sys_ASI" localSheetId="12">#REF!</definedName>
    <definedName name="Fraction_Disbn_sys_ASI">#REF!</definedName>
    <definedName name="Fraction_Disbn_sys_PRO_AC3" localSheetId="12">#REF!</definedName>
    <definedName name="Fraction_Disbn_sys_PRO_AC3">#REF!</definedName>
    <definedName name="Fraction_Disbn_sys_PRO_AUD" localSheetId="12">#REF!</definedName>
    <definedName name="Fraction_Disbn_sys_PRO_AUD">#REF!</definedName>
    <definedName name="Fraction_Disbn_sys_PRO_DVA" localSheetId="12">#REF!</definedName>
    <definedName name="Fraction_Disbn_sys_PRO_DVA">#REF!</definedName>
    <definedName name="Fraction_Disbn_sys_PRO_IRD" localSheetId="12">#REF!</definedName>
    <definedName name="Fraction_Disbn_sys_PRO_IRD">#REF!</definedName>
    <definedName name="Fraction_Disbn_sys_PRO_RAM1" localSheetId="12">#REF!</definedName>
    <definedName name="Fraction_Disbn_sys_PRO_RAM1">#REF!</definedName>
    <definedName name="Fraction_Disbn_sys_PRO_RAM2" localSheetId="12">#REF!</definedName>
    <definedName name="Fraction_Disbn_sys_PRO_RAM2">#REF!</definedName>
    <definedName name="Fraction_Disbn_sys_PRO_TSO" localSheetId="12">#REF!</definedName>
    <definedName name="Fraction_Disbn_sys_PRO_TSO">#REF!</definedName>
    <definedName name="Fraction_Disbn_sys_PRO_TSO3" localSheetId="12">#REF!</definedName>
    <definedName name="Fraction_Disbn_sys_PRO_TSO3">#REF!</definedName>
    <definedName name="Fraction_Disbn_sys_PRO_TSOII" localSheetId="12">#REF!</definedName>
    <definedName name="Fraction_Disbn_sys_PRO_TSOII">#REF!</definedName>
    <definedName name="Fraction_Disbn_sys_PRO_TXT" localSheetId="12">#REF!</definedName>
    <definedName name="Fraction_Disbn_sys_PRO_TXT">#REF!</definedName>
    <definedName name="Fraction_Disbn_sys_PRO_TXT_UK" localSheetId="12">#REF!</definedName>
    <definedName name="Fraction_Disbn_sys_PRO_TXT_UK">#REF!</definedName>
    <definedName name="Fraction_Disbn_sys_PRO_VBI" localSheetId="12">#REF!</definedName>
    <definedName name="Fraction_Disbn_sys_PRO_VBI">#REF!</definedName>
    <definedName name="Fraction_Euro_Irdeto_FW" localSheetId="12">#REF!</definedName>
    <definedName name="Fraction_Euro_Irdeto_FW">#REF!</definedName>
    <definedName name="Fraction_Fast_Irdeto_FW" localSheetId="12">#REF!</definedName>
    <definedName name="Fraction_Fast_Irdeto_FW">#REF!</definedName>
    <definedName name="Fraction_NDS_CA" localSheetId="12">#REF!</definedName>
    <definedName name="Fraction_NDS_CA">#REF!</definedName>
    <definedName name="FRAN" localSheetId="12">#REF!</definedName>
    <definedName name="FRAN">#REF!</definedName>
    <definedName name="FRANCE" localSheetId="12">#REF!</definedName>
    <definedName name="FRANCE">#REF!</definedName>
    <definedName name="frate" localSheetId="12">#REF!</definedName>
    <definedName name="frate">#REF!</definedName>
    <definedName name="FREIGHT" localSheetId="12">#REF!</definedName>
    <definedName name="FREIGHT">#REF!</definedName>
    <definedName name="friday_exchange_data" localSheetId="12">#REF!</definedName>
    <definedName name="friday_exchange_data">#REF!</definedName>
    <definedName name="Fringe_Benefit_Amount" localSheetId="12">#REF!</definedName>
    <definedName name="Fringe_Benefit_Amount">#REF!</definedName>
    <definedName name="Fringe_Benefits" localSheetId="12">#REF!</definedName>
    <definedName name="Fringe_Benefits">#REF!</definedName>
    <definedName name="Fs" localSheetId="12" hidden="1">{#N/A,#N/A,FALSE,"COMP"}</definedName>
    <definedName name="Fs" hidden="1">{#N/A,#N/A,FALSE,"COMP"}</definedName>
    <definedName name="FS_toggle">#REF!</definedName>
    <definedName name="fsdds" localSheetId="1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sdds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fsdsfafd" localSheetId="12" hidden="1">{"CSheet",#N/A,FALSE,"C";"SmCap",#N/A,FALSE,"VAL1";"GulfCoast",#N/A,FALSE,"VAL1";"nav",#N/A,FALSE,"NAV";"Summary",#N/A,FALSE,"NAV"}</definedName>
    <definedName name="fsdsfafd" hidden="1">{"CSheet",#N/A,FALSE,"C";"SmCap",#N/A,FALSE,"VAL1";"GulfCoast",#N/A,FALSE,"VAL1";"nav",#N/A,FALSE,"NAV";"Summary",#N/A,FALSE,"NAV"}</definedName>
    <definedName name="FSoPacific" localSheetId="12" hidden="1">{"BS",#N/A,FALSE,"USA"}</definedName>
    <definedName name="FSoPacific" hidden="1">{"BS",#N/A,FALSE,"USA"}</definedName>
    <definedName name="fssdf" localSheetId="12" hidden="1">#N/A</definedName>
    <definedName name="fssdf" hidden="1">[0]!fssdf</definedName>
    <definedName name="FST" localSheetId="12">#REF!</definedName>
    <definedName name="FST">#REF!</definedName>
    <definedName name="FST_1" localSheetId="12">#REF!</definedName>
    <definedName name="FST_1">#REF!</definedName>
    <definedName name="FST_10" localSheetId="12">#REF!</definedName>
    <definedName name="FST_10">#REF!</definedName>
    <definedName name="FST_11" localSheetId="12">#REF!</definedName>
    <definedName name="FST_11">#REF!</definedName>
    <definedName name="FST_2" localSheetId="12">#REF!</definedName>
    <definedName name="FST_2">#REF!</definedName>
    <definedName name="FST_3" localSheetId="12">#REF!</definedName>
    <definedName name="FST_3">#REF!</definedName>
    <definedName name="FST_4" localSheetId="12">#REF!</definedName>
    <definedName name="FST_4">#REF!</definedName>
    <definedName name="FST_5" localSheetId="12">#REF!</definedName>
    <definedName name="FST_5">#REF!</definedName>
    <definedName name="FST_6" localSheetId="12">#REF!</definedName>
    <definedName name="FST_6">#REF!</definedName>
    <definedName name="FST_7" localSheetId="12">#REF!</definedName>
    <definedName name="FST_7">#REF!</definedName>
    <definedName name="FST_8" localSheetId="12">#REF!</definedName>
    <definedName name="FST_8">#REF!</definedName>
    <definedName name="FST_9" localSheetId="12">#REF!</definedName>
    <definedName name="FST_9">#REF!</definedName>
    <definedName name="Fuckoff" localSheetId="12" hidden="1">{"Input Sheet",#N/A,FALSE,"Input";"New Co",#N/A,FALSE,"NEWCO";"Acq Cash Flow",#N/A,FALSE,"Acq. CF";"Target Cash Flow",#N/A,FALSE,"Tgt. CF";"Operational Merger",#N/A,FALSE,"OP Merger";"Acq Balance Sheet",#N/A,FALSE,"Acq. BS";"Target Balance Sheet",#N/A,FALSE,"Tgt. BS";"BOE Comp",#N/A,FALSE,"BOEComp"}</definedName>
    <definedName name="Fuckoff" hidden="1">{"Input Sheet",#N/A,FALSE,"Input";"New Co",#N/A,FALSE,"NEWCO";"Acq Cash Flow",#N/A,FALSE,"Acq. CF";"Target Cash Flow",#N/A,FALSE,"Tgt. CF";"Operational Merger",#N/A,FALSE,"OP Merger";"Acq Balance Sheet",#N/A,FALSE,"Acq. BS";"Target Balance Sheet",#N/A,FALSE,"Tgt. BS";"BOE Comp",#N/A,FALSE,"BOEComp"}</definedName>
    <definedName name="FUEL" localSheetId="12">#REF!</definedName>
    <definedName name="FUEL">#REF!</definedName>
    <definedName name="FUNCTIONALCURRENCY1" localSheetId="12">#REF!</definedName>
    <definedName name="FUNCTIONALCURRENCY1">#REF!</definedName>
    <definedName name="FV" localSheetId="12">#REF!</definedName>
    <definedName name="FV">#REF!</definedName>
    <definedName name="FV_MarginSens_Base" localSheetId="12">#REF!</definedName>
    <definedName name="FV_MarginSens_Base">#REF!</definedName>
    <definedName name="FX" localSheetId="12" hidden="1">{#N/A,#N/A,FALSE,"COMP"}</definedName>
    <definedName name="FX" hidden="1">{#N/A,#N/A,FALSE,"COMP"}</definedName>
    <definedName name="FX_CASE_1">#REF!</definedName>
    <definedName name="FX_CASE_2" localSheetId="12">#REF!</definedName>
    <definedName name="FX_CASE_2">#REF!</definedName>
    <definedName name="FX_TOGGLE" localSheetId="12">#REF!</definedName>
    <definedName name="FX_TOGGLE">#REF!</definedName>
    <definedName name="FXCurrencies" localSheetId="12">#REF!</definedName>
    <definedName name="FXCurrencies">#REF!</definedName>
    <definedName name="FYEND" localSheetId="12">#REF!</definedName>
    <definedName name="FYEND">#REF!</definedName>
    <definedName name="g" localSheetId="12">#REF!</definedName>
    <definedName name="g">#REF!</definedName>
    <definedName name="G_G1" localSheetId="12">#REF!</definedName>
    <definedName name="G_G1">#REF!</definedName>
    <definedName name="G_G2" localSheetId="12">#REF!</definedName>
    <definedName name="G_G2">#REF!</definedName>
    <definedName name="G_G3" localSheetId="12">#REF!</definedName>
    <definedName name="G_G3">#REF!</definedName>
    <definedName name="gaap" localSheetId="12">#REF!</definedName>
    <definedName name="gaap">#REF!</definedName>
    <definedName name="gail" localSheetId="12">#REF!</definedName>
    <definedName name="gail">#REF!</definedName>
    <definedName name="gbfg" localSheetId="12" hidden="1">{"SchC1",#N/A,FALSE,"Schedules";"SchC2",#N/A,FALSE,"Schedules"}</definedName>
    <definedName name="gbfg" hidden="1">{"SchC1",#N/A,FALSE,"Schedules";"SchC2",#N/A,FALSE,"Schedules"}</definedName>
    <definedName name="GBP" localSheetId="12">#REF!</definedName>
    <definedName name="GBP">#REF!</definedName>
    <definedName name="GDF" localSheetId="12" hidden="1">{#N/A,#N/A,FALSE,"COMP"}</definedName>
    <definedName name="GDF" hidden="1">{#N/A,#N/A,FALSE,"COMP"}</definedName>
    <definedName name="GDFA" localSheetId="12" hidden="1">{#N/A,#N/A,FALSE,"COMP"}</definedName>
    <definedName name="GDFA" hidden="1">{#N/A,#N/A,FALSE,"COMP"}</definedName>
    <definedName name="GDFX" localSheetId="12" hidden="1">{#N/A,#N/A,FALSE,"COMP"}</definedName>
    <definedName name="GDFX" hidden="1">{#N/A,#N/A,FALSE,"COMP"}</definedName>
    <definedName name="ge" localSheetId="12">#REF!</definedName>
    <definedName name="ge">#REF!</definedName>
    <definedName name="gender" localSheetId="12">#REF!</definedName>
    <definedName name="gender">#REF!</definedName>
    <definedName name="Genesc" localSheetId="12">#REF!</definedName>
    <definedName name="Genesc">#REF!</definedName>
    <definedName name="ger" localSheetId="12" hidden="1">#N/A</definedName>
    <definedName name="ger" hidden="1">[0]!ger</definedName>
    <definedName name="gerergr" localSheetId="12" hidden="1">#N/A</definedName>
    <definedName name="gerergr" hidden="1">[0]!gerergr</definedName>
    <definedName name="GERM" localSheetId="12">#REF!</definedName>
    <definedName name="GERM">#REF!</definedName>
    <definedName name="GERMANY" localSheetId="12">#REF!</definedName>
    <definedName name="GERMANY">#REF!</definedName>
    <definedName name="gew" localSheetId="1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gew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gewg" localSheetId="12" hidden="1">{"Clothing PL",#N/A,FALSE,"H1H2";"Food PL",#N/A,FALSE,"H1H2";"Group PL",#N/A,FALSE,"H1H2";"Home Furnishings PL",#N/A,FALSE,"H1H2"}</definedName>
    <definedName name="gewg" hidden="1">{"Clothing PL",#N/A,FALSE,"H1H2";"Food PL",#N/A,FALSE,"H1H2";"Group PL",#N/A,FALSE,"H1H2";"Home Furnishings PL",#N/A,FALSE,"H1H2"}</definedName>
    <definedName name="gf" localSheetId="12">#REF!</definedName>
    <definedName name="gf">#REF!</definedName>
    <definedName name="gfff" localSheetId="12">#REF!</definedName>
    <definedName name="gfff">#REF!</definedName>
    <definedName name="gg" localSheetId="12" hidden="1">{#N/A,#N/A,FALSE,"COVER1.XLS ";#N/A,#N/A,FALSE,"RACT1.XLS";#N/A,#N/A,FALSE,"RACT2.XLS";#N/A,#N/A,FALSE,"ECCMP";#N/A,#N/A,FALSE,"WELDER.XLS"}</definedName>
    <definedName name="gg" hidden="1">{#N/A,#N/A,FALSE,"COVER1.XLS ";#N/A,#N/A,FALSE,"RACT1.XLS";#N/A,#N/A,FALSE,"RACT2.XLS";#N/A,#N/A,FALSE,"ECCMP";#N/A,#N/A,FALSE,"WELDER.XLS"}</definedName>
    <definedName name="GGG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GGG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ghj" localSheetId="12" hidden="1">{#N/A,#N/A,FALSE,"COVER.XLS";#N/A,#N/A,FALSE,"RACT1.XLS";#N/A,#N/A,FALSE,"RACT2.XLS";#N/A,#N/A,FALSE,"ECCMP";#N/A,#N/A,FALSE,"WELDER.XLS"}</definedName>
    <definedName name="ghj" hidden="1">{#N/A,#N/A,FALSE,"COVER.XLS";#N/A,#N/A,FALSE,"RACT1.XLS";#N/A,#N/A,FALSE,"RACT2.XLS";#N/A,#N/A,FALSE,"ECCMP";#N/A,#N/A,FALSE,"WELDER.XLS"}</definedName>
    <definedName name="ghjh" localSheetId="1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hj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GIS_3rd_Pty_Margin" localSheetId="12">#REF!</definedName>
    <definedName name="GIS_3rd_Pty_Margin">#REF!</definedName>
    <definedName name="GIS_CD_Margin" localSheetId="12">#REF!</definedName>
    <definedName name="GIS_CD_Margin">#REF!</definedName>
    <definedName name="GIS_Data_Margin" localSheetId="12">#REF!</definedName>
    <definedName name="GIS_Data_Margin">#REF!</definedName>
    <definedName name="GIS_Large_Margin" localSheetId="12">#REF!</definedName>
    <definedName name="GIS_Large_Margin">#REF!</definedName>
    <definedName name="GIS_Large_OI" localSheetId="12">#REF!</definedName>
    <definedName name="GIS_Large_OI">#REF!</definedName>
    <definedName name="GIS_Medium_Margin" localSheetId="12">#REF!</definedName>
    <definedName name="GIS_Medium_Margin">#REF!</definedName>
    <definedName name="GIS_Medium_OI" localSheetId="12">#REF!</definedName>
    <definedName name="GIS_Medium_OI">#REF!</definedName>
    <definedName name="GIS_Other_Margin" localSheetId="12">#REF!</definedName>
    <definedName name="GIS_Other_Margin">#REF!</definedName>
    <definedName name="GIS_Other_OI" localSheetId="12">#REF!</definedName>
    <definedName name="GIS_Other_OI">#REF!</definedName>
    <definedName name="GIS_Preorder_Margin" localSheetId="12">#REF!</definedName>
    <definedName name="GIS_Preorder_Margin">#REF!</definedName>
    <definedName name="gjygj" localSheetId="12" hidden="1">{#N/A,#N/A,FALSE,"COMP"}</definedName>
    <definedName name="gjygj" hidden="1">{#N/A,#N/A,FALSE,"COMP"}</definedName>
    <definedName name="glkjlkgjj" localSheetId="12">#REF!</definedName>
    <definedName name="glkjlkgjj">#REF!</definedName>
    <definedName name="GlobalMarginAdj" localSheetId="12">#REF!</definedName>
    <definedName name="GlobalMarginAdj">#REF!</definedName>
    <definedName name="gmr" localSheetId="12">#REF!</definedName>
    <definedName name="gmr">#REF!</definedName>
    <definedName name="Goodwill" localSheetId="12">#REF!</definedName>
    <definedName name="Goodwill">#REF!</definedName>
    <definedName name="gopi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gopi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gr" localSheetId="12" hidden="1">{#N/A,#N/A,FALSE,"COVER.XLS";#N/A,#N/A,FALSE,"RACT1.XLS";#N/A,#N/A,FALSE,"RACT2.XLS";#N/A,#N/A,FALSE,"ECCMP";#N/A,#N/A,FALSE,"WELDER.XLS"}</definedName>
    <definedName name="gr" hidden="1">{#N/A,#N/A,FALSE,"COVER.XLS";#N/A,#N/A,FALSE,"RACT1.XLS";#N/A,#N/A,FALSE,"RACT2.XLS";#N/A,#N/A,FALSE,"ECCMP";#N/A,#N/A,FALSE,"WELDER.XLS"}</definedName>
    <definedName name="grasim" localSheetId="12">#REF!</definedName>
    <definedName name="grasim">#REF!</definedName>
    <definedName name="gross" localSheetId="12">#REF!</definedName>
    <definedName name="gross">#REF!</definedName>
    <definedName name="Gross_Margin___Rs_M" localSheetId="12">#REF!</definedName>
    <definedName name="Gross_Margin___Rs_M">#REF!</definedName>
    <definedName name="Gross_Profit" localSheetId="12">#REF!</definedName>
    <definedName name="Gross_Profit">#REF!</definedName>
    <definedName name="Group" localSheetId="12">#REF!</definedName>
    <definedName name="Group">#REF!</definedName>
    <definedName name="Group_Chk" localSheetId="12">#REF!</definedName>
    <definedName name="Group_Chk">#REF!</definedName>
    <definedName name="Group_Track" localSheetId="12">#REF!</definedName>
    <definedName name="Group_Track">#REF!</definedName>
    <definedName name="Grouped" localSheetId="12">#REF!</definedName>
    <definedName name="Grouped">#REF!</definedName>
    <definedName name="groupname3" localSheetId="12">#REF!</definedName>
    <definedName name="groupname3">#REF!</definedName>
    <definedName name="GSIL" localSheetId="12">#REF!</definedName>
    <definedName name="GSIL">#REF!</definedName>
    <definedName name="gt" localSheetId="1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t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gtde" localSheetId="12">#REF!</definedName>
    <definedName name="gtde">#REF!</definedName>
    <definedName name="GTFixedPrice" localSheetId="12">#REF!</definedName>
    <definedName name="GTFixedPrice">#REF!</definedName>
    <definedName name="GTScaler" localSheetId="12">#REF!</definedName>
    <definedName name="GTScaler">#REF!</definedName>
    <definedName name="GTVariablePrice" localSheetId="12">#REF!</definedName>
    <definedName name="GTVariablePrice">#REF!</definedName>
    <definedName name="gty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gty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gujaratalka" localSheetId="12">#REF!</definedName>
    <definedName name="gujaratalka">#REF!</definedName>
    <definedName name="gujaratambuja" localSheetId="12">#REF!</definedName>
    <definedName name="gujaratambuja">#REF!</definedName>
    <definedName name="GW" localSheetId="12">#REF!</definedName>
    <definedName name="GW">#REF!</definedName>
    <definedName name="GWYUID1" localSheetId="12">#REF!</definedName>
    <definedName name="GWYUID1">#REF!</definedName>
    <definedName name="gytuy" localSheetId="12">#REF!</definedName>
    <definedName name="gytuy">#REF!</definedName>
    <definedName name="h" localSheetId="12">#REF!</definedName>
    <definedName name="h">#REF!</definedName>
    <definedName name="hap" localSheetId="12" hidden="1">{#N/A,#N/A,FALSE,"COVER1.XLS ";#N/A,#N/A,FALSE,"RACT1.XLS";#N/A,#N/A,FALSE,"RACT2.XLS";#N/A,#N/A,FALSE,"ECCMP";#N/A,#N/A,FALSE,"WELDER.XLS"}</definedName>
    <definedName name="hap" hidden="1">{#N/A,#N/A,FALSE,"COVER1.XLS ";#N/A,#N/A,FALSE,"RACT1.XLS";#N/A,#N/A,FALSE,"RACT2.XLS";#N/A,#N/A,FALSE,"ECCMP";#N/A,#N/A,FALSE,"WELDER.XLS"}</definedName>
    <definedName name="hari" localSheetId="12" hidden="1">{#N/A,#N/A,FALSE,"COVER.XLS";#N/A,#N/A,FALSE,"RACT1.XLS";#N/A,#N/A,FALSE,"RACT2.XLS";#N/A,#N/A,FALSE,"ECCMP";#N/A,#N/A,FALSE,"WELDER.XLS"}</definedName>
    <definedName name="hari" hidden="1">{#N/A,#N/A,FALSE,"COVER.XLS";#N/A,#N/A,FALSE,"RACT1.XLS";#N/A,#N/A,FALSE,"RACT2.XLS";#N/A,#N/A,FALSE,"ECCMP";#N/A,#N/A,FALSE,"WELDER.XLS"}</definedName>
    <definedName name="Hays_exchange_ratio">#REF!</definedName>
    <definedName name="Hays_Financials" localSheetId="12">#REF!</definedName>
    <definedName name="Hays_Financials">#REF!</definedName>
    <definedName name="Hays_Graph" localSheetId="12">#REF!,#REF!</definedName>
    <definedName name="Hays_Graph">#REF!,#REF!</definedName>
    <definedName name="Hays_Trading" localSheetId="12">#REF!</definedName>
    <definedName name="Hays_Trading">#REF!</definedName>
    <definedName name="hcad" localSheetId="12">#REF!</definedName>
    <definedName name="hcad">#REF!</definedName>
    <definedName name="hceng" localSheetId="12">#REF!</definedName>
    <definedName name="hceng">#REF!</definedName>
    <definedName name="hdfc" localSheetId="12">#REF!</definedName>
    <definedName name="hdfc">#REF!</definedName>
    <definedName name="hdfcbank" localSheetId="12">#REF!</definedName>
    <definedName name="hdfcbank">#REF!</definedName>
    <definedName name="hdh" localSheetId="12">#REF!</definedName>
    <definedName name="hdh">#REF!</definedName>
    <definedName name="Header" localSheetId="12">#REF!</definedName>
    <definedName name="Header">#REF!</definedName>
    <definedName name="heading" localSheetId="12">#REF!</definedName>
    <definedName name="heading">#REF!</definedName>
    <definedName name="hello" localSheetId="12">Addbacks!TLA.087</definedName>
    <definedName name="hello">[0]!TLA.087</definedName>
    <definedName name="herohonda" localSheetId="12">#REF!</definedName>
    <definedName name="herohonda">#REF!</definedName>
    <definedName name="hf" localSheetId="12" hidden="1">#N/A</definedName>
    <definedName name="hf" hidden="1">[0]!hf</definedName>
    <definedName name="hgfhgg" localSheetId="12">#REF!</definedName>
    <definedName name="hgfhgg">#REF!</definedName>
    <definedName name="hgj" localSheetId="12" hidden="1">{#N/A,#N/A,FALSE,"COMP"}</definedName>
    <definedName name="hgj" hidden="1">{#N/A,#N/A,FALSE,"COMP"}</definedName>
    <definedName name="hgvjh" localSheetId="12">#REF!</definedName>
    <definedName name="hgvjh">#REF!</definedName>
    <definedName name="hhhh" localSheetId="12" hidden="1">{#N/A,#N/A,FALSE,"COMP"}</definedName>
    <definedName name="hhhh" hidden="1">{#N/A,#N/A,FALSE,"COMP"}</definedName>
    <definedName name="hhhhhhh" localSheetId="12" hidden="1">{#N/A,#N/A,FALSE,"COMP"}</definedName>
    <definedName name="hhhhhhh" hidden="1">{#N/A,#N/A,FALSE,"COMP"}</definedName>
    <definedName name="hhhhhhhhhhhhhhh" localSheetId="12">#REF!</definedName>
    <definedName name="hhhhhhhhhhhhhhh">#REF!</definedName>
    <definedName name="hifac" localSheetId="12">#REF!</definedName>
    <definedName name="hifac">#REF!</definedName>
    <definedName name="Hire">27</definedName>
    <definedName name="HistCapex" localSheetId="12">#REF!</definedName>
    <definedName name="HistCapex">#REF!</definedName>
    <definedName name="historicalperiod" localSheetId="12">#REF!</definedName>
    <definedName name="historicalperiod">#REF!</definedName>
    <definedName name="HLLL" localSheetId="12">#N/A</definedName>
    <definedName name="HLLL">[0]!HLLL</definedName>
    <definedName name="hn._I006" localSheetId="12">#REF!</definedName>
    <definedName name="hn._I006">#REF!</definedName>
    <definedName name="hn._I018" localSheetId="12">#REF!</definedName>
    <definedName name="hn._I018">#REF!</definedName>
    <definedName name="hn._I024" localSheetId="12">#REF!</definedName>
    <definedName name="hn._I024">#REF!</definedName>
    <definedName name="hn._I028" localSheetId="12">#REF!</definedName>
    <definedName name="hn._I028">#REF!</definedName>
    <definedName name="hn._I029" localSheetId="12">#REF!</definedName>
    <definedName name="hn._I029">#REF!</definedName>
    <definedName name="hn._I030" localSheetId="12">#REF!</definedName>
    <definedName name="hn._I030">#REF!</definedName>
    <definedName name="hn._I031" localSheetId="12">#REF!</definedName>
    <definedName name="hn._I031">#REF!</definedName>
    <definedName name="hn._I044" localSheetId="12">#REF!</definedName>
    <definedName name="hn._I044">#REF!</definedName>
    <definedName name="hn._I051" localSheetId="12">#REF!</definedName>
    <definedName name="hn._I051">#REF!</definedName>
    <definedName name="hn._I059" localSheetId="12">#REF!</definedName>
    <definedName name="hn._I059">#REF!</definedName>
    <definedName name="hn._I062" localSheetId="12">#REF!</definedName>
    <definedName name="hn._I062">#REF!</definedName>
    <definedName name="hn._I070" localSheetId="12">#REF!</definedName>
    <definedName name="hn._I070">#REF!</definedName>
    <definedName name="hn._I071" localSheetId="12">#REF!</definedName>
    <definedName name="hn._I071">#REF!</definedName>
    <definedName name="hn._I075" localSheetId="12">#REF!</definedName>
    <definedName name="hn._I075">#REF!</definedName>
    <definedName name="hn._I077" localSheetId="12">#REF!</definedName>
    <definedName name="hn._I077">#REF!</definedName>
    <definedName name="hn._I083" localSheetId="12">#REF!</definedName>
    <definedName name="hn._I083">#REF!</definedName>
    <definedName name="hn._I085" localSheetId="12">#REF!</definedName>
    <definedName name="hn._I085">#REF!</definedName>
    <definedName name="hn._P001" localSheetId="12">#REF!</definedName>
    <definedName name="hn._P001">#REF!</definedName>
    <definedName name="hn._P002" localSheetId="12">#REF!</definedName>
    <definedName name="hn._P002">#REF!</definedName>
    <definedName name="hn._P004" localSheetId="12">#REF!</definedName>
    <definedName name="hn._P004">#REF!</definedName>
    <definedName name="hn._P014" localSheetId="12">#REF!</definedName>
    <definedName name="hn._P014">#REF!</definedName>
    <definedName name="hn._P016" localSheetId="12">#REF!</definedName>
    <definedName name="hn._P016">#REF!</definedName>
    <definedName name="hn._P017" localSheetId="12">#REF!</definedName>
    <definedName name="hn._P017">#REF!</definedName>
    <definedName name="hn._P017g" localSheetId="12">#REF!</definedName>
    <definedName name="hn._P017g">#REF!</definedName>
    <definedName name="hn._P021" localSheetId="12">#REF!</definedName>
    <definedName name="hn._P021">#REF!</definedName>
    <definedName name="hn._P024" localSheetId="12">#REF!</definedName>
    <definedName name="hn._P024">#REF!</definedName>
    <definedName name="hn.Add015" localSheetId="12">#REF!</definedName>
    <definedName name="hn.Add015">#REF!</definedName>
    <definedName name="hn.ConvertVal1" localSheetId="12">#REF!</definedName>
    <definedName name="hn.ConvertVal1">#REF!</definedName>
    <definedName name="hn.ConvertZero1" localSheetId="12" hidden="1">#REF!,#REF!,#REF!,#REF!,#REF!,#REF!,#REF!,#REF!,#REF!,#REF!</definedName>
    <definedName name="hn.ConvertZero1" hidden="1">#REF!,#REF!,#REF!,#REF!,#REF!,#REF!,#REF!,#REF!,#REF!,#REF!</definedName>
    <definedName name="hn.ConvertZero2" localSheetId="12" hidden="1">#REF!,#REF!,#REF!,#REF!,#REF!,#REF!,#REF!,#REF!</definedName>
    <definedName name="hn.ConvertZero2" hidden="1">#REF!,#REF!,#REF!,#REF!,#REF!,#REF!,#REF!,#REF!</definedName>
    <definedName name="hn.ConvertZero3" localSheetId="12" hidden="1">#REF!,#REF!,#REF!,#REF!,#REF!</definedName>
    <definedName name="hn.ConvertZero3" hidden="1">#REF!,#REF!,#REF!,#REF!,#REF!</definedName>
    <definedName name="hn.ConvertZero4" localSheetId="12" hidden="1">#REF!,#REF!,#REF!,#REF!,#REF!,#REF!,#REF!,#REF!</definedName>
    <definedName name="hn.ConvertZero4" hidden="1">#REF!,#REF!,#REF!,#REF!,#REF!,#REF!,#REF!,#REF!</definedName>
    <definedName name="hn.ConvertZeroUnhide1" localSheetId="12" hidden="1">#REF!,#REF!,#REF!</definedName>
    <definedName name="hn.ConvertZeroUnhide1" hidden="1">#REF!,#REF!,#REF!</definedName>
    <definedName name="hn.CopyforPR" localSheetId="12">#REF!</definedName>
    <definedName name="hn.CopyforPR">#REF!</definedName>
    <definedName name="hn.Delete015" localSheetId="12" hidden="1">#REF!,#REF!,#REF!,#REF!</definedName>
    <definedName name="hn.Delete015" hidden="1">#REF!,#REF!,#REF!,#REF!</definedName>
    <definedName name="hn.domestic" localSheetId="12">#REF!</definedName>
    <definedName name="hn.domestic">#REF!</definedName>
    <definedName name="hn.DZ_MultByFXRates" localSheetId="12">#REF!,#REF!,#REF!,#REF!</definedName>
    <definedName name="hn.DZ_MultByFXRates">#REF!,#REF!,#REF!,#REF!</definedName>
    <definedName name="hn.ExtDb">FALSE</definedName>
    <definedName name="hn.FromMain" localSheetId="12">#REF!</definedName>
    <definedName name="hn.FromMain">#REF!</definedName>
    <definedName name="hn.FromMain1" localSheetId="12">#REF!</definedName>
    <definedName name="hn.FromMain1">#REF!</definedName>
    <definedName name="hn.FromMain2" localSheetId="12">#REF!</definedName>
    <definedName name="hn.FromMain2">#REF!</definedName>
    <definedName name="hn.FromMain3" localSheetId="12">#REF!</definedName>
    <definedName name="hn.FromMain3">#REF!</definedName>
    <definedName name="hn.FromMain4" localSheetId="12">#REF!</definedName>
    <definedName name="hn.FromMain4">#REF!</definedName>
    <definedName name="hn.FromMain5" localSheetId="12">#REF!</definedName>
    <definedName name="hn.FromMain5">#REF!</definedName>
    <definedName name="hn.Global" localSheetId="12">#REF!</definedName>
    <definedName name="hn.Global">#REF!</definedName>
    <definedName name="hn.LTM_MultByFXRates" localSheetId="12" hidden="1">#REF!,#REF!,#REF!,#REF!,#REF!,#REF!,#REF!</definedName>
    <definedName name="hn.LTM_MultByFXRates" hidden="1">#REF!,#REF!,#REF!,#REF!,#REF!,#REF!,#REF!</definedName>
    <definedName name="hn.LTMData" localSheetId="12">#REF!</definedName>
    <definedName name="hn.LTMData">#REF!</definedName>
    <definedName name="hn.ModelType">"DEAL"</definedName>
    <definedName name="hn.ModelVersion">1</definedName>
    <definedName name="hn.MultbyFXRates" localSheetId="12" hidden="1">#REF!,#REF!,#REF!,#REF!,#REF!,#REF!,#REF!</definedName>
    <definedName name="hn.MultbyFXRates" hidden="1">#REF!,#REF!,#REF!,#REF!,#REF!,#REF!,#REF!</definedName>
    <definedName name="hn.MultByFXRates1" localSheetId="12" hidden="1">#REF!,#REF!,#REF!,#REF!,#REF!</definedName>
    <definedName name="hn.MultByFXRates1" hidden="1">#REF!,#REF!,#REF!,#REF!,#REF!</definedName>
    <definedName name="hn.MultByFXRates2" localSheetId="12" hidden="1">#REF!,#REF!,#REF!,#REF!,#REF!</definedName>
    <definedName name="hn.MultByFXRates2" hidden="1">#REF!,#REF!,#REF!,#REF!,#REF!</definedName>
    <definedName name="hn.MultByFXRates3" localSheetId="12" hidden="1">#REF!,#REF!,#REF!,#REF!,#REF!</definedName>
    <definedName name="hn.MultByFXRates3" hidden="1">#REF!,#REF!,#REF!,#REF!,#REF!</definedName>
    <definedName name="hn.MultbyFxrates4" localSheetId="12" hidden="1">#REF!,#REF!,#REF!,#REF!,#REF!,#REF!,#REF!</definedName>
    <definedName name="hn.MultbyFxrates4" hidden="1">#REF!,#REF!,#REF!,#REF!,#REF!,#REF!,#REF!</definedName>
    <definedName name="hn.multbyfxrates5" localSheetId="12" hidden="1">#REF!,#REF!,#REF!,#REF!,#REF!</definedName>
    <definedName name="hn.multbyfxrates5" hidden="1">#REF!,#REF!,#REF!,#REF!,#REF!</definedName>
    <definedName name="hn.multbyfxrates6" localSheetId="12" hidden="1">#REF!,#REF!,#REF!,#REF!,#REF!</definedName>
    <definedName name="hn.multbyfxrates6" hidden="1">#REF!,#REF!,#REF!,#REF!,#REF!</definedName>
    <definedName name="hn.multbyfxrates7" localSheetId="12" hidden="1">#REF!,#REF!,#REF!,#REF!,#REF!</definedName>
    <definedName name="hn.multbyfxrates7" hidden="1">#REF!,#REF!,#REF!,#REF!,#REF!</definedName>
    <definedName name="hn.MultByFXRatesBot1" localSheetId="12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12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12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12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12" hidden="1">#REF!,#REF!,#REF!,#REF!,#REF!,#REF!,#REF!,#REF!,#REF!,#REF!,#REF!</definedName>
    <definedName name="hn.MultByFXRatesBot5" hidden="1">#REF!,#REF!,#REF!,#REF!,#REF!,#REF!,#REF!,#REF!,#REF!,#REF!,#REF!</definedName>
    <definedName name="hn.MultByFXRatesBot6" localSheetId="12" hidden="1">#REF!,#REF!,#REF!,#REF!,#REF!,#REF!,#REF!,#REF!,#REF!,#REF!,#REF!</definedName>
    <definedName name="hn.MultByFXRatesBot6" hidden="1">#REF!,#REF!,#REF!,#REF!,#REF!,#REF!,#REF!,#REF!,#REF!,#REF!,#REF!</definedName>
    <definedName name="hn.MultByFXRatesBot7" localSheetId="12" hidden="1">#REF!,#REF!,#REF!,#REF!,#REF!,#REF!,#REF!,#REF!,#REF!,#REF!,#REF!</definedName>
    <definedName name="hn.MultByFXRatesBot7" hidden="1">#REF!,#REF!,#REF!,#REF!,#REF!,#REF!,#REF!,#REF!,#REF!,#REF!,#REF!</definedName>
    <definedName name="hn.MultByFXRatesTop1" localSheetId="12" hidden="1">#REF!,#REF!,#REF!,#REF!,#REF!,#REF!,#REF!,#REF!,#REF!,#REF!,#REF!,#REF!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12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12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12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localSheetId="12" hidden="1">#REF!,#REF!,#REF!,#REF!,#REF!,#REF!,#REF!,#REF!,#REF!,#REF!,#REF!,#REF!</definedName>
    <definedName name="hn.MultByFXRatesTop5" hidden="1">#REF!,#REF!,#REF!,#REF!,#REF!,#REF!,#REF!,#REF!,#REF!,#REF!,#REF!,#REF!</definedName>
    <definedName name="hn.MultByFXRatesTop6" localSheetId="12" hidden="1">#REF!,#REF!,#REF!,#REF!,#REF!,#REF!,#REF!,#REF!,#REF!,#REF!,#REF!,#REF!,#REF!,#REF!,#REF!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localSheetId="12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>0</definedName>
    <definedName name="hn.ParityCheck" localSheetId="12">#REF!</definedName>
    <definedName name="hn.ParityCheck">#REF!</definedName>
    <definedName name="hn.PrivateLTMYear" localSheetId="12">#REF!</definedName>
    <definedName name="hn.PrivateLTMYear">#REF!</definedName>
    <definedName name="hn.USLast" localSheetId="12">#REF!</definedName>
    <definedName name="hn.USLast">#REF!</definedName>
    <definedName name="hn.YearLabel" localSheetId="12">#REF!</definedName>
    <definedName name="hn.YearLabel">#REF!</definedName>
    <definedName name="Holdback" localSheetId="12">#REF!</definedName>
    <definedName name="Holdback">#REF!</definedName>
    <definedName name="HOLL" localSheetId="12">#REF!</definedName>
    <definedName name="HOLL">#REF!</definedName>
    <definedName name="HOLLAND" localSheetId="12">#REF!</definedName>
    <definedName name="HOLLAND">#REF!</definedName>
    <definedName name="hpm" localSheetId="12">#REF!</definedName>
    <definedName name="hpm">#REF!</definedName>
    <definedName name="hpy" localSheetId="12">#REF!</definedName>
    <definedName name="hpy">#REF!</definedName>
    <definedName name="HRSGFlow" localSheetId="12">#REF!</definedName>
    <definedName name="HRSGFlow">#REF!</definedName>
    <definedName name="HTML_CodePage" hidden="1">1252</definedName>
    <definedName name="HTML_Control" localSheetId="12" hidden="1">{"'DTE Capacity Planning'!$A$132:$O$136"}</definedName>
    <definedName name="HTML_Control" hidden="1">{"'DTE Capacity Planning'!$A$132:$O$136"}</definedName>
    <definedName name="HTML_Control_BS" localSheetId="12" hidden="1">{"'Sheet1'!$A$1:$L$21"}</definedName>
    <definedName name="HTML_Control_BS" hidden="1">{"'Sheet1'!$A$1:$L$21"}</definedName>
    <definedName name="HTML_Description" hidden="1">""</definedName>
    <definedName name="HTML_Email" hidden="1">""</definedName>
    <definedName name="HTML_Header" hidden="1">"Overview Nitin"</definedName>
    <definedName name="HTML_LastUpdate" hidden="1">"01/04/04"</definedName>
    <definedName name="HTML_LineAfter" hidden="1">FALSE</definedName>
    <definedName name="HTML_LineBefore" hidden="1">FALSE</definedName>
    <definedName name="HTML_Name" hidden="1">"Aksel De Meester"</definedName>
    <definedName name="HTML_OBDlg2" hidden="1">TRUE</definedName>
    <definedName name="HTML_OBDlg4" hidden="1">TRUE</definedName>
    <definedName name="HTML_OS" hidden="1">0</definedName>
    <definedName name="HTML_PathFile" hidden="1">"D:\temp\overview.htm"</definedName>
    <definedName name="HTML_Title" hidden="1">"Budget 2004"</definedName>
    <definedName name="hubperinst" localSheetId="12">#REF!</definedName>
    <definedName name="hubperinst">#REF!</definedName>
    <definedName name="hw_sh" localSheetId="12">#REF!</definedName>
    <definedName name="hw_sh">#REF!</definedName>
    <definedName name="hwfac" localSheetId="12">#REF!</definedName>
    <definedName name="hwfac">#REF!</definedName>
    <definedName name="Hyd" localSheetId="12">#REF!</definedName>
    <definedName name="Hyd">#REF!</definedName>
    <definedName name="hydebt" localSheetId="12">#REF!</definedName>
    <definedName name="hydebt">#REF!</definedName>
    <definedName name="hyrate" localSheetId="12">#REF!</definedName>
    <definedName name="hyrate">#REF!</definedName>
    <definedName name="icannpay" localSheetId="12">#REF!</definedName>
    <definedName name="icannpay">#REF!</definedName>
    <definedName name="icd" localSheetId="12">#REF!</definedName>
    <definedName name="icd">#REF!</definedName>
    <definedName name="ichrpay" localSheetId="12">#REF!</definedName>
    <definedName name="ichrpay">#REF!</definedName>
    <definedName name="icic" localSheetId="12">#REF!</definedName>
    <definedName name="icic">#REF!</definedName>
    <definedName name="icotpr" localSheetId="12">#REF!</definedName>
    <definedName name="icotpr">#REF!</definedName>
    <definedName name="icpdebt" localSheetId="12">#REF!</definedName>
    <definedName name="icpdebt">#REF!</definedName>
    <definedName name="icprate" localSheetId="12">#REF!</definedName>
    <definedName name="icprate">#REF!</definedName>
    <definedName name="icpterm" localSheetId="12">#REF!</definedName>
    <definedName name="icpterm">#REF!</definedName>
    <definedName name="idu_bs" localSheetId="12">#REF!</definedName>
    <definedName name="idu_bs">#REF!</definedName>
    <definedName name="idu_ts" localSheetId="12">#REF!</definedName>
    <definedName name="idu_ts">#REF!</definedName>
    <definedName name="IEE_Prod_Margin" localSheetId="12">#REF!</definedName>
    <definedName name="IEE_Prod_Margin">#REF!</definedName>
    <definedName name="iflexsolutions" localSheetId="12">#REF!</definedName>
    <definedName name="iflexsolutions">#REF!</definedName>
    <definedName name="IHG_2YR_SP" localSheetId="12">#REF!</definedName>
    <definedName name="IHG_2YR_SP">#REF!</definedName>
    <definedName name="IHG_5YR_SP" localSheetId="12">#REF!</definedName>
    <definedName name="IHG_5YR_SP">#REF!</definedName>
    <definedName name="IK" localSheetId="12">#REF!</definedName>
    <definedName name="IK">#REF!</definedName>
    <definedName name="IK_1" localSheetId="12">#REF!</definedName>
    <definedName name="IK_1">#REF!</definedName>
    <definedName name="IK_10" localSheetId="12">#REF!</definedName>
    <definedName name="IK_10">#REF!</definedName>
    <definedName name="IK_11" localSheetId="12">#REF!</definedName>
    <definedName name="IK_11">#REF!</definedName>
    <definedName name="IK_2" localSheetId="12">#REF!</definedName>
    <definedName name="IK_2">#REF!</definedName>
    <definedName name="IK_3" localSheetId="12">#REF!</definedName>
    <definedName name="IK_3">#REF!</definedName>
    <definedName name="IK_4" localSheetId="12">#REF!</definedName>
    <definedName name="IK_4">#REF!</definedName>
    <definedName name="IK_5" localSheetId="12">#REF!</definedName>
    <definedName name="IK_5">#REF!</definedName>
    <definedName name="IK_6" localSheetId="12">#REF!</definedName>
    <definedName name="IK_6">#REF!</definedName>
    <definedName name="IK_7" localSheetId="12">#REF!</definedName>
    <definedName name="IK_7">#REF!</definedName>
    <definedName name="IK_8" localSheetId="12">#REF!</definedName>
    <definedName name="IK_8">#REF!</definedName>
    <definedName name="IK_9" localSheetId="12">#REF!</definedName>
    <definedName name="IK_9">#REF!</definedName>
    <definedName name="IL" localSheetId="12">#REF!</definedName>
    <definedName name="IL">#REF!</definedName>
    <definedName name="illt" localSheetId="12">#REF!</definedName>
    <definedName name="illt">#REF!</definedName>
    <definedName name="ILT" localSheetId="12">#REF!</definedName>
    <definedName name="ILT">#REF!</definedName>
    <definedName name="ILT_1" localSheetId="12">#REF!</definedName>
    <definedName name="ILT_1">#REF!</definedName>
    <definedName name="ILT_10" localSheetId="12">#REF!</definedName>
    <definedName name="ILT_10">#REF!</definedName>
    <definedName name="ILT_11" localSheetId="12">#REF!</definedName>
    <definedName name="ILT_11">#REF!</definedName>
    <definedName name="ILT_2" localSheetId="12">#REF!</definedName>
    <definedName name="ILT_2">#REF!</definedName>
    <definedName name="ILT_3" localSheetId="12">#REF!</definedName>
    <definedName name="ILT_3">#REF!</definedName>
    <definedName name="ILT_4" localSheetId="12">#REF!</definedName>
    <definedName name="ILT_4">#REF!</definedName>
    <definedName name="ILT_5" localSheetId="12">#REF!</definedName>
    <definedName name="ILT_5">#REF!</definedName>
    <definedName name="ILT_6" localSheetId="12">#REF!</definedName>
    <definedName name="ILT_6">#REF!</definedName>
    <definedName name="ILT_7" localSheetId="12">#REF!</definedName>
    <definedName name="ILT_7">#REF!</definedName>
    <definedName name="ILT_8" localSheetId="12">#REF!</definedName>
    <definedName name="ILT_8">#REF!</definedName>
    <definedName name="ILT_9" localSheetId="12">#REF!</definedName>
    <definedName name="ILT_9">#REF!</definedName>
    <definedName name="IMPORTDFF1" localSheetId="12">#REF!</definedName>
    <definedName name="IMPORTDFF1">#REF!</definedName>
    <definedName name="income" localSheetId="12">#REF!</definedName>
    <definedName name="income">#REF!</definedName>
    <definedName name="Inctaxdep" localSheetId="12">#REF!</definedName>
    <definedName name="Inctaxdep">#REF!</definedName>
    <definedName name="INDEX" localSheetId="12" hidden="1">{#N/A,#N/A,FALSE,"COMP"}</definedName>
    <definedName name="INDEX" hidden="1">{#N/A,#N/A,FALSE,"COMP"}</definedName>
    <definedName name="IndexPracMonth">#REF!</definedName>
    <definedName name="IndexPracMonthOpServices" localSheetId="12">#REF!</definedName>
    <definedName name="IndexPracMonthOpServices">#REF!</definedName>
    <definedName name="INDIA_PLASTIC_in_KUSD" localSheetId="12">#REF!</definedName>
    <definedName name="INDIA_PLASTIC_in_KUSD">#REF!</definedName>
    <definedName name="indianpetro" localSheetId="12">#REF!</definedName>
    <definedName name="indianpetro">#REF!</definedName>
    <definedName name="indigo_standalone" localSheetId="12">#REF!</definedName>
    <definedName name="indigo_standalone">#REF!</definedName>
    <definedName name="infl" localSheetId="12">#REF!</definedName>
    <definedName name="infl">#REF!</definedName>
    <definedName name="INFO_BI_EXE_NAME" hidden="1">"BICORE.EXE"</definedName>
    <definedName name="INFO_EXE_SERVER_PATH" hidden="1">"C:\Program Files (x86)\Sage Software\Sage MAS 500 Client\Managed Applications\SMIFramework\BICORE.EXE"</definedName>
    <definedName name="INFO_INSTANCE_ID" hidden="1">"0"</definedName>
    <definedName name="INFO_INSTANCE_NAME" hidden="1">"Overall Reporting Statement 2016_20150812_10_25_43_2525.xls"</definedName>
    <definedName name="INFO_REPORT_CODE" hidden="1">"S500-AI01-1-2"</definedName>
    <definedName name="INFO_REPORT_ID" hidden="1">"9"</definedName>
    <definedName name="INFO_REPORT_NAME" hidden="1">"Overall Reporting Statement 2016"</definedName>
    <definedName name="INFO_RUN_USER" hidden="1">""</definedName>
    <definedName name="INFO_RUN_WORKSTATION" hidden="1">"RDPFINANCE"</definedName>
    <definedName name="infosystech" localSheetId="12">#REF!</definedName>
    <definedName name="infosystech">#REF!</definedName>
    <definedName name="INPUT" localSheetId="12">#REF!</definedName>
    <definedName name="INPUT">#REF!</definedName>
    <definedName name="Input_range" localSheetId="12">#REF!</definedName>
    <definedName name="Input_range">#REF!</definedName>
    <definedName name="InputPO" localSheetId="12">#REF!</definedName>
    <definedName name="InputPO">#REF!</definedName>
    <definedName name="INR" localSheetId="12">#REF!</definedName>
    <definedName name="INR">#REF!</definedName>
    <definedName name="InsertRow" localSheetId="12">#REF!</definedName>
    <definedName name="InsertRow">#REF!</definedName>
    <definedName name="InsertRowRange" localSheetId="12">#REF!</definedName>
    <definedName name="InsertRowRange">#REF!</definedName>
    <definedName name="insurance" localSheetId="12">#REF!</definedName>
    <definedName name="insurance">#REF!</definedName>
    <definedName name="INT" localSheetId="12" hidden="1">{#N/A,#N/A,FALSE,"COMP"}</definedName>
    <definedName name="INT" hidden="1">{#N/A,#N/A,FALSE,"COMP"}</definedName>
    <definedName name="integrated_cluste__link_MCN">#REF!</definedName>
    <definedName name="Intensity" localSheetId="12">#REF!</definedName>
    <definedName name="Intensity">#REF!</definedName>
    <definedName name="INTEREST" localSheetId="12">#REF!</definedName>
    <definedName name="INTEREST">#REF!</definedName>
    <definedName name="INTEREST1" localSheetId="12">#REF!</definedName>
    <definedName name="INTEREST1">#REF!</definedName>
    <definedName name="intexp" localSheetId="12">#REF!</definedName>
    <definedName name="intexp">#REF!</definedName>
    <definedName name="intinc" localSheetId="12">#REF!</definedName>
    <definedName name="intinc">#REF!</definedName>
    <definedName name="intrec" localSheetId="12">#REF!</definedName>
    <definedName name="intrec">#REF!</definedName>
    <definedName name="IntroPrintArea" localSheetId="12" hidden="1">#REF!</definedName>
    <definedName name="IntroPrintArea" hidden="1">#REF!</definedName>
    <definedName name="Inv.BS" localSheetId="12">#REF!</definedName>
    <definedName name="Inv.BS">#REF!</definedName>
    <definedName name="Inventory_Avail" localSheetId="12">#REF!</definedName>
    <definedName name="Inventory_Avail">#REF!</definedName>
    <definedName name="investmentsc" localSheetId="12">#REF!</definedName>
    <definedName name="investmentsc">#REF!</definedName>
    <definedName name="investmentsp" localSheetId="12">#REF!</definedName>
    <definedName name="investmentsp">#REF!</definedName>
    <definedName name="invoiced" localSheetId="12">#REF!</definedName>
    <definedName name="invoiced">#REF!</definedName>
    <definedName name="io" localSheetId="12">#REF!</definedName>
    <definedName name="io">#REF!</definedName>
    <definedName name="iob" localSheetId="12">#REF!</definedName>
    <definedName name="iob">#REF!</definedName>
    <definedName name="IOC" localSheetId="12">#REF!</definedName>
    <definedName name="IOC">#REF!</definedName>
    <definedName name="IPAccess">342</definedName>
    <definedName name="IPO_AG_trans_date" localSheetId="12">#REF!</definedName>
    <definedName name="IPO_AG_trans_date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TRACTS_OTHER_COMMODITIES_EQUITIES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" hidden="1">"c2936"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INTEREST_SECURITIES">"c5509"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" hidden="1">"c2801"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ROWTH_1" hidden="1">"IQ_EBIT_GROWTH_1"</definedName>
    <definedName name="IQ_EBIT_GROWTH_2" hidden="1">"IQ_EBIT_GROWTH_2"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GROWTH_1" hidden="1">"IQ_EBITDA_GROWTH_1"</definedName>
    <definedName name="IQ_EBITDA_GROWTH_2" hidden="1">"IQ_EBITDA_GROWTH_2"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1" hidden="1">"IQ_EPS_EST_1"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FFO_REUT" hidden="1">"c3843"</definedName>
    <definedName name="IQ_EST_ACT_FFO_THOM" hidden="1">"c4005"</definedName>
    <definedName name="IQ_EST_ACT_NAV">"c1757"</definedName>
    <definedName name="IQ_EST_ACT_NET_DEBT" hidden="1">"c3545"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TURN_ASSETS" hidden="1">"c3547"</definedName>
    <definedName name="IQ_EST_ACT_RETURN_EQUITY" hidden="1">"c3548"</definedName>
    <definedName name="IQ_EST_ACT_REV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" hidden="1">"c1635"</definedName>
    <definedName name="IQ_EST_EPS_SURPRISE_PERCENT">"c1635"</definedName>
    <definedName name="IQ_EST_FFO_DIFF">"c1869"</definedName>
    <definedName name="IQ_EST_FFO_DIFF_REUT" hidden="1">"c3890"</definedName>
    <definedName name="IQ_EST_FFO_DIFF_THOM" hidden="1">"c5186"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FFO_SURPRISE_PERCENT_REUT" hidden="1">"c3891"</definedName>
    <definedName name="IQ_EST_FFO_SURPRISE_PERCENT_THOM" hidden="1">"c5187"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">"c1761"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NO_OPINION">"c1758"</definedName>
    <definedName name="IQ_EST_NUM_OUTPERFORM">"c1760"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">"c1763"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">"c1762"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 hidden="1">"019800700"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EST_DET_EST" hidden="1">"c12059"</definedName>
    <definedName name="IQ_FFO_EST_DET_EST_CURRENCY" hidden="1">"c12466"</definedName>
    <definedName name="IQ_FFO_EST_DET_EST_CURRENCY_REUT" hidden="1">"c12536"</definedName>
    <definedName name="IQ_FFO_EST_DET_EST_DATE" hidden="1">"c12212"</definedName>
    <definedName name="IQ_FFO_EST_DET_EST_DATE_REUT" hidden="1">"c12295"</definedName>
    <definedName name="IQ_FFO_EST_DET_EST_INCL" hidden="1">"c12349"</definedName>
    <definedName name="IQ_FFO_EST_DET_EST_INCL_REUT" hidden="1">"c12419"</definedName>
    <definedName name="IQ_FFO_EST_DET_EST_ORIGIN_REUT" hidden="1">"c12724"</definedName>
    <definedName name="IQ_FFO_EST_DET_EST_REUT" hidden="1">"c12153"</definedName>
    <definedName name="IQ_FFO_EST_REUT" hidden="1">"c3837"</definedName>
    <definedName name="IQ_FFO_EST_THOM" hidden="1">"c3999"</definedName>
    <definedName name="IQ_FFO_HIGH_EST">"c419"</definedName>
    <definedName name="IQ_FFO_HIGH_EST_REUT" hidden="1">"c3839"</definedName>
    <definedName name="IQ_FFO_HIGH_EST_THOM" hidden="1">"c4001"</definedName>
    <definedName name="IQ_FFO_LOW_EST">"c420"</definedName>
    <definedName name="IQ_FFO_LOW_EST_REUT" hidden="1">"c3840"</definedName>
    <definedName name="IQ_FFO_LOW_EST_THOM" hidden="1">"c4002"</definedName>
    <definedName name="IQ_FFO_MEDIAN_EST">"c1665"</definedName>
    <definedName name="IQ_FFO_MEDIAN_EST_REUT" hidden="1">"c3838"</definedName>
    <definedName name="IQ_FFO_MEDIAN_EST_THOM" hidden="1">"c4000"</definedName>
    <definedName name="IQ_FFO_NUM_EST">"c421"</definedName>
    <definedName name="IQ_FFO_NUM_EST_REUT" hidden="1">"c3841"</definedName>
    <definedName name="IQ_FFO_NUM_EST_THOM" hidden="1">"c4003"</definedName>
    <definedName name="IQ_FFO_PAYOUT_RATIO" hidden="1">"c3492"</definedName>
    <definedName name="IQ_FFO_SHARE_ACT_OR_EST">"c4446"</definedName>
    <definedName name="IQ_FFO_STDDEV_EST">"c422"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" hidden="1">1000</definedName>
    <definedName name="IQ_FY_DATE" hidden="1">"IQ_FY_DATE"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LD_MATURITY_FDIC" hidden="1">"c6408"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>"c6225"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C_RATIO" hidden="1">"c2783"</definedName>
    <definedName name="IQ_MC_STATUTORY_SURPLUS" hidden="1">"c2772"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40218.8268634259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PENSION_EXP" hidden="1">"c3000"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COURSE_DEBT" hidden="1">"c2550"</definedName>
    <definedName name="IQ_NONRECOURSE_DEBT_PCT" hidden="1">"c2551"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STRIKE_PRICE_GRANTED" hidden="1">"c2692"</definedName>
    <definedName name="IQ_OTHER_TRANSACTIONS_FDIC" hidden="1">"c6504"</definedName>
    <definedName name="IQ_OTHER_UNDRAWN" hidden="1">"c2522"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2MONTHS_CIQ" hidden="1">"c3769"</definedName>
    <definedName name="IQ_PERCENT_CHANGE_EST_FFO_12MONTHS_REUT" hidden="1">"c3938"</definedName>
    <definedName name="IQ_PERCENT_CHANGE_EST_FFO_12MONTHS_THOM" hidden="1">"c5248"</definedName>
    <definedName name="IQ_PERCENT_CHANGE_EST_FFO_18MONTHS">"c1829"</definedName>
    <definedName name="IQ_PERCENT_CHANGE_EST_FFO_18MONTHS_CIQ" hidden="1">"c3770"</definedName>
    <definedName name="IQ_PERCENT_CHANGE_EST_FFO_18MONTHS_REUT" hidden="1">"c3939"</definedName>
    <definedName name="IQ_PERCENT_CHANGE_EST_FFO_18MONTHS_THOM" hidden="1">"c5249"</definedName>
    <definedName name="IQ_PERCENT_CHANGE_EST_FFO_3MONTHS">"c1825"</definedName>
    <definedName name="IQ_PERCENT_CHANGE_EST_FFO_3MONTHS_CIQ" hidden="1">"c3766"</definedName>
    <definedName name="IQ_PERCENT_CHANGE_EST_FFO_3MONTHS_REUT" hidden="1">"c3935"</definedName>
    <definedName name="IQ_PERCENT_CHANGE_EST_FFO_3MONTHS_THOM" hidden="1">"c5245"</definedName>
    <definedName name="IQ_PERCENT_CHANGE_EST_FFO_6MONTHS">"c1826"</definedName>
    <definedName name="IQ_PERCENT_CHANGE_EST_FFO_6MONTHS_CIQ" hidden="1">"c3767"</definedName>
    <definedName name="IQ_PERCENT_CHANGE_EST_FFO_6MONTHS_REUT" hidden="1">"c3936"</definedName>
    <definedName name="IQ_PERCENT_CHANGE_EST_FFO_6MONTHS_THOM" hidden="1">"c5246"</definedName>
    <definedName name="IQ_PERCENT_CHANGE_EST_FFO_9MONTHS">"c1827"</definedName>
    <definedName name="IQ_PERCENT_CHANGE_EST_FFO_9MONTHS_CIQ" hidden="1">"c3768"</definedName>
    <definedName name="IQ_PERCENT_CHANGE_EST_FFO_9MONTHS_REUT" hidden="1">"c3937"</definedName>
    <definedName name="IQ_PERCENT_CHANGE_EST_FFO_9MONTHS_THOM" hidden="1">"c5247"</definedName>
    <definedName name="IQ_PERCENT_CHANGE_EST_FFO_DAY">"c1822"</definedName>
    <definedName name="IQ_PERCENT_CHANGE_EST_FFO_DAY_CIQ" hidden="1">"c3764"</definedName>
    <definedName name="IQ_PERCENT_CHANGE_EST_FFO_DAY_REUT" hidden="1">"c3933"</definedName>
    <definedName name="IQ_PERCENT_CHANGE_EST_FFO_DAY_THOM" hidden="1">"c5243"</definedName>
    <definedName name="IQ_PERCENT_CHANGE_EST_FFO_MONTH">"c1824"</definedName>
    <definedName name="IQ_PERCENT_CHANGE_EST_FFO_MONTH_CIQ" hidden="1">"c3765"</definedName>
    <definedName name="IQ_PERCENT_CHANGE_EST_FFO_MONTH_REUT" hidden="1">"c3934"</definedName>
    <definedName name="IQ_PERCENT_CHANGE_EST_FFO_MONTH_THOM" hidden="1">"c5244"</definedName>
    <definedName name="IQ_PERCENT_CHANGE_EST_FFO_WEEK">"c1823"</definedName>
    <definedName name="IQ_PERCENT_CHANGE_EST_FFO_WEEK_CIQ" hidden="1">"c3795"</definedName>
    <definedName name="IQ_PERCENT_CHANGE_EST_FFO_WEEK_REUT" hidden="1">"c3964"</definedName>
    <definedName name="IQ_PERCENT_CHANGE_EST_FFO_WEEK_THOM" hidden="1">"c5274"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FDIC" hidden="1">"c13646"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 hidden="1">"c6731"</definedName>
    <definedName name="IQ_PRICE_CFPS_FWD">"c2237"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EDATETIME" hidden="1">"IQ_PRICEDATETIME"</definedName>
    <definedName name="IQ_PRICING_DATE" hidden="1">"c1613"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ACT_OR_EST" hidden="1">"c2214"</definedName>
    <definedName name="IQ_REVENUE_EST" hidden="1">"c1126"</definedName>
    <definedName name="IQ_REVENUE_EST_1" hidden="1">"IQ_REVENUE_EST_1"</definedName>
    <definedName name="IQ_REVENUE_EST_REUT">"c3634"</definedName>
    <definedName name="IQ_REVENUE_GROWTH_1" hidden="1">"IQ_REVENUE_GROWTH_1"</definedName>
    <definedName name="IQ_REVENUE_GROWTH_2" hidden="1">"IQ_REVENUE_GROWTH_2"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EVOLVING_SECURED_1_–4_NON_ACCRUAL_FFIEC" hidden="1">"c13314"</definedName>
    <definedName name="IQ_RISK_ADJ_BANK_ASSETS" hidden="1">"c2670"</definedName>
    <definedName name="IQ_RISK_WEIGHTED_ASSETS_FDIC" hidden="1">"c6370"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C_ACTION" hidden="1">"c2644"</definedName>
    <definedName name="IQ_SP_ISSUE_LC_DATE" hidden="1">"c2643"</definedName>
    <definedName name="IQ_SP_ISSUE_LC_LT" hidden="1">"c2645"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ADVISORS" hidden="1">"c2387"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ADVISORS" hidden="1">"c2388"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BDEBT" hidden="1">"c2370"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ADVISORS" hidden="1">"c2386"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" hidden="1">"c2930"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" hidden="1">"c2932"</definedName>
    <definedName name="IQ_US_GAAP_CL_ADJ" hidden="1">"c2927"</definedName>
    <definedName name="IQ_US_GAAP_COST_REV" hidden="1">"c2965"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" hidden="1">"c2973"</definedName>
    <definedName name="IQ_US_GAAP_DO_ADJ" hidden="1">"c2959"</definedName>
    <definedName name="IQ_US_GAAP_EXTRA_ACC_ITEMS" hidden="1">"c2972"</definedName>
    <definedName name="IQ_US_GAAP_EXTRA_ACC_ITEMS_ADJ" hidden="1">"c2958"</definedName>
    <definedName name="IQ_US_GAAP_INC_TAX" hidden="1">"c2975"</definedName>
    <definedName name="IQ_US_GAAP_INC_TAX_ADJ" hidden="1">"c2961"</definedName>
    <definedName name="IQ_US_GAAP_INTEREST_EXP" hidden="1">"c2971"</definedName>
    <definedName name="IQ_US_GAAP_INTEREST_EXP_ADJ" hidden="1">"c2957"</definedName>
    <definedName name="IQ_US_GAAP_LIAB_LT" hidden="1">"c2933"</definedName>
    <definedName name="IQ_US_GAAP_LIAB_LT_ADJ" hidden="1">"c2928"</definedName>
    <definedName name="IQ_US_GAAP_LIAB_TOTAL_LIAB" hidden="1">"c2933"</definedName>
    <definedName name="IQ_US_GAAP_MINORITY_INTEREST_IS" hidden="1">"c2974"</definedName>
    <definedName name="IQ_US_GAAP_MINORITY_INTEREST_IS_ADJ" hidden="1">"c2960"</definedName>
    <definedName name="IQ_US_GAAP_NCA" hidden="1">"c2931"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EXCL" hidden="1">"c2977"</definedName>
    <definedName name="IQ_US_GAAP_NI_AVAIL_INCL" hidden="1">"c2978"</definedName>
    <definedName name="IQ_US_GAAP_OTHER_ADJ_ADJ" hidden="1">"c2962"</definedName>
    <definedName name="IQ_US_GAAP_OTHER_NON_OPER" hidden="1">"c2969"</definedName>
    <definedName name="IQ_US_GAAP_OTHER_NON_OPER_ADJ" hidden="1">"c2955"</definedName>
    <definedName name="IQ_US_GAAP_OTHER_OPER" hidden="1">"c2968"</definedName>
    <definedName name="IQ_US_GAAP_OTHER_OPER_ADJ" hidden="1">"c2954"</definedName>
    <definedName name="IQ_US_GAAP_RD" hidden="1">"c2967"</definedName>
    <definedName name="IQ_US_GAAP_RD_ADJ" hidden="1">"c2953"</definedName>
    <definedName name="IQ_US_GAAP_SGA" hidden="1">"c2966"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" hidden="1">"c2964"</definedName>
    <definedName name="IQ_US_GAAP_TOTAL_REV_ADJ" hidden="1">"c2950"</definedName>
    <definedName name="IQ_US_GAAP_TOTAL_UNUSUAL" hidden="1">"c2970"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28" hidden="1">"$AA$29:$AA$48"</definedName>
    <definedName name="IQRAB28" hidden="1">"$AB$29:$AB$48"</definedName>
    <definedName name="IQRAC28" hidden="1">"$AC$29:$AC$48"</definedName>
    <definedName name="IQRAD28" hidden="1">"$AD$29:$AD$48"</definedName>
    <definedName name="IQRAE28" hidden="1">"$AE$29:$AE$48"</definedName>
    <definedName name="IQRAF28" hidden="1">"$AF$29:$AF$48"</definedName>
    <definedName name="IQRAG28" hidden="1">"$AG$29:$AG$48"</definedName>
    <definedName name="IQRAH28" hidden="1">"$AH$29:$AH$48"</definedName>
    <definedName name="IQRAI28" hidden="1">"$AI$29:$AI$48"</definedName>
    <definedName name="IQRAJ28" hidden="1">"$AJ$29:$AJ$48"</definedName>
    <definedName name="IQRAK28" hidden="1">"$AK$29:$AK$48"</definedName>
    <definedName name="IQRAL28" hidden="1">"$AL$29:$AL$48"</definedName>
    <definedName name="IQRAU28" hidden="1">"$AU$29:$AU$48"</definedName>
    <definedName name="IQRAV27" hidden="1">"$AV$28:$AV$89"</definedName>
    <definedName name="IQRAV28" hidden="1">"$AV$29:$AV$90"</definedName>
    <definedName name="IQRAZ28" hidden="1">"$AZ$29:$AZ$90"</definedName>
    <definedName name="IQRBA28" hidden="1">"$BA$29:$BA$90"</definedName>
    <definedName name="IQRBB28" hidden="1">"$BB$29:$BB$90"</definedName>
    <definedName name="IQRBC28" hidden="1">"$BC$29:$BC$90"</definedName>
    <definedName name="IQRBD28" hidden="1">"$BD$29:$BD$90"</definedName>
    <definedName name="IQRSheet1D2">#REF!</definedName>
    <definedName name="IQRU28" hidden="1">"$U$29:$U$48"</definedName>
    <definedName name="IQRV28" hidden="1">"$V$29:$V$48"</definedName>
    <definedName name="IQRW28" hidden="1">"$W$29:$W$48"</definedName>
    <definedName name="IQRX28" hidden="1">"$X$29:$X$48"</definedName>
    <definedName name="IQRY28" hidden="1">"$Y$29:$Y$48"</definedName>
    <definedName name="IQRZ28" hidden="1">"$Z$29:$Z$48"</definedName>
    <definedName name="IRR_fiveyear" localSheetId="12">#REF!</definedName>
    <definedName name="IRR_fiveyear">#REF!</definedName>
    <definedName name="IRR_threeyear" localSheetId="12">#REF!</definedName>
    <definedName name="IRR_threeyear">#REF!</definedName>
    <definedName name="IRU_BASE_STM1_PRICING" localSheetId="12">#REF!</definedName>
    <definedName name="IRU_BASE_STM1_PRICING">#REF!</definedName>
    <definedName name="IRU_REVENUE" localSheetId="12">#REF!</definedName>
    <definedName name="IRU_REVENUE">#REF!</definedName>
    <definedName name="IRU_STM1_Eq" localSheetId="12">#REF!</definedName>
    <definedName name="IRU_STM1_Eq">#REF!</definedName>
    <definedName name="ISChoose01" localSheetId="12">#REF!</definedName>
    <definedName name="ISChoose01">#REF!</definedName>
    <definedName name="IsCircular" localSheetId="12">#REF!</definedName>
    <definedName name="IsCircular">#REF!</definedName>
    <definedName name="IsColHidden">FALSE</definedName>
    <definedName name="IsLTMColHidden">FALSE</definedName>
    <definedName name="ISRLset01" localSheetId="12">#REF!</definedName>
    <definedName name="ISRLset01">#REF!</definedName>
    <definedName name="ISRLset02" localSheetId="12">#REF!</definedName>
    <definedName name="ISRLset02">#REF!</definedName>
    <definedName name="ISRLset04" localSheetId="12">#REF!</definedName>
    <definedName name="ISRLset04">#REF!</definedName>
    <definedName name="it" localSheetId="12">#REF!</definedName>
    <definedName name="it">#REF!</definedName>
    <definedName name="ITAL" localSheetId="12">#REF!</definedName>
    <definedName name="ITAL">#REF!</definedName>
    <definedName name="ITALY" localSheetId="12">#REF!</definedName>
    <definedName name="ITALY">#REF!</definedName>
    <definedName name="itc" localSheetId="12">#REF!</definedName>
    <definedName name="itc">#REF!</definedName>
    <definedName name="itdep" localSheetId="12">#REF!</definedName>
    <definedName name="itdep">#REF!</definedName>
    <definedName name="itdepr" localSheetId="12">#REF!</definedName>
    <definedName name="itdepr">#REF!</definedName>
    <definedName name="Item" localSheetId="12">#REF!</definedName>
    <definedName name="Item">#REF!</definedName>
    <definedName name="ITS_Large_Margin" localSheetId="12">#REF!</definedName>
    <definedName name="ITS_Large_Margin">#REF!</definedName>
    <definedName name="ITS_Large_OI" localSheetId="12">#REF!</definedName>
    <definedName name="ITS_Large_OI">#REF!</definedName>
    <definedName name="ITS_Medium_Margin" localSheetId="12">#REF!</definedName>
    <definedName name="ITS_Medium_Margin">#REF!</definedName>
    <definedName name="ITS_Medium_OI" localSheetId="12">#REF!</definedName>
    <definedName name="ITS_Medium_OI">#REF!</definedName>
    <definedName name="ITS_Other_Margin" localSheetId="12">#REF!</definedName>
    <definedName name="ITS_Other_Margin">#REF!</definedName>
    <definedName name="ITS_Other_OI" localSheetId="12">#REF!</definedName>
    <definedName name="ITS_Other_OI">#REF!</definedName>
    <definedName name="ITS_Preorder_Margin" localSheetId="12">#REF!</definedName>
    <definedName name="ITS_Preorder_Margin">#REF!</definedName>
    <definedName name="J" localSheetId="12" hidden="1">{#N/A,#N/A,FALSE,"COMP"}</definedName>
    <definedName name="J" hidden="1">{#N/A,#N/A,FALSE,"COMP"}</definedName>
    <definedName name="JA" localSheetId="12">#REF!</definedName>
    <definedName name="JA">#REF!</definedName>
    <definedName name="jana" localSheetId="12" hidden="1">{"SchE1",#N/A,FALSE,"Schedules";"SchE2",#N/A,FALSE,"Schedules"}</definedName>
    <definedName name="jana" hidden="1">{"SchE1",#N/A,FALSE,"Schedules";"SchE2",#N/A,FALSE,"Schedules"}</definedName>
    <definedName name="JANDATA?" localSheetId="12">#REF!</definedName>
    <definedName name="JANDATA?">#REF!</definedName>
    <definedName name="JAPA" localSheetId="12">#REF!</definedName>
    <definedName name="JAPA">#REF!</definedName>
    <definedName name="JAPAN" localSheetId="12">#REF!</definedName>
    <definedName name="JAPAN">#REF!</definedName>
    <definedName name="JB" localSheetId="12" hidden="1">{#N/A,#N/A,FALSE,"COMP"}</definedName>
    <definedName name="JB" hidden="1">{#N/A,#N/A,FALSE,"COMP"}</definedName>
    <definedName name="jgjgj" localSheetId="12" hidden="1">{#N/A,#N/A,FALSE,"COVER.XLS";#N/A,#N/A,FALSE,"RACT1.XLS";#N/A,#N/A,FALSE,"RACT2.XLS";#N/A,#N/A,FALSE,"ECCMP";#N/A,#N/A,FALSE,"WELDER.XLS"}</definedName>
    <definedName name="jgjgj" hidden="1">{#N/A,#N/A,FALSE,"COVER.XLS";#N/A,#N/A,FALSE,"RACT1.XLS";#N/A,#N/A,FALSE,"RACT2.XLS";#N/A,#N/A,FALSE,"ECCMP";#N/A,#N/A,FALSE,"WELDER.XLS"}</definedName>
    <definedName name="jgug">#REF!</definedName>
    <definedName name="jhk" localSheetId="12">#REF!</definedName>
    <definedName name="jhk">#REF!</definedName>
    <definedName name="jhkjh" localSheetId="12" hidden="1">{#N/A,#N/A,FALSE,"COMP"}</definedName>
    <definedName name="jhkjh" hidden="1">{#N/A,#N/A,FALSE,"COMP"}</definedName>
    <definedName name="jhvjh" localSheetId="12" hidden="1">{#N/A,#N/A,FALSE,"COMP"}</definedName>
    <definedName name="jhvjh" hidden="1">{#N/A,#N/A,FALSE,"COMP"}</definedName>
    <definedName name="jj" localSheetId="12">#REF!</definedName>
    <definedName name="jj">#REF!</definedName>
    <definedName name="JournalCode" localSheetId="12">#REF!</definedName>
    <definedName name="JournalCode">#REF!</definedName>
    <definedName name="JULDATA?" localSheetId="12">#REF!</definedName>
    <definedName name="JULDATA?">#REF!</definedName>
    <definedName name="Jun.Mezz.BS" localSheetId="12">#REF!</definedName>
    <definedName name="Jun.Mezz.BS">#REF!</definedName>
    <definedName name="JUNDATA?" localSheetId="12">#REF!</definedName>
    <definedName name="JUNDATA?">#REF!</definedName>
    <definedName name="jytjytyj" localSheetId="12" hidden="1">#N/A</definedName>
    <definedName name="jytjytyj" hidden="1">[0]!jytjytyj</definedName>
    <definedName name="K" localSheetId="12" hidden="1">{#N/A,#N/A,FALSE,"COVER1.XLS ";#N/A,#N/A,FALSE,"RACT1.XLS";#N/A,#N/A,FALSE,"RACT2.XLS";#N/A,#N/A,FALSE,"ECCMP";#N/A,#N/A,FALSE,"WELDER.XLS"}</definedName>
    <definedName name="K" hidden="1">{#N/A,#N/A,FALSE,"COVER1.XLS ";#N/A,#N/A,FALSE,"RACT1.XLS";#N/A,#N/A,FALSE,"RACT2.XLS";#N/A,#N/A,FALSE,"ECCMP";#N/A,#N/A,FALSE,"WELDER.XLS"}</definedName>
    <definedName name="K2_WBEVMODE" hidden="1">0</definedName>
    <definedName name="karnatakabank" localSheetId="12">#REF!</definedName>
    <definedName name="karnatakabank">#REF!</definedName>
    <definedName name="kbace" localSheetId="12">#REF!</definedName>
    <definedName name="kbace">#REF!</definedName>
    <definedName name="kfndg" localSheetId="12">#REF!</definedName>
    <definedName name="kfndg">#REF!</definedName>
    <definedName name="KGP" localSheetId="12">#REF!</definedName>
    <definedName name="KGP">#REF!</definedName>
    <definedName name="kiuj" localSheetId="1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kiu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kiukiu" localSheetId="12" hidden="1">{#N/A,#N/A,FALSE,"H1H2";"Sales by division",#N/A,FALSE,"H1H2";"LFL assumptions",#N/A,FALSE,"H1H2"}</definedName>
    <definedName name="kiukiu" hidden="1">{#N/A,#N/A,FALSE,"H1H2";"Sales by division",#N/A,FALSE,"H1H2";"LFL assumptions",#N/A,FALSE,"H1H2"}</definedName>
    <definedName name="kj" localSheetId="12" hidden="1">{"CASHFLOW",#N/A,FALSE,"Northpointe"}</definedName>
    <definedName name="kj" hidden="1">{"CASHFLOW",#N/A,FALSE,"Northpointe"}</definedName>
    <definedName name="kk" localSheetId="12">#REF!</definedName>
    <definedName name="kk">#REF!</definedName>
    <definedName name="kkkk" localSheetId="12">#REF!</definedName>
    <definedName name="kkkk">#REF!</definedName>
    <definedName name="KOREA_PLASTIC_in_KUSD" localSheetId="12">#REF!</definedName>
    <definedName name="KOREA_PLASTIC_in_KUSD">#REF!</definedName>
    <definedName name="ks" localSheetId="12" hidden="1">{#N/A,#N/A,FALSE,"COVER.XLS";#N/A,#N/A,FALSE,"RACT1.XLS";#N/A,#N/A,FALSE,"RACT2.XLS";#N/A,#N/A,FALSE,"ECCMP";#N/A,#N/A,FALSE,"WELDER.XLS"}</definedName>
    <definedName name="ks" hidden="1">{#N/A,#N/A,FALSE,"COVER.XLS";#N/A,#N/A,FALSE,"RACT1.XLS";#N/A,#N/A,FALSE,"RACT2.XLS";#N/A,#N/A,FALSE,"ECCMP";#N/A,#N/A,FALSE,"WELDER.XLS"}</definedName>
    <definedName name="ksjgfd" localSheetId="12">#REF!</definedName>
    <definedName name="ksjgfd">#REF!</definedName>
    <definedName name="kskk" localSheetId="12" hidden="1">{#N/A,#N/A,FALSE,"COVER.XLS";#N/A,#N/A,FALSE,"RACT1.XLS";#N/A,#N/A,FALSE,"RACT2.XLS";#N/A,#N/A,FALSE,"ECCMP";#N/A,#N/A,FALSE,"WELDER.XLS"}</definedName>
    <definedName name="kskk" hidden="1">{#N/A,#N/A,FALSE,"COVER.XLS";#N/A,#N/A,FALSE,"RACT1.XLS";#N/A,#N/A,FALSE,"RACT2.XLS";#N/A,#N/A,FALSE,"ECCMP";#N/A,#N/A,FALSE,"WELDER.XLS"}</definedName>
    <definedName name="kuikui" localSheetId="12" hidden="1">{"Clothing PL",#N/A,FALSE,"H1H2";"Food PL",#N/A,FALSE,"H1H2";"Group PL",#N/A,FALSE,"H1H2";"Home Furnishings PL",#N/A,FALSE,"H1H2"}</definedName>
    <definedName name="kuikui" hidden="1">{"Clothing PL",#N/A,FALSE,"H1H2";"Food PL",#N/A,FALSE,"H1H2";"Group PL",#N/A,FALSE,"H1H2";"Home Furnishings PL",#N/A,FALSE,"H1H2"}</definedName>
    <definedName name="kv" localSheetId="12" hidden="1">{#N/A,#N/A,FALSE,"COVER1.XLS ";#N/A,#N/A,FALSE,"RACT1.XLS";#N/A,#N/A,FALSE,"RACT2.XLS";#N/A,#N/A,FALSE,"ECCMP";#N/A,#N/A,FALSE,"WELDER.XLS"}</definedName>
    <definedName name="kv" hidden="1">{#N/A,#N/A,FALSE,"COVER1.XLS ";#N/A,#N/A,FALSE,"RACT1.XLS";#N/A,#N/A,FALSE,"RACT2.XLS";#N/A,#N/A,FALSE,"ECCMP";#N/A,#N/A,FALSE,"WELDER.XLS"}</definedName>
    <definedName name="kvs" localSheetId="12" hidden="1">{#N/A,#N/A,FALSE,"COVER1.XLS 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kvv" localSheetId="12" hidden="1">{#N/A,#N/A,FALSE,"COVER.XLS";#N/A,#N/A,FALSE,"RACT1.XLS";#N/A,#N/A,FALSE,"RACT2.XLS";#N/A,#N/A,FALSE,"ECCMP";#N/A,#N/A,FALSE,"WELDER.XLS"}</definedName>
    <definedName name="kvv" hidden="1">{#N/A,#N/A,FALSE,"COVER.XLS";#N/A,#N/A,FALSE,"RACT1.XLS";#N/A,#N/A,FALSE,"RACT2.XLS";#N/A,#N/A,FALSE,"ECCMP";#N/A,#N/A,FALSE,"WELDER.XLS"}</definedName>
    <definedName name="l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_TCost" localSheetId="12">#REF!</definedName>
    <definedName name="L_TCost">#REF!</definedName>
    <definedName name="LABELTEXTCOLUMN1" localSheetId="12">#REF!</definedName>
    <definedName name="LABELTEXTCOLUMN1">#REF!</definedName>
    <definedName name="LABELTEXTROW1" localSheetId="12">#REF!</definedName>
    <definedName name="LABELTEXTROW1">#REF!</definedName>
    <definedName name="LABOR3" localSheetId="12">#REF!</definedName>
    <definedName name="LABOR3">#REF!</definedName>
    <definedName name="LAC" localSheetId="12">#REF!</definedName>
    <definedName name="LAC">#REF!</definedName>
    <definedName name="Laidlaw_AVP" localSheetId="12">#REF!</definedName>
    <definedName name="Laidlaw_AVP">#REF!</definedName>
    <definedName name="Lakh" localSheetId="12">#REF!</definedName>
    <definedName name="Lakh">#REF!</definedName>
    <definedName name="Lamba_per_year_Routemiles" localSheetId="12">#REF!</definedName>
    <definedName name="Lamba_per_year_Routemiles">#REF!</definedName>
    <definedName name="lambda" localSheetId="12">#REF!</definedName>
    <definedName name="lambda">#REF!</definedName>
    <definedName name="Land" localSheetId="12">#REF!</definedName>
    <definedName name="Land">#REF!</definedName>
    <definedName name="laptopcost" localSheetId="12">#REF!</definedName>
    <definedName name="laptopcost">#REF!</definedName>
    <definedName name="Large_Annual_revenue" localSheetId="12">#REF!</definedName>
    <definedName name="Large_Annual_revenue">#REF!</definedName>
    <definedName name="Large_Duration" localSheetId="12">#REF!</definedName>
    <definedName name="Large_Duration">#REF!</definedName>
    <definedName name="Large_Margin" localSheetId="12">#REF!</definedName>
    <definedName name="Large_Margin">#REF!</definedName>
    <definedName name="Large_Monthly_Margin" localSheetId="12">#REF!</definedName>
    <definedName name="Large_Monthly_Margin">#REF!</definedName>
    <definedName name="Large_Monthly_Revenue" localSheetId="12">#REF!</definedName>
    <definedName name="Large_Monthly_Revenue">#REF!</definedName>
    <definedName name="Large_Project_Order_Value" localSheetId="12">#REF!</definedName>
    <definedName name="Large_Project_Order_Value">#REF!</definedName>
    <definedName name="Large_Total_OI" localSheetId="12">#REF!</definedName>
    <definedName name="Large_Total_OI">#REF!</definedName>
    <definedName name="Last_Weeks" localSheetId="12">#REF!</definedName>
    <definedName name="Last_Weeks">#REF!</definedName>
    <definedName name="last12" localSheetId="12">#REF!</definedName>
    <definedName name="last12">#REF!</definedName>
    <definedName name="last6" localSheetId="12">#REF!</definedName>
    <definedName name="last6">#REF!</definedName>
    <definedName name="laura1" localSheetId="12">#REF!</definedName>
    <definedName name="laura1">#REF!</definedName>
    <definedName name="LBandRisk1" localSheetId="12">#REF!</definedName>
    <definedName name="LBandRisk1">#REF!</definedName>
    <definedName name="LBandRisk2" localSheetId="12">#REF!</definedName>
    <definedName name="LBandRisk2">#REF!</definedName>
    <definedName name="LBandSub1" localSheetId="12">#REF!</definedName>
    <definedName name="LBandSub1">#REF!</definedName>
    <definedName name="LBandSub2" localSheetId="12">#REF!</definedName>
    <definedName name="LBandSub2">#REF!</definedName>
    <definedName name="LBO" localSheetId="12">#REF!,#REF!,#REF!</definedName>
    <definedName name="LBO">#REF!,#REF!,#REF!</definedName>
    <definedName name="LBO_1" localSheetId="12">#REF!</definedName>
    <definedName name="LBO_1">#REF!</definedName>
    <definedName name="LBO_2" localSheetId="12">#REF!</definedName>
    <definedName name="LBO_2">#REF!</definedName>
    <definedName name="LBO_3" localSheetId="12">#REF!</definedName>
    <definedName name="LBO_3">#REF!</definedName>
    <definedName name="LBO_4" localSheetId="12">#REF!</definedName>
    <definedName name="LBO_4">#REF!</definedName>
    <definedName name="LBO_5" localSheetId="12">#REF!</definedName>
    <definedName name="LBO_5">#REF!</definedName>
    <definedName name="LBO_6" localSheetId="12">#REF!</definedName>
    <definedName name="LBO_6">#REF!</definedName>
    <definedName name="LBO_7" localSheetId="12">#REF!</definedName>
    <definedName name="LBO_7">#REF!</definedName>
    <definedName name="LBO_8" localSheetId="12">#REF!</definedName>
    <definedName name="LBO_8">#REF!</definedName>
    <definedName name="LBOIPOExit1" localSheetId="12">#REF!</definedName>
    <definedName name="LBOIPOExit1">#REF!</definedName>
    <definedName name="LBOIPOExit2" localSheetId="12">#REF!</definedName>
    <definedName name="LBOIPOExit2">#REF!</definedName>
    <definedName name="LBOSaleExit1" localSheetId="12">#REF!</definedName>
    <definedName name="LBOSaleExit1">#REF!</definedName>
    <definedName name="LBOSaleExit2" localSheetId="12">#REF!</definedName>
    <definedName name="LBOSaleExit2">#REF!</definedName>
    <definedName name="LC">#REF!</definedName>
    <definedName name="LEA_BASE_STM1_PRICING" localSheetId="12">#REF!</definedName>
    <definedName name="LEA_BASE_STM1_PRICING">#REF!</definedName>
    <definedName name="LEA_DATA_1" localSheetId="12">#REF!</definedName>
    <definedName name="LEA_DATA_1">#REF!</definedName>
    <definedName name="LEA_DATA_2" localSheetId="12">#REF!</definedName>
    <definedName name="LEA_DATA_2">#REF!</definedName>
    <definedName name="LEA_REVENUE" localSheetId="12">#REF!</definedName>
    <definedName name="LEA_REVENUE">#REF!</definedName>
    <definedName name="LEA_STM1_Eq" localSheetId="12">#REF!</definedName>
    <definedName name="LEA_STM1_Eq">#REF!</definedName>
    <definedName name="leasehold" localSheetId="12">#REF!</definedName>
    <definedName name="leasehold">#REF!</definedName>
    <definedName name="Leasing_Category" localSheetId="12">#REF!</definedName>
    <definedName name="Leasing_Category">#REF!</definedName>
    <definedName name="Leasing_CostInFY" localSheetId="12">#REF!</definedName>
    <definedName name="Leasing_CostInFY">#REF!</definedName>
    <definedName name="Leasing_Quarter" localSheetId="12">#REF!</definedName>
    <definedName name="Leasing_Quarter">#REF!</definedName>
    <definedName name="Leasing_Quarter1" localSheetId="12">#REF!</definedName>
    <definedName name="Leasing_Quarter1">#REF!</definedName>
    <definedName name="Length" localSheetId="12">#REF!</definedName>
    <definedName name="Length">#REF!</definedName>
    <definedName name="LevMaint_" localSheetId="12">#REF!</definedName>
    <definedName name="LevMaint_">#REF!</definedName>
    <definedName name="LIBOR" localSheetId="12">#REF!</definedName>
    <definedName name="LIBOR">#REF!</definedName>
    <definedName name="limcount" hidden="1">1</definedName>
    <definedName name="Link" localSheetId="12">#REF!</definedName>
    <definedName name="Link">#REF!</definedName>
    <definedName name="List_of_Material" localSheetId="12">#REF!</definedName>
    <definedName name="List_of_Material">#REF!</definedName>
    <definedName name="ListOfSuperCriticalEquipment" localSheetId="12">#REF!</definedName>
    <definedName name="ListOfSuperCriticalEquipment">#REF!</definedName>
    <definedName name="ljllsdljlksdlkjdskdkldskds" localSheetId="12" hidden="1">{"SchH1",#N/A,FALSE,"Schedules";"SchH2",#N/A,FALSE,"Schedules"}</definedName>
    <definedName name="ljllsdljlksdlkjdskdkldskds" hidden="1">{"SchH1",#N/A,FALSE,"Schedules";"SchH2",#N/A,FALSE,"Schedules"}</definedName>
    <definedName name="lk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k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ll" localSheetId="12" hidden="1">{"Summary",#N/A,FALSE,"Details (2)"}</definedName>
    <definedName name="ll" hidden="1">{"Summary",#N/A,FALSE,"Details (2)"}</definedName>
    <definedName name="lll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" localSheetId="12" hidden="1">{"Summary",#N/A,FALSE,"Details (2)"}</definedName>
    <definedName name="lllll" hidden="1">{"Summary",#N/A,FALSE,"Details (2)"}</definedName>
    <definedName name="lllllllll" localSheetId="12" hidden="1">{"SUM",#N/A,FALSE,"Details (2)"}</definedName>
    <definedName name="lllllllll" hidden="1">{"SUM",#N/A,FALSE,"Details (2)"}</definedName>
    <definedName name="lllllllllllllllllll" localSheetId="12" hidden="1">{"Summary",#N/A,FALSE,"Details (2)"}</definedName>
    <definedName name="lllllllllllllllllll" hidden="1">{"Summary",#N/A,FALSE,"Details (2)"}</definedName>
    <definedName name="loanpayc" localSheetId="12">#REF!</definedName>
    <definedName name="loanpayc">#REF!</definedName>
    <definedName name="loanpayp" localSheetId="12">#REF!</definedName>
    <definedName name="loanpayp">#REF!</definedName>
    <definedName name="loanrecc" localSheetId="12">#REF!</definedName>
    <definedName name="loanrecc">#REF!</definedName>
    <definedName name="loanrecp" localSheetId="12">#REF!</definedName>
    <definedName name="loanrecp">#REF!</definedName>
    <definedName name="loc" localSheetId="12">#REF!</definedName>
    <definedName name="loc">#REF!</definedName>
    <definedName name="loca" localSheetId="12">#REF!</definedName>
    <definedName name="loca">#REF!</definedName>
    <definedName name="Local" localSheetId="12">#REF!</definedName>
    <definedName name="Local">#REF!</definedName>
    <definedName name="Local___SSC" localSheetId="12">#REF!</definedName>
    <definedName name="Local___SSC">#REF!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ok1Area" localSheetId="12">#REF!</definedName>
    <definedName name="Look1Area">#REF!</definedName>
    <definedName name="Look2Area" localSheetId="12">#REF!</definedName>
    <definedName name="Look2Area">#REF!</definedName>
    <definedName name="Look3Area" localSheetId="12">#REF!</definedName>
    <definedName name="Look3Area">#REF!</definedName>
    <definedName name="Look4Area" localSheetId="12">#REF!</definedName>
    <definedName name="Look4Area">#REF!</definedName>
    <definedName name="Look5Area" localSheetId="12">#REF!</definedName>
    <definedName name="Look5Area">#REF!</definedName>
    <definedName name="LookUpRange" localSheetId="12">#REF!</definedName>
    <definedName name="LookUpRange">#REF!</definedName>
    <definedName name="Low_Sub1" localSheetId="12">#REF!</definedName>
    <definedName name="Low_Sub1">#REF!</definedName>
    <definedName name="LP" localSheetId="12">#REF!</definedName>
    <definedName name="LP">#REF!</definedName>
    <definedName name="LP_1" localSheetId="12">#REF!</definedName>
    <definedName name="LP_1">#REF!</definedName>
    <definedName name="LP_10" localSheetId="12">#REF!</definedName>
    <definedName name="LP_10">#REF!</definedName>
    <definedName name="LP_11" localSheetId="12">#REF!</definedName>
    <definedName name="LP_11">#REF!</definedName>
    <definedName name="LP_2" localSheetId="12">#REF!</definedName>
    <definedName name="LP_2">#REF!</definedName>
    <definedName name="LP_3" localSheetId="12">#REF!</definedName>
    <definedName name="LP_3">#REF!</definedName>
    <definedName name="LP_4" localSheetId="12">#REF!</definedName>
    <definedName name="LP_4">#REF!</definedName>
    <definedName name="LP_5" localSheetId="12">#REF!</definedName>
    <definedName name="LP_5">#REF!</definedName>
    <definedName name="LP_6" localSheetId="12">#REF!</definedName>
    <definedName name="LP_6">#REF!</definedName>
    <definedName name="LP_7" localSheetId="12">#REF!</definedName>
    <definedName name="LP_7">#REF!</definedName>
    <definedName name="LP_8" localSheetId="12">#REF!</definedName>
    <definedName name="LP_8">#REF!</definedName>
    <definedName name="LP_9" localSheetId="12">#REF!</definedName>
    <definedName name="LP_9">#REF!</definedName>
    <definedName name="ltaccr" localSheetId="12">#REF!</definedName>
    <definedName name="ltaccr">#REF!</definedName>
    <definedName name="ltamort" localSheetId="12">#REF!</definedName>
    <definedName name="ltamort">#REF!</definedName>
    <definedName name="Ltd" localSheetId="12">#REF!</definedName>
    <definedName name="Ltd">#REF!</definedName>
    <definedName name="ltinvest" localSheetId="12">#REF!</definedName>
    <definedName name="ltinvest">#REF!</definedName>
    <definedName name="LTIP" localSheetId="12">#REF!</definedName>
    <definedName name="LTIP">#REF!</definedName>
    <definedName name="ltm_BalanceSheet" localSheetId="12">#REF!</definedName>
    <definedName name="ltm_BalanceSheet">#REF!</definedName>
    <definedName name="ltm_IncomeStatement" localSheetId="12">#REF!</definedName>
    <definedName name="ltm_IncomeStatement">#REF!</definedName>
    <definedName name="ltpaid" localSheetId="12">#REF!</definedName>
    <definedName name="ltpaid">#REF!</definedName>
    <definedName name="ltpurch" localSheetId="12">#REF!</definedName>
    <definedName name="ltpurch">#REF!</definedName>
    <definedName name="LTSAOppTrkSummCost" localSheetId="12">#REF!</definedName>
    <definedName name="LTSAOppTrkSummCost">#REF!</definedName>
    <definedName name="LTSAOppTrkSummPctList" localSheetId="12">#REF!</definedName>
    <definedName name="LTSAOppTrkSummPctList">#REF!</definedName>
    <definedName name="LTSAOppTrkSummSales" localSheetId="12">#REF!</definedName>
    <definedName name="LTSAOppTrkSummSales">#REF!</definedName>
    <definedName name="ltugl" localSheetId="12">#REF!</definedName>
    <definedName name="ltugl">#REF!</definedName>
    <definedName name="ltunreal" localSheetId="12">#REF!</definedName>
    <definedName name="ltunreal">#REF!</definedName>
    <definedName name="m" localSheetId="12">#REF!</definedName>
    <definedName name="m">#REF!</definedName>
    <definedName name="M_ACost" localSheetId="12">#REF!</definedName>
    <definedName name="M_ACost">#REF!</definedName>
    <definedName name="M0" localSheetId="12">#REF!</definedName>
    <definedName name="M0">#REF!</definedName>
    <definedName name="m1500." localSheetId="12">#REF!</definedName>
    <definedName name="m1500.">#REF!</definedName>
    <definedName name="MA" localSheetId="12" hidden="1">{#N/A,#N/A,FALSE,"COMP"}</definedName>
    <definedName name="MA" hidden="1">{#N/A,#N/A,FALSE,"COMP"}</definedName>
    <definedName name="MA_BTS_SUMMARY">#REF!</definedName>
    <definedName name="MA_Plng_Resp" localSheetId="12">#REF!</definedName>
    <definedName name="MA_Plng_Resp">#REF!</definedName>
    <definedName name="Machine_List" localSheetId="12">#REF!</definedName>
    <definedName name="Machine_List">#REF!</definedName>
    <definedName name="macmillan" localSheetId="12">#REF!</definedName>
    <definedName name="macmillan">#REF!</definedName>
    <definedName name="mahesh" localSheetId="12">#REF!</definedName>
    <definedName name="mahesh">#REF!</definedName>
    <definedName name="mahindra" localSheetId="12">#REF!</definedName>
    <definedName name="mahindra">#REF!</definedName>
    <definedName name="main" localSheetId="12">#REF!</definedName>
    <definedName name="main">#REF!</definedName>
    <definedName name="MAINCOMP" localSheetId="12">#REF!</definedName>
    <definedName name="MAINCOMP">#REF!</definedName>
    <definedName name="Mainline_IBM_Hardware_Maintenance" localSheetId="12">#REF!</definedName>
    <definedName name="Mainline_IBM_Hardware_Maintenance">#REF!</definedName>
    <definedName name="Maint">3</definedName>
    <definedName name="Maintenance_Category" localSheetId="12">#REF!</definedName>
    <definedName name="Maintenance_Category">#REF!</definedName>
    <definedName name="Maintenance_CostInFY" localSheetId="12">#REF!</definedName>
    <definedName name="Maintenance_CostInFY">#REF!</definedName>
    <definedName name="Maintenance_Quarter" localSheetId="12">#REF!</definedName>
    <definedName name="Maintenance_Quarter">#REF!</definedName>
    <definedName name="MAJOR" localSheetId="12">#REF!</definedName>
    <definedName name="MAJOR">#REF!</definedName>
    <definedName name="MAJORFUND" localSheetId="12">#REF!</definedName>
    <definedName name="MAJORFUND">#REF!</definedName>
    <definedName name="MakeUpGPH" localSheetId="12">#REF!</definedName>
    <definedName name="MakeUpGPH">#REF!</definedName>
    <definedName name="malli" localSheetId="12">#REF!</definedName>
    <definedName name="malli">#REF!</definedName>
    <definedName name="man" localSheetId="12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.Stk.BS" localSheetId="12">#REF!</definedName>
    <definedName name="Man.Stk.BS">#REF!</definedName>
    <definedName name="Management_Share" localSheetId="12">#REF!</definedName>
    <definedName name="Management_Share">#REF!</definedName>
    <definedName name="Management_Share_Out" localSheetId="12">#REF!</definedName>
    <definedName name="Management_Share_Out">#REF!</definedName>
    <definedName name="mani" localSheetId="12">#REF!</definedName>
    <definedName name="mani">#REF!</definedName>
    <definedName name="mans" localSheetId="12">{"quarterly",#N/A,FALSE,"Income Statement";#N/A,#N/A,FALSE,"print segment";#N/A,#N/A,FALSE,"Balance Sheet";#N/A,#N/A,FALSE,"Annl Inc";#N/A,#N/A,FALSE,"Cash Flow"}</definedName>
    <definedName name="mans">{"quarterly",#N/A,FALSE,"Income Statement";#N/A,#N/A,FALSE,"print segment";#N/A,#N/A,FALSE,"Balance Sheet";#N/A,#N/A,FALSE,"Annl Inc";#N/A,#N/A,FALSE,"Cash Flow"}</definedName>
    <definedName name="Manufacturer">#REF!</definedName>
    <definedName name="manufacturing" localSheetId="12">#REF!</definedName>
    <definedName name="manufacturing">#REF!</definedName>
    <definedName name="MARDATA?" localSheetId="12">#REF!</definedName>
    <definedName name="MARDATA?">#REF!</definedName>
    <definedName name="MarginSens_Base" localSheetId="12">#REF!</definedName>
    <definedName name="MarginSens_Base">#REF!</definedName>
    <definedName name="MARGINSUMMARY" localSheetId="12">#REF!</definedName>
    <definedName name="MARGINSUMMARY">#REF!</definedName>
    <definedName name="MARGSUMMARY" localSheetId="12">#REF!</definedName>
    <definedName name="MARGSUMMARY">#REF!</definedName>
    <definedName name="marital" localSheetId="12">#REF!</definedName>
    <definedName name="marital">#REF!</definedName>
    <definedName name="mark" localSheetId="12">#REF!</definedName>
    <definedName name="mark">#REF!</definedName>
    <definedName name="Market" localSheetId="12">#REF!</definedName>
    <definedName name="Market">#REF!</definedName>
    <definedName name="MASTERBTS" localSheetId="12">#REF!</definedName>
    <definedName name="MASTERBTS">#REF!</definedName>
    <definedName name="matcomp" localSheetId="12">#REF!</definedName>
    <definedName name="matcomp">#REF!</definedName>
    <definedName name="MATHANGI" localSheetId="12" hidden="1">{#N/A,#N/A,FALSE,"COMP"}</definedName>
    <definedName name="MATHANGI" hidden="1">{#N/A,#N/A,FALSE,"COMP"}</definedName>
    <definedName name="matnotes" localSheetId="12">#REF!</definedName>
    <definedName name="matnotes">#REF!</definedName>
    <definedName name="Max_nb_fp" localSheetId="12">#REF!</definedName>
    <definedName name="Max_nb_fp">#REF!</definedName>
    <definedName name="Max_wl" localSheetId="12">#REF!</definedName>
    <definedName name="Max_wl">#REF!</definedName>
    <definedName name="MAYDATA?" localSheetId="12">#REF!</definedName>
    <definedName name="MAYDATA?">#REF!</definedName>
    <definedName name="mbm" localSheetId="12" hidden="1">{#N/A,#N/A,FALSE,"COMP"}</definedName>
    <definedName name="mbm" hidden="1">{#N/A,#N/A,FALSE,"COMP"}</definedName>
    <definedName name="mcdowell" localSheetId="12">#REF!</definedName>
    <definedName name="mcdowell">#REF!</definedName>
    <definedName name="MDEVISES" localSheetId="12">#REF!,#REF!,#REF!</definedName>
    <definedName name="MDEVISES">#REF!,#REF!,#REF!</definedName>
    <definedName name="me">"Button 5"</definedName>
    <definedName name="Medium_Duration" localSheetId="12">#REF!</definedName>
    <definedName name="Medium_Duration">#REF!</definedName>
    <definedName name="Medium_Margin" localSheetId="12">#REF!</definedName>
    <definedName name="Medium_Margin">#REF!</definedName>
    <definedName name="Medium_Monthly_Margin" localSheetId="12">#REF!</definedName>
    <definedName name="Medium_Monthly_Margin">#REF!</definedName>
    <definedName name="Medium_Monthly_Revenue" localSheetId="12">#REF!</definedName>
    <definedName name="Medium_Monthly_Revenue">#REF!</definedName>
    <definedName name="Medium_Project_Order_Value" localSheetId="12">#REF!</definedName>
    <definedName name="Medium_Project_Order_Value">#REF!</definedName>
    <definedName name="Medium_Total_OI" localSheetId="12">#REF!</definedName>
    <definedName name="Medium_Total_OI">#REF!</definedName>
    <definedName name="MerrillPrintIt" localSheetId="12" hidden="1">#N/A</definedName>
    <definedName name="MerrillPrintIt" hidden="1">[0]!MerrillPrintIt</definedName>
    <definedName name="MethodAcc" localSheetId="12">#REF!</definedName>
    <definedName name="MethodAcc">#REF!</definedName>
    <definedName name="MEXICO_CASE" localSheetId="12">#REF!</definedName>
    <definedName name="MEXICO_CASE">#REF!</definedName>
    <definedName name="MFRF" localSheetId="12">#REF!,#REF!,#REF!,#REF!,#REF!</definedName>
    <definedName name="MFRF">#REF!,#REF!,#REF!,#REF!,#REF!</definedName>
    <definedName name="mgrannpay" localSheetId="12">#REF!</definedName>
    <definedName name="mgrannpay">#REF!</definedName>
    <definedName name="mgrmopay" localSheetId="12">#REF!</definedName>
    <definedName name="mgrmopay">#REF!</definedName>
    <definedName name="midpoint" localSheetId="12">#REF!</definedName>
    <definedName name="midpoint">#REF!</definedName>
    <definedName name="mile" localSheetId="12">#REF!</definedName>
    <definedName name="mile">#REF!</definedName>
    <definedName name="mincash" localSheetId="12">#REF!</definedName>
    <definedName name="mincash">#REF!</definedName>
    <definedName name="MINI" localSheetId="12">#REF!</definedName>
    <definedName name="MINI">#REF!</definedName>
    <definedName name="MK11USD" localSheetId="12">#REF!</definedName>
    <definedName name="MK11USD">#REF!</definedName>
    <definedName name="MKT_2" localSheetId="12">#REF!</definedName>
    <definedName name="MKT_2">#REF!</definedName>
    <definedName name="MKT10LC" localSheetId="12">#REF!</definedName>
    <definedName name="MKT10LC">#REF!</definedName>
    <definedName name="Mkt10Local" localSheetId="12">#REF!</definedName>
    <definedName name="Mkt10Local">#REF!</definedName>
    <definedName name="Mkt10USD" localSheetId="12">#REF!</definedName>
    <definedName name="Mkt10USD">#REF!</definedName>
    <definedName name="MKT11LC" localSheetId="12">#REF!</definedName>
    <definedName name="MKT11LC">#REF!</definedName>
    <definedName name="Mkt11Local" localSheetId="12">#REF!</definedName>
    <definedName name="Mkt11Local">#REF!</definedName>
    <definedName name="Mkt11USD" localSheetId="12">#REF!</definedName>
    <definedName name="Mkt11USD">#REF!</definedName>
    <definedName name="MKT1LC" localSheetId="12">#REF!</definedName>
    <definedName name="MKT1LC">#REF!</definedName>
    <definedName name="Mkt1Local" localSheetId="12">#REF!</definedName>
    <definedName name="Mkt1Local">#REF!</definedName>
    <definedName name="Mkt1USD" localSheetId="12">#REF!</definedName>
    <definedName name="Mkt1USD">#REF!</definedName>
    <definedName name="MKT2LC" localSheetId="12">#REF!</definedName>
    <definedName name="MKT2LC">#REF!</definedName>
    <definedName name="Mkt2Local" localSheetId="12">#REF!</definedName>
    <definedName name="Mkt2Local">#REF!</definedName>
    <definedName name="Mkt2USD" localSheetId="12">#REF!</definedName>
    <definedName name="Mkt2USD">#REF!</definedName>
    <definedName name="MKT3LC" localSheetId="12">#REF!</definedName>
    <definedName name="MKT3LC">#REF!</definedName>
    <definedName name="Mkt3Local" localSheetId="12">#REF!</definedName>
    <definedName name="Mkt3Local">#REF!</definedName>
    <definedName name="Mkt3USD" localSheetId="12">#REF!</definedName>
    <definedName name="Mkt3USD">#REF!</definedName>
    <definedName name="MKT4LC" localSheetId="12">#REF!</definedName>
    <definedName name="MKT4LC">#REF!</definedName>
    <definedName name="Mkt4Local" localSheetId="12">#REF!</definedName>
    <definedName name="Mkt4Local">#REF!</definedName>
    <definedName name="Mkt4USD" localSheetId="12">#REF!</definedName>
    <definedName name="Mkt4USD">#REF!</definedName>
    <definedName name="MKT5LC" localSheetId="12">#REF!</definedName>
    <definedName name="MKT5LC">#REF!</definedName>
    <definedName name="Mkt5Local" localSheetId="12">#REF!</definedName>
    <definedName name="Mkt5Local">#REF!</definedName>
    <definedName name="Mkt5USD" localSheetId="12">#REF!</definedName>
    <definedName name="Mkt5USD">#REF!</definedName>
    <definedName name="MKT6LC" localSheetId="12">#REF!</definedName>
    <definedName name="MKT6LC">#REF!</definedName>
    <definedName name="Mkt6Local" localSheetId="12">#REF!</definedName>
    <definedName name="Mkt6Local">#REF!</definedName>
    <definedName name="Mkt6USD" localSheetId="12">#REF!</definedName>
    <definedName name="Mkt6USD">#REF!</definedName>
    <definedName name="MKT7LC" localSheetId="12">#REF!</definedName>
    <definedName name="MKT7LC">#REF!</definedName>
    <definedName name="Mkt7Local" localSheetId="12">#REF!</definedName>
    <definedName name="Mkt7Local">#REF!</definedName>
    <definedName name="Mkt7USD" localSheetId="12">#REF!</definedName>
    <definedName name="Mkt7USD">#REF!</definedName>
    <definedName name="MKT8LC" localSheetId="12">#REF!</definedName>
    <definedName name="MKT8LC">#REF!</definedName>
    <definedName name="Mkt8Local" localSheetId="12">#REF!</definedName>
    <definedName name="Mkt8Local">#REF!</definedName>
    <definedName name="Mkt8USD" localSheetId="12">#REF!</definedName>
    <definedName name="Mkt8USD">#REF!</definedName>
    <definedName name="MKT9LC" localSheetId="12">#REF!</definedName>
    <definedName name="MKT9LC">#REF!</definedName>
    <definedName name="Mkt9Local" localSheetId="12">#REF!</definedName>
    <definedName name="Mkt9Local">#REF!</definedName>
    <definedName name="Mkt9USD" localSheetId="12">#REF!</definedName>
    <definedName name="Mkt9USD">#REF!</definedName>
    <definedName name="mkting_adv" localSheetId="12" hidden="1">{#N/A,#N/A,FALSE,"ASSUMPTIONS";#N/A,#N/A,FALSE,"Valuation Summary";"page1",#N/A,FALSE,"PRESENTATION";"page2",#N/A,FALSE,"PRESENTATION";#N/A,#N/A,FALSE,"ORIGINAL_ROLLBACK"}</definedName>
    <definedName name="mkting_adv" hidden="1">{#N/A,#N/A,FALSE,"ASSUMPTIONS";#N/A,#N/A,FALSE,"Valuation Summary";"page1",#N/A,FALSE,"PRESENTATION";"page2",#N/A,FALSE,"PRESENTATION";#N/A,#N/A,FALSE,"ORIGINAL_ROLLBACK"}</definedName>
    <definedName name="mkting_adver" localSheetId="12" hidden="1">{#N/A,#N/A,FALSE,"ASSUMPTIONS";#N/A,#N/A,FALSE,"Valuation Summary";"page1",#N/A,FALSE,"PRESENTATION";"page2",#N/A,FALSE,"PRESENTATION";#N/A,#N/A,FALSE,"ORIGINAL_ROLLBACK"}</definedName>
    <definedName name="mkting_adver" hidden="1">{#N/A,#N/A,FALSE,"ASSUMPTIONS";#N/A,#N/A,FALSE,"Valuation Summary";"page1",#N/A,FALSE,"PRESENTATION";"page2",#N/A,FALSE,"PRESENTATION";#N/A,#N/A,FALSE,"ORIGINAL_ROLLBACK"}</definedName>
    <definedName name="ML_WORKS_PRICE_STOCK_2004_DATABASE_List" localSheetId="12">#REF!</definedName>
    <definedName name="ML_WORKS_PRICE_STOCK_2004_DATABASE_List">#REF!</definedName>
    <definedName name="MMLB_SO_DECEMBE" localSheetId="12">#REF!</definedName>
    <definedName name="MMLB_SO_DECEMBE">#REF!</definedName>
    <definedName name="MMLB_SO_FEBRUAR" localSheetId="12">#REF!</definedName>
    <definedName name="MMLB_SO_FEBRUAR">#REF!</definedName>
    <definedName name="MMLB_SO_JANUARY" localSheetId="12">#REF!</definedName>
    <definedName name="MMLB_SO_JANUARY">#REF!</definedName>
    <definedName name="MMLB_SO_NOVEMBE" localSheetId="12">#REF!</definedName>
    <definedName name="MMLB_SO_NOVEMBE">#REF!</definedName>
    <definedName name="MMLB_SO_OCTOBER" localSheetId="12">#REF!</definedName>
    <definedName name="MMLB_SO_OCTOBER">#REF!</definedName>
    <definedName name="MMLB_SO_SEPTEMB" localSheetId="12">#REF!</definedName>
    <definedName name="MMLB_SO_SEPTEMB">#REF!</definedName>
    <definedName name="MMLB_SOLD_ANNUA" localSheetId="12">#REF!</definedName>
    <definedName name="MMLB_SOLD_ANNUA">#REF!</definedName>
    <definedName name="MMLB_SOLD_APRIL" localSheetId="12">#REF!</definedName>
    <definedName name="MMLB_SOLD_APRIL">#REF!</definedName>
    <definedName name="MMLB_SOLD_AUGUS" localSheetId="12">#REF!</definedName>
    <definedName name="MMLB_SOLD_AUGUS">#REF!</definedName>
    <definedName name="MMLB_SOLD_JULY" localSheetId="12">#REF!</definedName>
    <definedName name="MMLB_SOLD_JULY">#REF!</definedName>
    <definedName name="MMLB_SOLD_JUNE" localSheetId="12">#REF!</definedName>
    <definedName name="MMLB_SOLD_JUNE">#REF!</definedName>
    <definedName name="MMLB_SOLD_MARCH" localSheetId="12">#REF!</definedName>
    <definedName name="MMLB_SOLD_MARCH">#REF!</definedName>
    <definedName name="MMLB_SOLD_MAY" localSheetId="12">#REF!</definedName>
    <definedName name="MMLB_SOLD_MAY">#REF!</definedName>
    <definedName name="mmm" localSheetId="12" hidden="1">{#N/A,#N/A,FALSE,"COVER.XLS";#N/A,#N/A,FALSE,"RACT1.XLS";#N/A,#N/A,FALSE,"RACT2.XLS";#N/A,#N/A,FALSE,"ECCMP";#N/A,#N/A,FALSE,"WELDER.XLS"}</definedName>
    <definedName name="mmm" hidden="1">{#N/A,#N/A,FALSE,"COVER.XLS";#N/A,#N/A,FALSE,"RACT1.XLS";#N/A,#N/A,FALSE,"RACT2.XLS";#N/A,#N/A,FALSE,"ECCMP";#N/A,#N/A,FALSE,"WELDER.XLS"}</definedName>
    <definedName name="mncrconv">#REF!</definedName>
    <definedName name="model" localSheetId="12" hidden="1">{#N/A,#N/A,FALSE,"Rev Grwth";#N/A,#N/A,FALSE,"Op Inc Grwth";#N/A,#N/A,FALSE,"Net Grwth";#N/A,#N/A,FALSE,"EPS Growth"}</definedName>
    <definedName name="model" hidden="1">{#N/A,#N/A,FALSE,"Rev Grwth";#N/A,#N/A,FALSE,"Op Inc Grwth";#N/A,#N/A,FALSE,"Net Grwth";#N/A,#N/A,FALSE,"EPS Growth"}</definedName>
    <definedName name="Mods_per_Disbn_sys" localSheetId="12">#REF!</definedName>
    <definedName name="Mods_per_Disbn_sys">#REF!</definedName>
    <definedName name="mon" localSheetId="12">#REF!</definedName>
    <definedName name="mon">#REF!</definedName>
    <definedName name="Monetary_Precision" localSheetId="12">#REF!</definedName>
    <definedName name="Monetary_Precision">#REF!</definedName>
    <definedName name="Month" localSheetId="12">#REF!</definedName>
    <definedName name="Month">#REF!</definedName>
    <definedName name="Month_1_phase_factor_to_new_product" localSheetId="12">#REF!</definedName>
    <definedName name="Month_1_phase_factor_to_new_product">#REF!</definedName>
    <definedName name="Month_2_phase_factor_to_new_product" localSheetId="12">#REF!</definedName>
    <definedName name="Month_2_phase_factor_to_new_product">#REF!</definedName>
    <definedName name="Month_3_phase_factor_to_new_product" localSheetId="12">#REF!</definedName>
    <definedName name="Month_3_phase_factor_to_new_product">#REF!</definedName>
    <definedName name="Month1_Ending_Bal" localSheetId="12">#REF!</definedName>
    <definedName name="Month1_Ending_Bal">#REF!</definedName>
    <definedName name="Month2002" localSheetId="12">#REF!</definedName>
    <definedName name="Month2002">#REF!</definedName>
    <definedName name="Monthly_Delta" localSheetId="12">#REF!</definedName>
    <definedName name="Monthly_Delta">#REF!</definedName>
    <definedName name="Monthly_Recipients" localSheetId="12">#REF!</definedName>
    <definedName name="Monthly_Recipients">#REF!</definedName>
    <definedName name="Monthly_Salaries" localSheetId="12">#REF!</definedName>
    <definedName name="Monthly_Salaries">#REF!</definedName>
    <definedName name="MonthNumber" localSheetId="12">#REF!</definedName>
    <definedName name="MonthNumber">#REF!</definedName>
    <definedName name="Months" localSheetId="12">#REF!</definedName>
    <definedName name="Months">#REF!</definedName>
    <definedName name="MonthsTable" localSheetId="12">#REF!</definedName>
    <definedName name="MonthsTable">#REF!</definedName>
    <definedName name="mpl" localSheetId="12">#REF!</definedName>
    <definedName name="mpl">#REF!</definedName>
    <definedName name="mpwr" localSheetId="12">#REF!</definedName>
    <definedName name="mpwr">#REF!</definedName>
    <definedName name="MStVal" localSheetId="12">#REF!</definedName>
    <definedName name="MStVal">#REF!</definedName>
    <definedName name="MSVPP_FT1" localSheetId="12">#REF!</definedName>
    <definedName name="MSVPP_FT1">#REF!</definedName>
    <definedName name="MSVPP_T1" localSheetId="12">#REF!</definedName>
    <definedName name="MSVPP_T1">#REF!</definedName>
    <definedName name="mtr" localSheetId="12">#REF!</definedName>
    <definedName name="mtr">#REF!</definedName>
    <definedName name="mu" localSheetId="12">#REF!</definedName>
    <definedName name="mu">#REF!</definedName>
    <definedName name="mult" localSheetId="12">#REF!</definedName>
    <definedName name="mult">#REF!</definedName>
    <definedName name="Multiples" localSheetId="12">#REF!</definedName>
    <definedName name="Multiples">#REF!</definedName>
    <definedName name="Mumbai" localSheetId="12">#REF!</definedName>
    <definedName name="Mumbai">#REF!</definedName>
    <definedName name="mumbmay" localSheetId="12">#REF!</definedName>
    <definedName name="mumbmay">#REF!</definedName>
    <definedName name="mummay" localSheetId="12">#REF!</definedName>
    <definedName name="mummay">#REF!</definedName>
    <definedName name="Mux_redundancy" localSheetId="12">#REF!</definedName>
    <definedName name="Mux_redundancy">#REF!</definedName>
    <definedName name="Muxes_per_Disbn_sys" localSheetId="12">#REF!</definedName>
    <definedName name="Muxes_per_Disbn_sys">#REF!</definedName>
    <definedName name="MWScale" localSheetId="12">#REF!</definedName>
    <definedName name="MWScale">#REF!</definedName>
    <definedName name="n" localSheetId="12">#REF!</definedName>
    <definedName name="n">#REF!</definedName>
    <definedName name="N__compte_général" localSheetId="12">#REF!</definedName>
    <definedName name="N__compte_général">#REF!</definedName>
    <definedName name="Name" localSheetId="12">#REF!</definedName>
    <definedName name="Name">#REF!</definedName>
    <definedName name="Name4" localSheetId="12" hidden="1">{"Input Sheet",#N/A,FALSE,"Input";"New Co",#N/A,FALSE,"NEWCO";"Acq Cash Flow",#N/A,FALSE,"Acq. CF";"Target Cash Flow",#N/A,FALSE,"Tgt. CF";"Operational Merger",#N/A,FALSE,"OP Merger";"Acq Balance Sheet",#N/A,FALSE,"Acq. BS";"Target Balance Sheet",#N/A,FALSE,"Tgt. BS";"BOE Comp",#N/A,FALSE,"BOEComp"}</definedName>
    <definedName name="Name4" hidden="1">{"Input Sheet",#N/A,FALSE,"Input";"New Co",#N/A,FALSE,"NEWCO";"Acq Cash Flow",#N/A,FALSE,"Acq. CF";"Target Cash Flow",#N/A,FALSE,"Tgt. CF";"Operational Merger",#N/A,FALSE,"OP Merger";"Acq Balance Sheet",#N/A,FALSE,"Acq. BS";"Target Balance Sheet",#N/A,FALSE,"Tgt. BS";"BOE Comp",#N/A,FALSE,"BOEComp"}</definedName>
    <definedName name="NatureBusiness" localSheetId="12">#REF!</definedName>
    <definedName name="NatureBusiness">#REF!</definedName>
    <definedName name="Nessus_Manager___Patch_Manager" localSheetId="12">#REF!</definedName>
    <definedName name="Nessus_Manager___Patch_Manager">#REF!</definedName>
    <definedName name="Net_Sales" localSheetId="12">#REF!</definedName>
    <definedName name="Net_Sales">#REF!</definedName>
    <definedName name="NetDebt" localSheetId="12">#REF!</definedName>
    <definedName name="NetDebt">#REF!</definedName>
    <definedName name="NetSales.Total.IS" localSheetId="12">#REF!</definedName>
    <definedName name="NetSales.Total.IS">#REF!</definedName>
    <definedName name="NetworkDataCells">INDIRECT("'Revenue by Networks'!$D$2:$CO$9999")</definedName>
    <definedName name="NEUC" localSheetId="12">#REF!</definedName>
    <definedName name="NEUC">#REF!</definedName>
    <definedName name="NEUCHATEL" localSheetId="12">#REF!</definedName>
    <definedName name="NEUCHATEL">#REF!</definedName>
    <definedName name="new" localSheetId="12">#REF!</definedName>
    <definedName name="new">#REF!</definedName>
    <definedName name="New_Items_Category" localSheetId="12">#REF!</definedName>
    <definedName name="New_Items_Category">#REF!</definedName>
    <definedName name="New_Items_CostInFY" localSheetId="12">#REF!</definedName>
    <definedName name="New_Items_CostInFY">#REF!</definedName>
    <definedName name="New_Items_Quarter" localSheetId="12">#REF!</definedName>
    <definedName name="New_Items_Quarter">#REF!</definedName>
    <definedName name="newack2" localSheetId="12">#REF!</definedName>
    <definedName name="newack2">#REF!</definedName>
    <definedName name="newbiz" localSheetId="12">#REF!</definedName>
    <definedName name="newbiz">#REF!</definedName>
    <definedName name="newdebt" localSheetId="12">#REF!</definedName>
    <definedName name="newdebt">#REF!</definedName>
    <definedName name="Newone" localSheetId="12" hidden="1">{#N/A,#N/A,FALSE,"COMP"}</definedName>
    <definedName name="Newone" hidden="1">{#N/A,#N/A,FALSE,"COMP"}</definedName>
    <definedName name="NewRange" localSheetId="12" hidden="1">#N/A</definedName>
    <definedName name="NewRange" hidden="1">[0]!NewRange</definedName>
    <definedName name="neyveli" localSheetId="12">#REF!</definedName>
    <definedName name="neyveli">#REF!</definedName>
    <definedName name="NI" localSheetId="12">#REF!</definedName>
    <definedName name="NI">#REF!</definedName>
    <definedName name="nifty" localSheetId="12">#REF!</definedName>
    <definedName name="nifty">#REF!</definedName>
    <definedName name="nl" localSheetId="12">#REF!</definedName>
    <definedName name="nl">#REF!</definedName>
    <definedName name="NMWH_ANNUAL" localSheetId="12">#REF!</definedName>
    <definedName name="NMWH_ANNUAL">#REF!</definedName>
    <definedName name="NMWH_APRIL" localSheetId="12">#REF!</definedName>
    <definedName name="NMWH_APRIL">#REF!</definedName>
    <definedName name="NMWH_AUGUST" localSheetId="12">#REF!</definedName>
    <definedName name="NMWH_AUGUST">#REF!</definedName>
    <definedName name="NMWH_DECEMBER" localSheetId="12">#REF!</definedName>
    <definedName name="NMWH_DECEMBER">#REF!</definedName>
    <definedName name="NMWH_FEBRUARY" localSheetId="12">#REF!</definedName>
    <definedName name="NMWH_FEBRUARY">#REF!</definedName>
    <definedName name="NMWH_JANUARY" localSheetId="12">#REF!</definedName>
    <definedName name="NMWH_JANUARY">#REF!</definedName>
    <definedName name="NMWH_JULY" localSheetId="12">#REF!</definedName>
    <definedName name="NMWH_JULY">#REF!</definedName>
    <definedName name="NMWH_JUNE" localSheetId="12">#REF!</definedName>
    <definedName name="NMWH_JUNE">#REF!</definedName>
    <definedName name="NMWH_MARCH" localSheetId="12">#REF!</definedName>
    <definedName name="NMWH_MARCH">#REF!</definedName>
    <definedName name="NMWH_MAY" localSheetId="12">#REF!</definedName>
    <definedName name="NMWH_MAY">#REF!</definedName>
    <definedName name="NMWH_NOVEMBER" localSheetId="12">#REF!</definedName>
    <definedName name="NMWH_NOVEMBER">#REF!</definedName>
    <definedName name="NMWH_OCTOBER" localSheetId="12">#REF!</definedName>
    <definedName name="NMWH_OCTOBER">#REF!</definedName>
    <definedName name="NMWH_SEPTEMBER" localSheetId="12">#REF!</definedName>
    <definedName name="NMWH_SEPTEMBER">#REF!</definedName>
    <definedName name="nnn" localSheetId="12">#REF!</definedName>
    <definedName name="nnn">#REF!</definedName>
    <definedName name="NO" localSheetId="12">#REF!</definedName>
    <definedName name="NO">#REF!</definedName>
    <definedName name="no_1" localSheetId="12" hidden="1">{"'Sheet1'!$A$5:$G$42"}</definedName>
    <definedName name="no_1" hidden="1">{"'Sheet1'!$A$5:$G$42"}</definedName>
    <definedName name="NOOFFFSEGMENTS1">#REF!</definedName>
    <definedName name="normal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normal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Nos" localSheetId="12">#REF!</definedName>
    <definedName name="Nos">#REF!</definedName>
    <definedName name="NOSH" localSheetId="12">#REF!</definedName>
    <definedName name="NOSH">#REF!</definedName>
    <definedName name="Not" localSheetId="12">#REF!</definedName>
    <definedName name="Not">#REF!</definedName>
    <definedName name="NOTE_1" localSheetId="12">#REF!</definedName>
    <definedName name="NOTE_1">#REF!</definedName>
    <definedName name="Note_10_12" localSheetId="12">#REF!</definedName>
    <definedName name="Note_10_12">#REF!</definedName>
    <definedName name="note_2" localSheetId="12">#REF!</definedName>
    <definedName name="note_2">#REF!</definedName>
    <definedName name="NOTE_3" localSheetId="12">#REF!</definedName>
    <definedName name="NOTE_3">#REF!</definedName>
    <definedName name="NOTE_4" localSheetId="12">#REF!</definedName>
    <definedName name="NOTE_4">#REF!</definedName>
    <definedName name="Note_7_9" localSheetId="12">#REF!</definedName>
    <definedName name="Note_7_9">#REF!</definedName>
    <definedName name="Notes" localSheetId="12">#REF!</definedName>
    <definedName name="Notes">#REF!</definedName>
    <definedName name="Notes_1_6" localSheetId="12">#REF!</definedName>
    <definedName name="Notes_1_6">#REF!</definedName>
    <definedName name="NOTES_MAINCOMP" localSheetId="12">#REF!</definedName>
    <definedName name="NOTES_MAINCOMP">#REF!</definedName>
    <definedName name="Nov_Plan_Income_Month" localSheetId="12" hidden="1">{"Oct_Plan_Income_Month",#N/A,FALSE,"OctInc";"Oct_Month_Lastyear_Inc",#N/A,FALSE,"OctInc"}</definedName>
    <definedName name="Nov_Plan_Income_Month" hidden="1">{"Oct_Plan_Income_Month",#N/A,FALSE,"OctInc";"Oct_Month_Lastyear_Inc",#N/A,FALSE,"OctInc"}</definedName>
    <definedName name="NOVDATA?" localSheetId="12">#REF!</definedName>
    <definedName name="NOVDATA?">#REF!</definedName>
    <definedName name="NPV" localSheetId="12">#REF!</definedName>
    <definedName name="NPV">#REF!</definedName>
    <definedName name="NPV_Rate" localSheetId="12">#REF!</definedName>
    <definedName name="NPV_Rate">#REF!</definedName>
    <definedName name="nta" localSheetId="12">#REF!</definedName>
    <definedName name="nta">#REF!</definedName>
    <definedName name="ntpc" localSheetId="12">#REF!</definedName>
    <definedName name="ntpc">#REF!</definedName>
    <definedName name="Num_Carte" localSheetId="12">#REF!</definedName>
    <definedName name="Num_Carte">#REF!</definedName>
    <definedName name="NUMBER" localSheetId="12">#REF!</definedName>
    <definedName name="NUMBER">#REF!</definedName>
    <definedName name="Number_of_station" localSheetId="12">#REF!</definedName>
    <definedName name="Number_of_station">#REF!</definedName>
    <definedName name="NUMBEROFDETAILFIELDS1" localSheetId="12">#REF!</definedName>
    <definedName name="NUMBEROFDETAILFIELDS1">#REF!</definedName>
    <definedName name="NUMBEROFHEADERFIELDS1" localSheetId="12">#REF!</definedName>
    <definedName name="NUMBEROFHEADERFIELDS1">#REF!</definedName>
    <definedName name="NvsASD">"V2004-11-30"</definedName>
    <definedName name="NvsAutoDrillOk">"VN"</definedName>
    <definedName name="NvsElapsedTime">0.000892824078619014</definedName>
    <definedName name="NvsEndTime">38338.4443428241</definedName>
    <definedName name="NvsInstSpec">"%,FBUSINESS_UNIT,TASG_BU_ROLLUP,NCAMB_WO_HORIZON"</definedName>
    <definedName name="NvsLayoutType">"M3"</definedName>
    <definedName name="NvsNplSpec">"%,X,RZF..,CZF.."</definedName>
    <definedName name="NvsPanelEffdt">"V1997-01-23"</definedName>
    <definedName name="NvsPanelSetid">"VAON"</definedName>
    <definedName name="NvsReqBU">"VG0560"</definedName>
    <definedName name="NvsReqBUOnly">"VN"</definedName>
    <definedName name="NvsTransLed">"VN"</definedName>
    <definedName name="NvsTreeASD">"V2004-11-30"</definedName>
    <definedName name="o">#REF!</definedName>
    <definedName name="OCTDATA?" localSheetId="12">#REF!</definedName>
    <definedName name="OCTDATA?">#REF!</definedName>
    <definedName name="octroi" localSheetId="12">#REF!</definedName>
    <definedName name="octroi">#REF!</definedName>
    <definedName name="OFFER" localSheetId="12">#REF!</definedName>
    <definedName name="OFFER">#REF!</definedName>
    <definedName name="Offer_Price" localSheetId="12">#REF!</definedName>
    <definedName name="Offer_Price">#REF!</definedName>
    <definedName name="Offers" localSheetId="12">#REF!</definedName>
    <definedName name="Offers">#REF!</definedName>
    <definedName name="OH" localSheetId="12">#REF!</definedName>
    <definedName name="OH">#REF!</definedName>
    <definedName name="ok" localSheetId="12" hidden="1">{#N/A,#N/A,FALSE,"COVER1.XLS ";#N/A,#N/A,FALSE,"RACT1.XLS";#N/A,#N/A,FALSE,"RACT2.XLS";#N/A,#N/A,FALSE,"ECCMP";#N/A,#N/A,FALSE,"WELDER.XLS"}</definedName>
    <definedName name="ok" hidden="1">{#N/A,#N/A,FALSE,"COVER1.XLS ";#N/A,#N/A,FALSE,"RACT1.XLS";#N/A,#N/A,FALSE,"RACT2.XLS";#N/A,#N/A,FALSE,"ECCMP";#N/A,#N/A,FALSE,"WELDER.XLS"}</definedName>
    <definedName name="oneyr">#REF!</definedName>
    <definedName name="ongc" localSheetId="12">#REF!</definedName>
    <definedName name="ongc">#REF!</definedName>
    <definedName name="Op_Income" localSheetId="12">#REF!</definedName>
    <definedName name="Op_Income">#REF!</definedName>
    <definedName name="OPCAP" localSheetId="12">#REF!</definedName>
    <definedName name="OPCAP">#REF!</definedName>
    <definedName name="Operating_profit_plus_D_A" localSheetId="12">#REF!</definedName>
    <definedName name="Operating_profit_plus_D_A">#REF!</definedName>
    <definedName name="OperatingHrs" localSheetId="12">#REF!</definedName>
    <definedName name="OperatingHrs">#REF!</definedName>
    <definedName name="operations" localSheetId="12">#REF!</definedName>
    <definedName name="operations">#REF!</definedName>
    <definedName name="OppTrkSummCost" localSheetId="12">#REF!</definedName>
    <definedName name="OppTrkSummCost">#REF!</definedName>
    <definedName name="OppTrkSummPctList" localSheetId="12">#REF!</definedName>
    <definedName name="OppTrkSummPctList">#REF!</definedName>
    <definedName name="OppTrkSummSales" localSheetId="12">#REF!</definedName>
    <definedName name="OppTrkSummSales">#REF!</definedName>
    <definedName name="OPQ" localSheetId="12" hidden="1">{#N/A,#N/A,FALSE,"Aging Summary";#N/A,#N/A,FALSE,"Ratio Analysis";#N/A,#N/A,FALSE,"Test 120 Day Accts";#N/A,#N/A,FALSE,"Tickmarks"}</definedName>
    <definedName name="OPQ" hidden="1">{#N/A,#N/A,FALSE,"Aging Summary";#N/A,#N/A,FALSE,"Ratio Analysis";#N/A,#N/A,FALSE,"Test 120 Day Accts";#N/A,#N/A,FALSE,"Tickmarks"}</definedName>
    <definedName name="Options">#REF!</definedName>
    <definedName name="Ord.Stk.BS" localSheetId="12">#REF!</definedName>
    <definedName name="Ord.Stk.BS">#REF!</definedName>
    <definedName name="orientalbank" localSheetId="12">#REF!</definedName>
    <definedName name="orientalbank">#REF!</definedName>
    <definedName name="Other.LT.Debt.BS" localSheetId="12">#REF!</definedName>
    <definedName name="Other.LT.Debt.BS">#REF!</definedName>
    <definedName name="Other.LT.Liabilities.BS" localSheetId="12">#REF!</definedName>
    <definedName name="Other.LT.Liabilities.BS">#REF!</definedName>
    <definedName name="Other_Income" localSheetId="12">#REF!</definedName>
    <definedName name="Other_Income">#REF!</definedName>
    <definedName name="Other_Monthly_Margin" localSheetId="12">#REF!</definedName>
    <definedName name="Other_Monthly_Margin">#REF!</definedName>
    <definedName name="Other_Monthly_Revenue" localSheetId="12">#REF!</definedName>
    <definedName name="Other_Monthly_Revenue">#REF!</definedName>
    <definedName name="Other_Total_OI" localSheetId="12">#REF!</definedName>
    <definedName name="Other_Total_OI">#REF!</definedName>
    <definedName name="others" localSheetId="12">#REF!</definedName>
    <definedName name="others">#REF!</definedName>
    <definedName name="otpr" localSheetId="12">#REF!</definedName>
    <definedName name="otpr">#REF!</definedName>
    <definedName name="Outlook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Outlook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Over1000">#REF!</definedName>
    <definedName name="OVERVIEW" localSheetId="12">#REF!</definedName>
    <definedName name="OVERVIEW">#REF!</definedName>
    <definedName name="p" localSheetId="12">#REF!</definedName>
    <definedName name="p">#REF!</definedName>
    <definedName name="P.1" localSheetId="12">#REF!</definedName>
    <definedName name="P.1">#REF!</definedName>
    <definedName name="P.2" localSheetId="12">#REF!</definedName>
    <definedName name="P.2">#REF!</definedName>
    <definedName name="p.Covenants" localSheetId="12">#REF!</definedName>
    <definedName name="p.Covenants">#REF!</definedName>
    <definedName name="p.Covenants_Titles" localSheetId="12">#REF!</definedName>
    <definedName name="p.Covenants_Titles">#REF!</definedName>
    <definedName name="p.CreditStats" localSheetId="12">#REF!</definedName>
    <definedName name="p.CreditStats">#REF!</definedName>
    <definedName name="p.LTM_BS" localSheetId="12">#REF!</definedName>
    <definedName name="p.LTM_BS">#REF!</definedName>
    <definedName name="p.LTM_IS" localSheetId="12">#REF!</definedName>
    <definedName name="p.LTM_IS">#REF!</definedName>
    <definedName name="p.Summary" localSheetId="12">#REF!</definedName>
    <definedName name="p.Summary">#REF!</definedName>
    <definedName name="p.Summary_Titles" localSheetId="12">#REF!</definedName>
    <definedName name="p.Summary_Titles">#REF!</definedName>
    <definedName name="P___L___Statement" localSheetId="12">#REF!</definedName>
    <definedName name="P___L___Statement">#REF!</definedName>
    <definedName name="P_1" localSheetId="12">#REF!</definedName>
    <definedName name="P_1">#REF!</definedName>
    <definedName name="P_2" localSheetId="12">#REF!</definedName>
    <definedName name="P_2">#REF!</definedName>
    <definedName name="P_3" localSheetId="12">#REF!</definedName>
    <definedName name="P_3">#REF!</definedName>
    <definedName name="p_Amort" localSheetId="12">#REF!</definedName>
    <definedName name="p_Amort">#REF!</definedName>
    <definedName name="p_DCF" localSheetId="12">#REF!</definedName>
    <definedName name="p_DCF">#REF!</definedName>
    <definedName name="p_DebtBreakdownA" localSheetId="12">#REF!</definedName>
    <definedName name="p_DebtBreakdownA">#REF!</definedName>
    <definedName name="p_DebtBreakdownB" localSheetId="12">#REF!</definedName>
    <definedName name="p_DebtBreakdownB">#REF!</definedName>
    <definedName name="p_DebtBreakdownC" localSheetId="12">#REF!</definedName>
    <definedName name="p_DebtBreakdownC">#REF!</definedName>
    <definedName name="p_DebtBreakdownD" localSheetId="12">#REF!</definedName>
    <definedName name="p_DebtBreakdownD">#REF!</definedName>
    <definedName name="p_DebtSummary" localSheetId="12">#REF!</definedName>
    <definedName name="p_DebtSummary">#REF!</definedName>
    <definedName name="p_Depr" localSheetId="12">#REF!</definedName>
    <definedName name="p_Depr">#REF!</definedName>
    <definedName name="p_DiscretionaryDebt" localSheetId="12">#REF!</definedName>
    <definedName name="p_DiscretionaryDebt">#REF!</definedName>
    <definedName name="p_EVA" localSheetId="12">#REF!</definedName>
    <definedName name="p_EVA">#REF!</definedName>
    <definedName name="p_football" localSheetId="12">#REF!</definedName>
    <definedName name="p_football">#REF!</definedName>
    <definedName name="p_highyield_BS" localSheetId="12">#REF!</definedName>
    <definedName name="p_highyield_BS">#REF!</definedName>
    <definedName name="p_highyield_CFS" localSheetId="12">#REF!</definedName>
    <definedName name="p_highyield_CFS">#REF!</definedName>
    <definedName name="p_highyield_Depr" localSheetId="12">#REF!</definedName>
    <definedName name="p_highyield_Depr">#REF!</definedName>
    <definedName name="p_highyield_FA" localSheetId="12">#REF!</definedName>
    <definedName name="p_highyield_FA">#REF!</definedName>
    <definedName name="p_highyield_IS" localSheetId="12">#REF!</definedName>
    <definedName name="p_highyield_IS">#REF!</definedName>
    <definedName name="p_highyield_Return" localSheetId="12">#REF!</definedName>
    <definedName name="p_highyield_Return">#REF!</definedName>
    <definedName name="p_highyield_to" localSheetId="12">#REF!</definedName>
    <definedName name="p_highyield_to">#REF!</definedName>
    <definedName name="p_Index" localSheetId="12">#REF!</definedName>
    <definedName name="p_Index">#REF!</definedName>
    <definedName name="p_InterestExp" localSheetId="12">#REF!</definedName>
    <definedName name="p_InterestExp">#REF!</definedName>
    <definedName name="p_LBO_Amort" localSheetId="12">#REF!</definedName>
    <definedName name="p_LBO_Amort">#REF!</definedName>
    <definedName name="p_LBO_BS" localSheetId="12">#REF!</definedName>
    <definedName name="p_LBO_BS">#REF!</definedName>
    <definedName name="p_LBO_BS_Adj" localSheetId="12">#REF!</definedName>
    <definedName name="p_LBO_BS_Adj">#REF!</definedName>
    <definedName name="p_LBO_CF" localSheetId="12">#REF!</definedName>
    <definedName name="p_LBO_CF">#REF!</definedName>
    <definedName name="p_LBO_Debt" localSheetId="12">#REF!</definedName>
    <definedName name="p_LBO_Debt">#REF!</definedName>
    <definedName name="p_LBO_DebtB" localSheetId="12">#REF!</definedName>
    <definedName name="p_LBO_DebtB">#REF!</definedName>
    <definedName name="p_LBO_IS" localSheetId="12">#REF!</definedName>
    <definedName name="p_LBO_IS">#REF!</definedName>
    <definedName name="p_LBO_returncalc" localSheetId="12">#REF!</definedName>
    <definedName name="p_LBO_returncalc">#REF!</definedName>
    <definedName name="p_LBO_returncalcb" localSheetId="12">#REF!</definedName>
    <definedName name="p_LBO_returncalcb">#REF!</definedName>
    <definedName name="p_LBO_Returns" localSheetId="12">#REF!</definedName>
    <definedName name="p_LBO_Returns">#REF!</definedName>
    <definedName name="p_LBO_SO" localSheetId="12">#REF!</definedName>
    <definedName name="p_LBO_SO">#REF!</definedName>
    <definedName name="p_LBO_Summary" localSheetId="12">#REF!</definedName>
    <definedName name="p_LBO_Summary">#REF!</definedName>
    <definedName name="p_LBO_Tax" localSheetId="12">#REF!</definedName>
    <definedName name="p_LBO_Tax">#REF!</definedName>
    <definedName name="p_MandatoryDebt" localSheetId="12">#REF!</definedName>
    <definedName name="p_MandatoryDebt">#REF!</definedName>
    <definedName name="p_Sum" localSheetId="12">#REF!</definedName>
    <definedName name="p_Sum">#REF!</definedName>
    <definedName name="P0" localSheetId="12">#REF!</definedName>
    <definedName name="P0">#REF!</definedName>
    <definedName name="PAG" localSheetId="12">#REF!</definedName>
    <definedName name="PAG">#REF!</definedName>
    <definedName name="pag2f" localSheetId="12">#REF!</definedName>
    <definedName name="pag2f">#REF!</definedName>
    <definedName name="pag3f" localSheetId="12">#REF!</definedName>
    <definedName name="pag3f">#REF!</definedName>
    <definedName name="PAGE" localSheetId="12">#REF!</definedName>
    <definedName name="PAGE">#REF!</definedName>
    <definedName name="PAGE1" localSheetId="12">#REF!</definedName>
    <definedName name="PAGE1">#REF!</definedName>
    <definedName name="PAGE2" localSheetId="12">#REF!</definedName>
    <definedName name="PAGE2">#REF!</definedName>
    <definedName name="PAGE22" localSheetId="12">#REF!</definedName>
    <definedName name="PAGE22">#REF!</definedName>
    <definedName name="PAGE3" localSheetId="12">#REF!</definedName>
    <definedName name="PAGE3">#REF!</definedName>
    <definedName name="page4" localSheetId="12">#REF!</definedName>
    <definedName name="page4">#REF!</definedName>
    <definedName name="page5" localSheetId="12">#REF!</definedName>
    <definedName name="page5">#REF!</definedName>
    <definedName name="page6" localSheetId="12">#REF!</definedName>
    <definedName name="page6">#REF!</definedName>
    <definedName name="page7" localSheetId="12">#REF!</definedName>
    <definedName name="page7">#REF!</definedName>
    <definedName name="paid" localSheetId="12">#REF!</definedName>
    <definedName name="paid">#REF!</definedName>
    <definedName name="PAN" localSheetId="12">#REF!</definedName>
    <definedName name="PAN">#REF!</definedName>
    <definedName name="PartDesignation" localSheetId="12">#REF!</definedName>
    <definedName name="PartDesignation">#REF!</definedName>
    <definedName name="Particulars" localSheetId="12">#REF!</definedName>
    <definedName name="Particulars">#REF!</definedName>
    <definedName name="Partner_Share" localSheetId="12">#REF!</definedName>
    <definedName name="Partner_Share">#REF!</definedName>
    <definedName name="Partner_Share_Out" localSheetId="12">#REF!</definedName>
    <definedName name="Partner_Share_Out">#REF!</definedName>
    <definedName name="PATHNAME" localSheetId="12">#REF!</definedName>
    <definedName name="PATHNAME">#REF!</definedName>
    <definedName name="Payment_type__AutoPay_Bank" localSheetId="12">#REF!</definedName>
    <definedName name="Payment_type__AutoPay_Bank">#REF!</definedName>
    <definedName name="Payments" localSheetId="12">#REF!</definedName>
    <definedName name="Payments">#REF!</definedName>
    <definedName name="Payroll_Statement" localSheetId="12">#REF!</definedName>
    <definedName name="Payroll_Statement">#REF!</definedName>
    <definedName name="PCS_?" localSheetId="12">#REF!</definedName>
    <definedName name="PCS_?">#REF!</definedName>
    <definedName name="PDM" localSheetId="12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PDM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PE_bands" localSheetId="12">#REF!</definedName>
    <definedName name="PE_bands">#REF!</definedName>
    <definedName name="PEER_SP" localSheetId="12">#REF!</definedName>
    <definedName name="PEER_SP">#REF!</definedName>
    <definedName name="PEER_SP_GROWTH" localSheetId="12">#REF!</definedName>
    <definedName name="PEER_SP_GROWTH">#REF!</definedName>
    <definedName name="Pension_Adjusts" localSheetId="12">#REF!</definedName>
    <definedName name="Pension_Adjusts">#REF!</definedName>
    <definedName name="Pension_Assumpt" localSheetId="12">#REF!</definedName>
    <definedName name="Pension_Assumpt">#REF!</definedName>
    <definedName name="Pension_Cashcost" localSheetId="12">#REF!</definedName>
    <definedName name="Pension_Cashcost">#REF!</definedName>
    <definedName name="Pension_Charges" localSheetId="12">#REF!</definedName>
    <definedName name="Pension_Charges">#REF!</definedName>
    <definedName name="Pension_Liabs" localSheetId="12">#REF!</definedName>
    <definedName name="Pension_Liabs">#REF!</definedName>
    <definedName name="pensions" localSheetId="12">#REF!</definedName>
    <definedName name="pensions">#REF!</definedName>
    <definedName name="Percent" localSheetId="12">#REF!</definedName>
    <definedName name="Percent">#REF!</definedName>
    <definedName name="period10" localSheetId="12">#REF!</definedName>
    <definedName name="period10">#REF!</definedName>
    <definedName name="period2" localSheetId="12">#REF!</definedName>
    <definedName name="period2">#REF!</definedName>
    <definedName name="period3" localSheetId="12">#REF!</definedName>
    <definedName name="period3">#REF!</definedName>
    <definedName name="period4" localSheetId="12">#REF!</definedName>
    <definedName name="period4">#REF!</definedName>
    <definedName name="period7" localSheetId="12">#REF!</definedName>
    <definedName name="period7">#REF!</definedName>
    <definedName name="period8" localSheetId="12">#REF!</definedName>
    <definedName name="period8">#REF!</definedName>
    <definedName name="period9" localSheetId="12">#REF!</definedName>
    <definedName name="period9">#REF!</definedName>
    <definedName name="PeriodNumber" localSheetId="12">#REF!</definedName>
    <definedName name="PeriodNumber">#REF!</definedName>
    <definedName name="PERIODSETNAME1" localSheetId="12">#REF!</definedName>
    <definedName name="PERIODSETNAME1">#REF!</definedName>
    <definedName name="Perp" localSheetId="12">#REF!</definedName>
    <definedName name="Perp">#REF!</definedName>
    <definedName name="Peseta" localSheetId="12">#REF!</definedName>
    <definedName name="Peseta">#REF!</definedName>
    <definedName name="PF" localSheetId="12" hidden="1">{#N/A,#N/A,FALSE,"COVER.XLS";#N/A,#N/A,FALSE,"RACT1.XLS";#N/A,#N/A,FALSE,"RACT2.XLS";#N/A,#N/A,FALSE,"ECCMP";#N/A,#N/A,FALSE,"WELDER.XLS"}</definedName>
    <definedName name="PF" hidden="1">{#N/A,#N/A,FALSE,"COVER.XLS";#N/A,#N/A,FALSE,"RACT1.XLS";#N/A,#N/A,FALSE,"RACT2.XLS";#N/A,#N/A,FALSE,"ECCMP";#N/A,#N/A,FALSE,"WELDER.XLS"}</definedName>
    <definedName name="PF_Financials">#REF!</definedName>
    <definedName name="PF_Trading" localSheetId="12">#REF!</definedName>
    <definedName name="PF_Trading">#REF!</definedName>
    <definedName name="PFE_Choice" localSheetId="12">#REF!</definedName>
    <definedName name="PFE_Choice">#REF!</definedName>
    <definedName name="PFE_Selection" localSheetId="12">#REF!</definedName>
    <definedName name="PFE_Selection">#REF!</definedName>
    <definedName name="PFE_Voltage" localSheetId="12">#REF!</definedName>
    <definedName name="PFE_Voltage">#REF!</definedName>
    <definedName name="PFGCPOP" localSheetId="12">#REF!</definedName>
    <definedName name="PFGCPOP">#REF!</definedName>
    <definedName name="pfncpop" localSheetId="12">#REF!</definedName>
    <definedName name="pfncpop">#REF!</definedName>
    <definedName name="PG" localSheetId="12">#REF!</definedName>
    <definedName name="PG">#REF!</definedName>
    <definedName name="PG_2" localSheetId="12">#REF!</definedName>
    <definedName name="PG_2">#REF!</definedName>
    <definedName name="PG_4" localSheetId="12">#REF!</definedName>
    <definedName name="PG_4">#REF!</definedName>
    <definedName name="PG_5" localSheetId="12">#REF!</definedName>
    <definedName name="PG_5">#REF!</definedName>
    <definedName name="PIK.BS" localSheetId="12">#REF!</definedName>
    <definedName name="PIK.BS">#REF!</definedName>
    <definedName name="PkgBrlFlow" localSheetId="12">#REF!</definedName>
    <definedName name="PkgBrlFlow">#REF!</definedName>
    <definedName name="PL" localSheetId="12">#REF!</definedName>
    <definedName name="PL">#REF!</definedName>
    <definedName name="PL_BasicSO" localSheetId="12">#REF!</definedName>
    <definedName name="PL_BasicSO">#REF!</definedName>
    <definedName name="PL_Convertible_Interest" localSheetId="12">#REF!</definedName>
    <definedName name="PL_Convertible_Interest">#REF!</definedName>
    <definedName name="PL_Convertible_PDividend" localSheetId="12">#REF!</definedName>
    <definedName name="PL_Convertible_PDividend">#REF!</definedName>
    <definedName name="PL_Equity_Earnings" localSheetId="12">#REF!</definedName>
    <definedName name="PL_Equity_Earnings">#REF!</definedName>
    <definedName name="PL_FDEPS" localSheetId="12">#REF!</definedName>
    <definedName name="PL_FDEPS">#REF!</definedName>
    <definedName name="PL_FDSO" localSheetId="12">#REF!</definedName>
    <definedName name="PL_FDSO">#REF!</definedName>
    <definedName name="PL_Loss_Debt" localSheetId="12">#REF!</definedName>
    <definedName name="PL_Loss_Debt">#REF!</definedName>
    <definedName name="PL_Loss_Preferred" localSheetId="12">#REF!</definedName>
    <definedName name="PL_Loss_Preferred">#REF!</definedName>
    <definedName name="PL_Non_Operating_Expenses" localSheetId="12">#REF!</definedName>
    <definedName name="PL_Non_Operating_Expenses">#REF!</definedName>
    <definedName name="PL_Rent" localSheetId="12">#REF!</definedName>
    <definedName name="PL_Rent">#REF!</definedName>
    <definedName name="PL_Straight_PDividend" localSheetId="12">#REF!</definedName>
    <definedName name="PL_Straight_PDividend">#REF!</definedName>
    <definedName name="plac" localSheetId="12">#REF!</definedName>
    <definedName name="plac">#REF!</definedName>
    <definedName name="plan2" localSheetId="12" hidden="1">{"'Sheet1'!$A$5:$G$42"}</definedName>
    <definedName name="plan2" hidden="1">{"'Sheet1'!$A$5:$G$42"}</definedName>
    <definedName name="plant">#REF!</definedName>
    <definedName name="plc" localSheetId="12">#REF!</definedName>
    <definedName name="plc">#REF!</definedName>
    <definedName name="PLrate" localSheetId="12">#REF!</definedName>
    <definedName name="PLrate">#REF!</definedName>
    <definedName name="PLRateGBP_USD" localSheetId="12">#REF!</definedName>
    <definedName name="PLRateGBP_USD">#REF!</definedName>
    <definedName name="pnb" localSheetId="12">#REF!</definedName>
    <definedName name="pnb">#REF!</definedName>
    <definedName name="pnboptions" localSheetId="12">#REF!</definedName>
    <definedName name="pnboptions">#REF!</definedName>
    <definedName name="po" localSheetId="12">#REF!</definedName>
    <definedName name="po">#REF!</definedName>
    <definedName name="polorisoft" localSheetId="12">#REF!</definedName>
    <definedName name="polorisoft">#REF!</definedName>
    <definedName name="POO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POO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PoPno" localSheetId="12">#REF!</definedName>
    <definedName name="PoPno">#REF!</definedName>
    <definedName name="POSTERRORSTOSUSP1" localSheetId="12">#REF!</definedName>
    <definedName name="POSTERRORSTOSUSP1">#REF!</definedName>
    <definedName name="pound" localSheetId="12">#REF!</definedName>
    <definedName name="pound">#REF!</definedName>
    <definedName name="PP" localSheetId="12">#REF!</definedName>
    <definedName name="PP">#REF!</definedName>
    <definedName name="PPE" localSheetId="12">#REF!</definedName>
    <definedName name="PPE">#REF!</definedName>
    <definedName name="ppp" localSheetId="12" hidden="1">{"SUM",#N/A,FALSE,"Details (2)"}</definedName>
    <definedName name="ppp" hidden="1">{"SUM",#N/A,FALSE,"Details (2)"}</definedName>
    <definedName name="pppp" localSheetId="12" hidden="1">{"Summary",#N/A,FALSE,"Details (2)"}</definedName>
    <definedName name="pppp" hidden="1">{"Summary",#N/A,FALSE,"Details (2)"}</definedName>
    <definedName name="pppp2" localSheetId="12" hidden="1">{"Summary",#N/A,FALSE,"Details (2)"}</definedName>
    <definedName name="pppp2" hidden="1">{"Summary",#N/A,FALSE,"Details (2)"}</definedName>
    <definedName name="ppppp" localSheetId="12" hidden="1">{"SUM",#N/A,FALSE,"Details (2)"}</definedName>
    <definedName name="ppppp" hidden="1">{"SUM",#N/A,FALSE,"Details (2)"}</definedName>
    <definedName name="pppppp" localSheetId="12" hidden="1">{"Summary",#N/A,FALSE,"Details (2)"}</definedName>
    <definedName name="pppppp" hidden="1">{"Summary",#N/A,FALSE,"Details (2)"}</definedName>
    <definedName name="ppppppp" localSheetId="12" hidden="1">{"SUM",#N/A,FALSE,"Details (2)"}</definedName>
    <definedName name="ppppppp" hidden="1">{"SUM",#N/A,FALSE,"Details (2)"}</definedName>
    <definedName name="pppppppp" localSheetId="12" hidden="1">{"Summary",#N/A,FALSE,"Details (2)"}</definedName>
    <definedName name="pppppppp" hidden="1">{"Summary",#N/A,FALSE,"Details (2)"}</definedName>
    <definedName name="ppppppppp" localSheetId="12" hidden="1">{"SUM",#N/A,FALSE,"Details (2)"}</definedName>
    <definedName name="ppppppppp" hidden="1">{"SUM",#N/A,FALSE,"Details (2)"}</definedName>
    <definedName name="pppppppppp" localSheetId="12" hidden="1">{"Summary",#N/A,FALSE,"Details (2)"}</definedName>
    <definedName name="pppppppppp" hidden="1">{"Summary",#N/A,FALSE,"Details (2)"}</definedName>
    <definedName name="ppppppppppp" localSheetId="12" hidden="1">{"SUM",#N/A,FALSE,"Details (2)"}</definedName>
    <definedName name="ppppppppppp" hidden="1">{"SUM",#N/A,FALSE,"Details (2)"}</definedName>
    <definedName name="pppppppppppp" localSheetId="12" hidden="1">{"Summary",#N/A,FALSE,"Details (2)"}</definedName>
    <definedName name="pppppppppppp" hidden="1">{"Summary",#N/A,FALSE,"Details (2)"}</definedName>
    <definedName name="ppppppppppppp" localSheetId="12" hidden="1">{"SUM",#N/A,FALSE,"Details (2)"}</definedName>
    <definedName name="ppppppppppppp" hidden="1">{"SUM",#N/A,FALSE,"Details (2)"}</definedName>
    <definedName name="ppppppppppppppp" localSheetId="12" hidden="1">{"Summary",#N/A,FALSE,"Details (2)"}</definedName>
    <definedName name="ppppppppppppppp" hidden="1">{"Summary",#N/A,FALSE,"Details (2)"}</definedName>
    <definedName name="pppppppppppppppp" localSheetId="12" hidden="1">{"SUM",#N/A,FALSE,"Details (2)"}</definedName>
    <definedName name="pppppppppppppppp" hidden="1">{"SUM",#N/A,FALSE,"Details (2)"}</definedName>
    <definedName name="ppppppppppppppppp" localSheetId="12" hidden="1">{"Summary",#N/A,FALSE,"Details (2)"}</definedName>
    <definedName name="ppppppppppppppppp" hidden="1">{"Summary",#N/A,FALSE,"Details (2)"}</definedName>
    <definedName name="pr" localSheetId="12">#REF!</definedName>
    <definedName name="pr">#REF!</definedName>
    <definedName name="PR_Clearing" localSheetId="12">#REF!</definedName>
    <definedName name="PR_Clearing">#REF!</definedName>
    <definedName name="pradip" localSheetId="12" hidden="1">{"SchK1",#N/A,FALSE,"Schedules";"SchK2",#N/A,FALSE,"Schedules"}</definedName>
    <definedName name="pradip" hidden="1">{"SchK1",#N/A,FALSE,"Schedules";"SchK2",#N/A,FALSE,"Schedules"}</definedName>
    <definedName name="pravin" localSheetId="12">#REF!</definedName>
    <definedName name="pravin">#REF!</definedName>
    <definedName name="Pravin1" localSheetId="12">#REF!</definedName>
    <definedName name="Pravin1">#REF!</definedName>
    <definedName name="Pravin2" localSheetId="12">#REF!</definedName>
    <definedName name="Pravin2">#REF!</definedName>
    <definedName name="Pravin3" localSheetId="12">#REF!</definedName>
    <definedName name="Pravin3">#REF!</definedName>
    <definedName name="Pravin4" localSheetId="12">#REF!</definedName>
    <definedName name="Pravin4">#REF!</definedName>
    <definedName name="Pravin5" localSheetId="12">#REF!</definedName>
    <definedName name="Pravin5">#REF!</definedName>
    <definedName name="Pravin6" localSheetId="12">#REF!</definedName>
    <definedName name="Pravin6">#REF!</definedName>
    <definedName name="Pravin7" localSheetId="12">#REF!</definedName>
    <definedName name="Pravin7">#REF!</definedName>
    <definedName name="Pravin8" localSheetId="12">#REF!</definedName>
    <definedName name="Pravin8">#REF!</definedName>
    <definedName name="Pre_Chk" localSheetId="12">#REF!</definedName>
    <definedName name="Pre_Chk">#REF!</definedName>
    <definedName name="Pre_Order_Margin" localSheetId="12">#REF!</definedName>
    <definedName name="Pre_Order_Margin">#REF!</definedName>
    <definedName name="Pre_Order_Monthly_Margin" localSheetId="12">#REF!</definedName>
    <definedName name="Pre_Order_Monthly_Margin">#REF!</definedName>
    <definedName name="Pre_Order_Monthly_Revenue" localSheetId="12">#REF!</definedName>
    <definedName name="Pre_Order_Monthly_Revenue">#REF!</definedName>
    <definedName name="PrecedentAnalysis" localSheetId="12">#REF!</definedName>
    <definedName name="PrecedentAnalysis">#REF!</definedName>
    <definedName name="Pref.Stk.BS" localSheetId="12">#REF!</definedName>
    <definedName name="Pref.Stk.BS">#REF!</definedName>
    <definedName name="prefcall" localSheetId="12">#REF!</definedName>
    <definedName name="prefcall">#REF!</definedName>
    <definedName name="prefrate" localSheetId="12">#REF!</definedName>
    <definedName name="prefrate">#REF!</definedName>
    <definedName name="premises" localSheetId="12">#REF!</definedName>
    <definedName name="premises">#REF!</definedName>
    <definedName name="premiumc" localSheetId="12">#REF!</definedName>
    <definedName name="premiumc">#REF!</definedName>
    <definedName name="premiump" localSheetId="12">#REF!</definedName>
    <definedName name="premiump">#REF!</definedName>
    <definedName name="PRICE_EROSION_TOGGLE" localSheetId="12">#REF!</definedName>
    <definedName name="PRICE_EROSION_TOGGLE">#REF!</definedName>
    <definedName name="price_variation" localSheetId="12">#REF!</definedName>
    <definedName name="price_variation">#REF!</definedName>
    <definedName name="PRINT" localSheetId="12">#REF!</definedName>
    <definedName name="PRINT">#REF!</definedName>
    <definedName name="_xlnm.Print_Area" localSheetId="12">#REF!</definedName>
    <definedName name="_xlnm.Print_Area">#REF!</definedName>
    <definedName name="print_area_m2" localSheetId="12">#REF!</definedName>
    <definedName name="print_area_m2">#REF!</definedName>
    <definedName name="Print_Area_MI" localSheetId="12">#REF!</definedName>
    <definedName name="Print_Area_MI">#REF!</definedName>
    <definedName name="Print_Area_MI_1" localSheetId="12">#REF!</definedName>
    <definedName name="Print_Area_MI_1">#REF!</definedName>
    <definedName name="Print_Area_MI_10" localSheetId="12">#REF!</definedName>
    <definedName name="Print_Area_MI_10">#REF!</definedName>
    <definedName name="Print_Area_MI_11" localSheetId="12">#REF!</definedName>
    <definedName name="Print_Area_MI_11">#REF!</definedName>
    <definedName name="Print_Area_MI_2" localSheetId="12">#REF!</definedName>
    <definedName name="Print_Area_MI_2">#REF!</definedName>
    <definedName name="Print_Area_MI_3" localSheetId="12">#REF!</definedName>
    <definedName name="Print_Area_MI_3">#REF!</definedName>
    <definedName name="Print_Area_MI_4" localSheetId="12">#REF!</definedName>
    <definedName name="Print_Area_MI_4">#REF!</definedName>
    <definedName name="Print_Area_MI_5" localSheetId="12">#REF!</definedName>
    <definedName name="Print_Area_MI_5">#REF!</definedName>
    <definedName name="Print_Area_MI_6" localSheetId="12">#REF!</definedName>
    <definedName name="Print_Area_MI_6">#REF!</definedName>
    <definedName name="Print_Area_MI_7" localSheetId="12">#REF!</definedName>
    <definedName name="Print_Area_MI_7">#REF!</definedName>
    <definedName name="Print_Area_MI_8" localSheetId="12">#REF!</definedName>
    <definedName name="Print_Area_MI_8">#REF!</definedName>
    <definedName name="Print_Area_MI_9" localSheetId="12">#REF!</definedName>
    <definedName name="Print_Area_MI_9">#REF!</definedName>
    <definedName name="Print_Area_Plsch_Pg2" localSheetId="12">#REF!</definedName>
    <definedName name="Print_Area_Plsch_Pg2">#REF!</definedName>
    <definedName name="PRINT_CATEGS" localSheetId="12">#REF!</definedName>
    <definedName name="PRINT_CATEGS">#REF!</definedName>
    <definedName name="PRINT_SUMMARY" localSheetId="12">#REF!</definedName>
    <definedName name="PRINT_SUMMARY">#REF!</definedName>
    <definedName name="_xlnm.Print_Titles">#N/A</definedName>
    <definedName name="PrintArea" localSheetId="12">#REF!</definedName>
    <definedName name="PrintArea">#REF!</definedName>
    <definedName name="PrintCover" localSheetId="12">#REF!</definedName>
    <definedName name="PrintCover">#REF!</definedName>
    <definedName name="PrintEnd" localSheetId="12">#REF!</definedName>
    <definedName name="PrintEnd">#REF!</definedName>
    <definedName name="PriorYr" localSheetId="12">#REF!</definedName>
    <definedName name="PriorYr">#REF!</definedName>
    <definedName name="PriorYrYTD" localSheetId="12">#REF!</definedName>
    <definedName name="PriorYrYTD">#REF!</definedName>
    <definedName name="Pro_Decoder_per_Disbn_sys" localSheetId="12">#REF!</definedName>
    <definedName name="Pro_Decoder_per_Disbn_sys">#REF!</definedName>
    <definedName name="Pro_IRD_per_Disbn_sys" localSheetId="12">#REF!</definedName>
    <definedName name="Pro_IRD_per_Disbn_sys">#REF!</definedName>
    <definedName name="Processor" localSheetId="12">#REF!</definedName>
    <definedName name="Processor">#REF!</definedName>
    <definedName name="product" localSheetId="12">#REF!</definedName>
    <definedName name="product">#REF!</definedName>
    <definedName name="Professional_IRD_per_Disbn_sys_at_Receive_site" localSheetId="12">#REF!</definedName>
    <definedName name="Professional_IRD_per_Disbn_sys_at_Receive_site">#REF!</definedName>
    <definedName name="ProfileOfTaggedInstruments___ByConstrMgr_Complex_Category" localSheetId="12">#REF!</definedName>
    <definedName name="ProfileOfTaggedInstruments___ByConstrMgr_Complex_Category">#REF!</definedName>
    <definedName name="proj" localSheetId="12">#REF!</definedName>
    <definedName name="proj">#REF!</definedName>
    <definedName name="ProjDesc" localSheetId="12">#REF!</definedName>
    <definedName name="ProjDesc">#REF!</definedName>
    <definedName name="PROJECT" localSheetId="12">#REF!</definedName>
    <definedName name="PROJECT">#REF!</definedName>
    <definedName name="PROJECT_NAME" localSheetId="12">#REF!</definedName>
    <definedName name="PROJECT_NAME">#REF!</definedName>
    <definedName name="Project_Summary" localSheetId="12">#REF!</definedName>
    <definedName name="Project_Summary">#REF!</definedName>
    <definedName name="ProjectName" localSheetId="12">{"Client Name or Project Name"}</definedName>
    <definedName name="ProjectName">{"Client Name or Project Name"}</definedName>
    <definedName name="ProjName">#REF!</definedName>
    <definedName name="promail" localSheetId="12">#REF!</definedName>
    <definedName name="promail">#REF!</definedName>
    <definedName name="pronomail" localSheetId="12">#REF!</definedName>
    <definedName name="pronomail">#REF!</definedName>
    <definedName name="Protection_?" localSheetId="12">#REF!</definedName>
    <definedName name="Protection_?">#REF!</definedName>
    <definedName name="prov" localSheetId="12">#REF!</definedName>
    <definedName name="prov">#REF!</definedName>
    <definedName name="PrtMajMaint" localSheetId="12">#REF!</definedName>
    <definedName name="PrtMajMaint">#REF!</definedName>
    <definedName name="PrtOffsite" localSheetId="12">#REF!</definedName>
    <definedName name="PrtOffsite">#REF!</definedName>
    <definedName name="PrtPrecomm" localSheetId="12">#REF!</definedName>
    <definedName name="PrtPrecomm">#REF!</definedName>
    <definedName name="PrtSetup" localSheetId="12">#REF!</definedName>
    <definedName name="PrtSetup">#REF!</definedName>
    <definedName name="PTA_Bulk" localSheetId="12">#REF!</definedName>
    <definedName name="PTA_Bulk">#REF!</definedName>
    <definedName name="PTA_ISBL" localSheetId="12">#REF!</definedName>
    <definedName name="PTA_ISBL">#REF!</definedName>
    <definedName name="Ptas" localSheetId="12">#REF!</definedName>
    <definedName name="Ptas">#REF!</definedName>
    <definedName name="pub" localSheetId="12">#REF!</definedName>
    <definedName name="pub">#REF!</definedName>
    <definedName name="PUB_FileID" hidden="1">"L10003649.xls"</definedName>
    <definedName name="PUB_UserID" hidden="1">"MAYERX"</definedName>
    <definedName name="Pul_USD_fins" localSheetId="12">#REF!</definedName>
    <definedName name="Pul_USD_fins">#REF!</definedName>
    <definedName name="purch" localSheetId="12">#REF!</definedName>
    <definedName name="purch">#REF!</definedName>
    <definedName name="PY" localSheetId="12">#REF!</definedName>
    <definedName name="PY">#REF!</definedName>
    <definedName name="q" localSheetId="12">#REF!</definedName>
    <definedName name="q">#REF!</definedName>
    <definedName name="Q1Perf" localSheetId="12">#REF!</definedName>
    <definedName name="Q1Perf">#REF!</definedName>
    <definedName name="Q1Risk2001Opt2" localSheetId="12">#REF!</definedName>
    <definedName name="Q1Risk2001Opt2">#REF!</definedName>
    <definedName name="Q1Risk2002Opt2" localSheetId="12">#REF!</definedName>
    <definedName name="Q1Risk2002Opt2">#REF!</definedName>
    <definedName name="Q1RiskCr" localSheetId="12">#REF!</definedName>
    <definedName name="Q1RiskCr">#REF!</definedName>
    <definedName name="Q1Variances" localSheetId="12" hidden="1">{#N/A,#N/A,FALSE,"Revised Plan description";#N/A,#N/A,FALSE,"Mth Sum";#N/A,#N/A,FALSE,"YTD Sum";#N/A,#N/A,FALSE,"Mth Rev Sum";#N/A,#N/A,FALSE,"YTD Rev Sum";#N/A,#N/A,FALSE,"Direct Margin";#N/A,#N/A,FALSE,"Data MarginvsPlan";#N/A,#N/A,FALSE,"Local MarginvsPlan";#N/A,#N/A,FALSE,"Internet MarginvsPlan";#N/A,#N/A,FALSE,"LD Margin vs Plan ";#N/A,#N/A,FALSE,"Data Margin YTDvsPlan";#N/A,#N/A,FALSE,"Local Margin YTDvsPlan";#N/A,#N/A,FALSE,"Internet Margin YTDvsPlan";#N/A,#N/A,FALSE,"LD Margin YTD vs Plan";#N/A,#N/A,FALSE,"SC vs Pr Month ";#N/A,#N/A,FALSE,"SVC Detail Mth vs Pr Mth";#N/A,#N/A,FALSE,"Ind vs Pr Month ";#N/A,#N/A,FALSE,"SGA (Elem) vs Pr Month";#N/A,#N/A,FALSE,"SGA (BU) vs Pr Mth";#N/A,#N/A,FALSE,"SC vs Plan";#N/A,#N/A,FALSE,"SVC Detail Mth vsPlan ";#N/A,#N/A,FALSE,"Ind vs Plan";#N/A,#N/A,FALSE,"SGA (Elem) vs Plan";#N/A,#N/A,FALSE,"SGA (BU) vs Plan";#N/A,#N/A,FALSE,"SC vs YTD 00";#N/A,#N/A,FALSE,"SGA (Elem) vs YTD 00";#N/A,#N/A,FALSE,"SGA (BU) YTD vs YTD 00";#N/A,#N/A,FALSE,"SC vs YTD Plan ";#N/A,#N/A,FALSE,"SVC YTD Detail Mth vsPlan ";#N/A,#N/A,FALSE,"SGA (Elem) vs YTD Plan";#N/A,#N/A,FALSE,"SGA (BU) YTD vs Plan";#N/A,#N/A,FALSE,"CapExp";#N/A,#N/A,FALSE,"EBITDA";#N/A,#N/A,FALSE,"Mth trends";#N/A,#N/A,FALSE,"Inc. Statement";#N/A,#N/A,FALSE,"Balance Sheet";#N/A,#N/A,FALSE,"Cash Flow"}</definedName>
    <definedName name="Q1Variances" hidden="1">{#N/A,#N/A,FALSE,"Revised Plan description";#N/A,#N/A,FALSE,"Mth Sum";#N/A,#N/A,FALSE,"YTD Sum";#N/A,#N/A,FALSE,"Mth Rev Sum";#N/A,#N/A,FALSE,"YTD Rev Sum";#N/A,#N/A,FALSE,"Direct Margin";#N/A,#N/A,FALSE,"Data MarginvsPlan";#N/A,#N/A,FALSE,"Local MarginvsPlan";#N/A,#N/A,FALSE,"Internet MarginvsPlan";#N/A,#N/A,FALSE,"LD Margin vs Plan ";#N/A,#N/A,FALSE,"Data Margin YTDvsPlan";#N/A,#N/A,FALSE,"Local Margin YTDvsPlan";#N/A,#N/A,FALSE,"Internet Margin YTDvsPlan";#N/A,#N/A,FALSE,"LD Margin YTD vs Plan";#N/A,#N/A,FALSE,"SC vs Pr Month ";#N/A,#N/A,FALSE,"SVC Detail Mth vs Pr Mth";#N/A,#N/A,FALSE,"Ind vs Pr Month ";#N/A,#N/A,FALSE,"SGA (Elem) vs Pr Month";#N/A,#N/A,FALSE,"SGA (BU) vs Pr Mth";#N/A,#N/A,FALSE,"SC vs Plan";#N/A,#N/A,FALSE,"SVC Detail Mth vsPlan ";#N/A,#N/A,FALSE,"Ind vs Plan";#N/A,#N/A,FALSE,"SGA (Elem) vs Plan";#N/A,#N/A,FALSE,"SGA (BU) vs Plan";#N/A,#N/A,FALSE,"SC vs YTD 00";#N/A,#N/A,FALSE,"SGA (Elem) vs YTD 00";#N/A,#N/A,FALSE,"SGA (BU) YTD vs YTD 00";#N/A,#N/A,FALSE,"SC vs YTD Plan ";#N/A,#N/A,FALSE,"SVC YTD Detail Mth vsPlan ";#N/A,#N/A,FALSE,"SGA (Elem) vs YTD Plan";#N/A,#N/A,FALSE,"SGA (BU) YTD vs Plan";#N/A,#N/A,FALSE,"CapExp";#N/A,#N/A,FALSE,"EBITDA";#N/A,#N/A,FALSE,"Mth trends";#N/A,#N/A,FALSE,"Inc. Statement";#N/A,#N/A,FALSE,"Balance Sheet";#N/A,#N/A,FALSE,"Cash Flow"}</definedName>
    <definedName name="Q2Perf" localSheetId="12">#REF!</definedName>
    <definedName name="Q2Perf">#REF!</definedName>
    <definedName name="Q2Risk2001Opt2" localSheetId="12">#REF!</definedName>
    <definedName name="Q2Risk2001Opt2">#REF!</definedName>
    <definedName name="Q2Risk2002Opt2" localSheetId="12">#REF!</definedName>
    <definedName name="Q2Risk2002Opt2">#REF!</definedName>
    <definedName name="Q2RiskCR" localSheetId="12">#REF!</definedName>
    <definedName name="Q2RiskCR">#REF!</definedName>
    <definedName name="Q3Perf" localSheetId="12">#REF!</definedName>
    <definedName name="Q3Perf">#REF!</definedName>
    <definedName name="Q3Risk2001Opt2" localSheetId="12">#REF!</definedName>
    <definedName name="Q3Risk2001Opt2">#REF!</definedName>
    <definedName name="Q3Risk2002Opt2" localSheetId="12">#REF!</definedName>
    <definedName name="Q3Risk2002Opt2">#REF!</definedName>
    <definedName name="Q3Risk2002Opt3" localSheetId="12">#REF!</definedName>
    <definedName name="Q3Risk2002Opt3">#REF!</definedName>
    <definedName name="Q3RiskCr" localSheetId="12">#REF!</definedName>
    <definedName name="Q3RiskCr">#REF!</definedName>
    <definedName name="Q4Perf" localSheetId="12">#REF!</definedName>
    <definedName name="Q4Perf">#REF!</definedName>
    <definedName name="Q4Risk2001Opt2" localSheetId="12">#REF!</definedName>
    <definedName name="Q4Risk2001Opt2">#REF!</definedName>
    <definedName name="Q4Risk2002Opt2" localSheetId="12">#REF!</definedName>
    <definedName name="Q4Risk2002Opt2">#REF!</definedName>
    <definedName name="Q4RiskCr" localSheetId="12">#REF!</definedName>
    <definedName name="Q4RiskCr">#REF!</definedName>
    <definedName name="qgq" localSheetId="12" hidden="1">#N/A</definedName>
    <definedName name="qgq" hidden="1">[0]!qgq</definedName>
    <definedName name="qq" localSheetId="12" hidden="1">{#N/A,#N/A,FALSE,"COVER1.XLS ";#N/A,#N/A,FALSE,"RACT1.XLS";#N/A,#N/A,FALSE,"RACT2.XLS";#N/A,#N/A,FALSE,"ECCMP";#N/A,#N/A,FALSE,"WELDER.XLS"}</definedName>
    <definedName name="qq" hidden="1">{#N/A,#N/A,FALSE,"COVER1.XLS ";#N/A,#N/A,FALSE,"RACT1.XLS";#N/A,#N/A,FALSE,"RACT2.XLS";#N/A,#N/A,FALSE,"ECCMP";#N/A,#N/A,FALSE,"WELDER.XLS"}</definedName>
    <definedName name="qqq" localSheetId="12">#REF!</definedName>
    <definedName name="qqq">#REF!</definedName>
    <definedName name="qqqqqqqq" localSheetId="12" hidden="1">{"Report",#N/A,FALSE,"March Details"}</definedName>
    <definedName name="qqqqqqqq" hidden="1">{"Report",#N/A,FALSE,"March Details"}</definedName>
    <definedName name="qryEqptOrdDelyETAProfile_byConstrMgr" localSheetId="12">#REF!</definedName>
    <definedName name="qryEqptOrdDelyETAProfile_byConstrMgr">#REF!</definedName>
    <definedName name="qryEqptOrdPODelProfile_ByConstrMgr" localSheetId="12">#REF!</definedName>
    <definedName name="qryEqptOrdPODelProfile_ByConstrMgr">#REF!</definedName>
    <definedName name="qryForEqptProfTotalDelvdFdnErnIndImp" localSheetId="12">#REF!</definedName>
    <definedName name="qryForEqptProfTotalDelvdFdnErnIndImp">#REF!</definedName>
    <definedName name="qrySummROSDatesFromQuery" localSheetId="12">#REF!</definedName>
    <definedName name="qrySummROSDatesFromQuery">#REF!</definedName>
    <definedName name="qryUnitForecastUtils" localSheetId="12">#REF!</definedName>
    <definedName name="qryUnitForecastUtils">#REF!</definedName>
    <definedName name="Qtr3of4Bonus" localSheetId="12">#REF!</definedName>
    <definedName name="Qtr3of4Bonus">#REF!</definedName>
    <definedName name="Qtr4of4Bonus" localSheetId="12">#REF!</definedName>
    <definedName name="Qtr4of4Bonus">#REF!</definedName>
    <definedName name="Qtroperations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Qtroperations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Query1" localSheetId="12">#REF!</definedName>
    <definedName name="Query1">#REF!</definedName>
    <definedName name="Query2" localSheetId="12">#REF!</definedName>
    <definedName name="Query2">#REF!</definedName>
    <definedName name="Query4" localSheetId="12">#REF!</definedName>
    <definedName name="Query4">#REF!</definedName>
    <definedName name="qzqzqz10" localSheetId="12">#REF!</definedName>
    <definedName name="qzqzqz10">#REF!</definedName>
    <definedName name="qzqzqz11" localSheetId="12">#REF!</definedName>
    <definedName name="qzqzqz11">#REF!</definedName>
    <definedName name="qzqzqz12" localSheetId="12">#REF!</definedName>
    <definedName name="qzqzqz12">#REF!</definedName>
    <definedName name="qzqzqz13" localSheetId="12">#REF!</definedName>
    <definedName name="qzqzqz13">#REF!</definedName>
    <definedName name="qzqzqz14" localSheetId="12">#REF!</definedName>
    <definedName name="qzqzqz14">#REF!</definedName>
    <definedName name="qzqzqz15" localSheetId="12">#REF!</definedName>
    <definedName name="qzqzqz15">#REF!</definedName>
    <definedName name="qzqzqz16" localSheetId="12">#REF!</definedName>
    <definedName name="qzqzqz16">#REF!</definedName>
    <definedName name="qzqzqz17" localSheetId="12">#REF!</definedName>
    <definedName name="qzqzqz17">#REF!</definedName>
    <definedName name="qzqzqz18" localSheetId="12">#REF!</definedName>
    <definedName name="qzqzqz18">#REF!</definedName>
    <definedName name="qzqzqz19" localSheetId="12">#REF!</definedName>
    <definedName name="qzqzqz19">#REF!</definedName>
    <definedName name="qzqzqz20" localSheetId="12">#REF!</definedName>
    <definedName name="qzqzqz20">#REF!</definedName>
    <definedName name="qzqzqz21" localSheetId="12">#REF!</definedName>
    <definedName name="qzqzqz21">#REF!</definedName>
    <definedName name="qzqzqz22" localSheetId="12">#REF!</definedName>
    <definedName name="qzqzqz22">#REF!</definedName>
    <definedName name="qzqzqz23" localSheetId="12">#REF!</definedName>
    <definedName name="qzqzqz23">#REF!</definedName>
    <definedName name="qzqzqz24" localSheetId="12">#REF!</definedName>
    <definedName name="qzqzqz24">#REF!</definedName>
    <definedName name="qzqzqz25" localSheetId="12">#REF!</definedName>
    <definedName name="qzqzqz25">#REF!</definedName>
    <definedName name="qzqzqz26" localSheetId="12">#REF!</definedName>
    <definedName name="qzqzqz26">#REF!</definedName>
    <definedName name="qzqzqz27" localSheetId="12">#REF!</definedName>
    <definedName name="qzqzqz27">#REF!</definedName>
    <definedName name="qzqzqz28" localSheetId="12">#REF!</definedName>
    <definedName name="qzqzqz28">#REF!</definedName>
    <definedName name="qzqzqz29" localSheetId="12">#REF!</definedName>
    <definedName name="qzqzqz29">#REF!</definedName>
    <definedName name="qzqzqz30" localSheetId="12">#REF!</definedName>
    <definedName name="qzqzqz30">#REF!</definedName>
    <definedName name="qzqzqz31" localSheetId="12">#REF!</definedName>
    <definedName name="qzqzqz31">#REF!</definedName>
    <definedName name="qzqzqz32" localSheetId="12">#REF!</definedName>
    <definedName name="qzqzqz32">#REF!</definedName>
    <definedName name="qzqzqz33" localSheetId="12">#REF!</definedName>
    <definedName name="qzqzqz33">#REF!</definedName>
    <definedName name="qzqzqz34" localSheetId="12">#REF!</definedName>
    <definedName name="qzqzqz34">#REF!</definedName>
    <definedName name="qzqzqz35" localSheetId="12">#REF!</definedName>
    <definedName name="qzqzqz35">#REF!</definedName>
    <definedName name="qzqzqz36" localSheetId="12">#REF!</definedName>
    <definedName name="qzqzqz36">#REF!</definedName>
    <definedName name="qzqzqz37" localSheetId="12">#REF!</definedName>
    <definedName name="qzqzqz37">#REF!</definedName>
    <definedName name="qzqzqz38" localSheetId="12">#REF!</definedName>
    <definedName name="qzqzqz38">#REF!</definedName>
    <definedName name="qzqzqz39" localSheetId="12">#REF!</definedName>
    <definedName name="qzqzqz39">#REF!</definedName>
    <definedName name="qzqzqz40" localSheetId="12">#REF!</definedName>
    <definedName name="qzqzqz40">#REF!</definedName>
    <definedName name="qzqzqz41" localSheetId="12">#REF!</definedName>
    <definedName name="qzqzqz41">#REF!</definedName>
    <definedName name="qzqzqz42" localSheetId="12">#REF!</definedName>
    <definedName name="qzqzqz42">#REF!</definedName>
    <definedName name="qzqzqz43" localSheetId="12">#REF!</definedName>
    <definedName name="qzqzqz43">#REF!</definedName>
    <definedName name="qzqzqz44" localSheetId="12">#REF!</definedName>
    <definedName name="qzqzqz44">#REF!</definedName>
    <definedName name="qzqzqz45" localSheetId="12">#REF!</definedName>
    <definedName name="qzqzqz45">#REF!</definedName>
    <definedName name="qzqzqz46" localSheetId="12">#REF!</definedName>
    <definedName name="qzqzqz46">#REF!</definedName>
    <definedName name="qzqzqz47" localSheetId="12">#REF!</definedName>
    <definedName name="qzqzqz47">#REF!</definedName>
    <definedName name="qzqzqz48" localSheetId="12">#REF!</definedName>
    <definedName name="qzqzqz48">#REF!</definedName>
    <definedName name="qzqzqz49" localSheetId="12">#REF!</definedName>
    <definedName name="qzqzqz49">#REF!</definedName>
    <definedName name="qzqzqz50" localSheetId="12">#REF!</definedName>
    <definedName name="qzqzqz50">#REF!</definedName>
    <definedName name="qzqzqz51" localSheetId="12">#REF!</definedName>
    <definedName name="qzqzqz51">#REF!</definedName>
    <definedName name="qzqzqz52" localSheetId="12">#REF!</definedName>
    <definedName name="qzqzqz52">#REF!</definedName>
    <definedName name="qzqzqz53" localSheetId="12">#REF!</definedName>
    <definedName name="qzqzqz53">#REF!</definedName>
    <definedName name="qzqzqz54" localSheetId="12">#REF!</definedName>
    <definedName name="qzqzqz54">#REF!</definedName>
    <definedName name="qzqzqz55" localSheetId="12">#REF!</definedName>
    <definedName name="qzqzqz55">#REF!</definedName>
    <definedName name="qzqzqz56" localSheetId="12">#REF!</definedName>
    <definedName name="qzqzqz56">#REF!</definedName>
    <definedName name="qzqzqz57" localSheetId="12">#REF!</definedName>
    <definedName name="qzqzqz57">#REF!</definedName>
    <definedName name="qzqzqz58" localSheetId="12">#REF!</definedName>
    <definedName name="qzqzqz58">#REF!</definedName>
    <definedName name="qzqzqz59" localSheetId="12">#REF!</definedName>
    <definedName name="qzqzqz59">#REF!</definedName>
    <definedName name="qzqzqz6" localSheetId="12">#REF!</definedName>
    <definedName name="qzqzqz6">#REF!</definedName>
    <definedName name="qzqzqz60" localSheetId="12">#REF!</definedName>
    <definedName name="qzqzqz60">#REF!</definedName>
    <definedName name="qzqzqz61" localSheetId="12">#REF!</definedName>
    <definedName name="qzqzqz61">#REF!</definedName>
    <definedName name="qzqzqz7" localSheetId="12">#REF!</definedName>
    <definedName name="qzqzqz7">#REF!</definedName>
    <definedName name="qzqzqz8" localSheetId="12">#REF!</definedName>
    <definedName name="qzqzqz8">#REF!</definedName>
    <definedName name="qzqzqz9" localSheetId="12">#REF!</definedName>
    <definedName name="qzqzqz9">#REF!</definedName>
    <definedName name="r.CashFlow" localSheetId="12">#REF!</definedName>
    <definedName name="r.CashFlow">#REF!</definedName>
    <definedName name="r.Leverage" localSheetId="12">#REF!</definedName>
    <definedName name="r.Leverage">#REF!</definedName>
    <definedName name="r.Liquidity" localSheetId="12">#REF!</definedName>
    <definedName name="r.Liquidity">#REF!</definedName>
    <definedName name="r.LTM" localSheetId="12">#REF!</definedName>
    <definedName name="r.LTM">#REF!</definedName>
    <definedName name="r.LTMInterim" localSheetId="12">#REF!</definedName>
    <definedName name="r.LTMInterim">#REF!</definedName>
    <definedName name="r.Market" localSheetId="12">#REF!</definedName>
    <definedName name="r.Market">#REF!</definedName>
    <definedName name="r.Profitability" localSheetId="12">#REF!</definedName>
    <definedName name="r.Profitability">#REF!</definedName>
    <definedName name="r.Summary" localSheetId="12">#REF!</definedName>
    <definedName name="r.Summary">#REF!</definedName>
    <definedName name="R_and_D_Chk" localSheetId="12">#REF!</definedName>
    <definedName name="R_and_D_Chk">#REF!</definedName>
    <definedName name="R_EV" localSheetId="12">#REF!</definedName>
    <definedName name="R_EV">#REF!</definedName>
    <definedName name="R_EV_adj" localSheetId="12">#REF!</definedName>
    <definedName name="R_EV_adj">#REF!</definedName>
    <definedName name="R_F" localSheetId="12">#REF!</definedName>
    <definedName name="R_F">#REF!</definedName>
    <definedName name="R_F2" localSheetId="12">#REF!</definedName>
    <definedName name="R_F2">#REF!</definedName>
    <definedName name="R_Factor" localSheetId="12">#REF!</definedName>
    <definedName name="R_Factor">#REF!</definedName>
    <definedName name="R_G1" localSheetId="12">#REF!</definedName>
    <definedName name="R_G1">#REF!</definedName>
    <definedName name="R_G2" localSheetId="12">#REF!</definedName>
    <definedName name="R_G2">#REF!</definedName>
    <definedName name="R_G3" localSheetId="12">#REF!</definedName>
    <definedName name="R_G3">#REF!</definedName>
    <definedName name="R_key_drivers" localSheetId="12">#REF!</definedName>
    <definedName name="R_key_drivers">#REF!</definedName>
    <definedName name="R_npv" localSheetId="12">#REF!</definedName>
    <definedName name="R_npv">#REF!</definedName>
    <definedName name="r_printfunction" localSheetId="12">#REF!</definedName>
    <definedName name="r_printfunction">#REF!</definedName>
    <definedName name="rad_dscnt" localSheetId="12">#REF!</definedName>
    <definedName name="rad_dscnt">#REF!</definedName>
    <definedName name="radha" localSheetId="12">#REF!</definedName>
    <definedName name="radha">#REF!</definedName>
    <definedName name="raghu" localSheetId="12">#REF!</definedName>
    <definedName name="raghu">#REF!</definedName>
    <definedName name="ram" localSheetId="12">#REF!</definedName>
    <definedName name="ram">#REF!</definedName>
    <definedName name="rama1" localSheetId="12">#REF!</definedName>
    <definedName name="rama1">#REF!</definedName>
    <definedName name="ramcoindus" localSheetId="12">#REF!</definedName>
    <definedName name="ramcoindus">#REF!</definedName>
    <definedName name="ramcosys" localSheetId="12">#REF!</definedName>
    <definedName name="ramcosys">#REF!</definedName>
    <definedName name="ranbaxylabs" localSheetId="12">#REF!</definedName>
    <definedName name="ranbaxylabs">#REF!</definedName>
    <definedName name="range" localSheetId="12">#REF!</definedName>
    <definedName name="range">#REF!</definedName>
    <definedName name="range_1" localSheetId="12">#REF!</definedName>
    <definedName name="range_1">#REF!</definedName>
    <definedName name="range_16" localSheetId="12">#REF!</definedName>
    <definedName name="range_16">#REF!</definedName>
    <definedName name="range_17" localSheetId="12">#REF!</definedName>
    <definedName name="range_17">#REF!</definedName>
    <definedName name="range_18" localSheetId="12">#REF!</definedName>
    <definedName name="range_18">#REF!</definedName>
    <definedName name="range_2" localSheetId="12">#REF!</definedName>
    <definedName name="range_2">#REF!</definedName>
    <definedName name="range_FF" localSheetId="12">#REF!</definedName>
    <definedName name="range_FF">#REF!</definedName>
    <definedName name="Range_Financials" localSheetId="12">#REF!</definedName>
    <definedName name="Range_Financials">#REF!</definedName>
    <definedName name="range1" localSheetId="12">#REF!</definedName>
    <definedName name="range1">#REF!</definedName>
    <definedName name="RangeConsultMgmt" localSheetId="12">#REF!</definedName>
    <definedName name="RangeConsultMgmt">#REF!</definedName>
    <definedName name="RangeCostofRevenue" localSheetId="12">#REF!</definedName>
    <definedName name="RangeCostofRevenue">#REF!</definedName>
    <definedName name="RangeGenlAdmin" localSheetId="12">#REF!</definedName>
    <definedName name="RangeGenlAdmin">#REF!</definedName>
    <definedName name="RangeRecruiting" localSheetId="12">#REF!</definedName>
    <definedName name="RangeRecruiting">#REF!</definedName>
    <definedName name="RangeRevenue" localSheetId="12">#REF!</definedName>
    <definedName name="RangeRevenue">#REF!</definedName>
    <definedName name="RangeSalesMktg" localSheetId="12">#REF!</definedName>
    <definedName name="RangeSalesMktg">#REF!</definedName>
    <definedName name="RAO" localSheetId="12">#REF!</definedName>
    <definedName name="RAO">#REF!</definedName>
    <definedName name="Rate" localSheetId="12">#REF!</definedName>
    <definedName name="Rate">#REF!</definedName>
    <definedName name="Rate_Half" localSheetId="12">#REF!</definedName>
    <definedName name="Rate_Half">#REF!</definedName>
    <definedName name="Rate_Peak" localSheetId="12">#REF!</definedName>
    <definedName name="Rate_Peak">#REF!</definedName>
    <definedName name="RATE1" localSheetId="12">#REF!</definedName>
    <definedName name="RATE1">#REF!</definedName>
    <definedName name="rate10" localSheetId="12">#REF!</definedName>
    <definedName name="rate10">#REF!</definedName>
    <definedName name="rate11" localSheetId="12">#REF!</definedName>
    <definedName name="rate11">#REF!</definedName>
    <definedName name="rate12" localSheetId="12">#REF!</definedName>
    <definedName name="rate12">#REF!</definedName>
    <definedName name="rate13" localSheetId="12">#REF!</definedName>
    <definedName name="rate13">#REF!</definedName>
    <definedName name="rate14" localSheetId="12">#REF!</definedName>
    <definedName name="rate14">#REF!</definedName>
    <definedName name="rate15" localSheetId="12">#REF!</definedName>
    <definedName name="rate15">#REF!</definedName>
    <definedName name="RATE2" localSheetId="12">#REF!</definedName>
    <definedName name="RATE2">#REF!</definedName>
    <definedName name="RATE3" localSheetId="12">#REF!</definedName>
    <definedName name="RATE3">#REF!</definedName>
    <definedName name="RATE4" localSheetId="12">#REF!</definedName>
    <definedName name="RATE4">#REF!</definedName>
    <definedName name="rate5" localSheetId="12">#REF!</definedName>
    <definedName name="rate5">#REF!</definedName>
    <definedName name="rate6" localSheetId="12">#REF!</definedName>
    <definedName name="rate6">#REF!</definedName>
    <definedName name="rate7" localSheetId="12">#REF!</definedName>
    <definedName name="rate7">#REF!</definedName>
    <definedName name="rate8" localSheetId="12">#REF!</definedName>
    <definedName name="rate8">#REF!</definedName>
    <definedName name="rate9" localSheetId="12">#REF!</definedName>
    <definedName name="rate9">#REF!</definedName>
    <definedName name="ratebyname" localSheetId="12">#REF!</definedName>
    <definedName name="ratebyname">#REF!</definedName>
    <definedName name="rates" localSheetId="12">#REF!</definedName>
    <definedName name="rates">#REF!</definedName>
    <definedName name="Ratio_decoders_to_receivers" localSheetId="12">#REF!</definedName>
    <definedName name="Ratio_decoders_to_receivers">#REF!</definedName>
    <definedName name="Ratio_Disbn_sys_4_2_2_to_4_2_0" localSheetId="12">#REF!</definedName>
    <definedName name="Ratio_Disbn_sys_4_2_2_to_4_2_0">#REF!</definedName>
    <definedName name="Ratio_Disbn_sys_ASI_SPI_decoder_to_basic" localSheetId="12">#REF!</definedName>
    <definedName name="Ratio_Disbn_sys_ASI_SPI_decoder_to_basic">#REF!</definedName>
    <definedName name="Ratio_Disbn_sys_CA_to_FTA" localSheetId="12">#REF!</definedName>
    <definedName name="Ratio_Disbn_sys_CA_to_FTA">#REF!</definedName>
    <definedName name="Ratio_Disbn_sys_Director_to_RAS1" localSheetId="12">#REF!</definedName>
    <definedName name="Ratio_Disbn_sys_Director_to_RAS1">#REF!</definedName>
    <definedName name="Ratio_Disbn_sys_E5610___E5210" localSheetId="12">#REF!</definedName>
    <definedName name="Ratio_Disbn_sys_E5610___E5210">#REF!</definedName>
    <definedName name="Ratio_Disbn_sys_mods_QPSK_to_8PSK" localSheetId="12">#REF!</definedName>
    <definedName name="Ratio_Disbn_sys_mods_QPSK_to_8PSK">#REF!</definedName>
    <definedName name="Ratio_Disbn_sys_with_reflex" localSheetId="12">#REF!</definedName>
    <definedName name="Ratio_Disbn_sys_with_reflex">#REF!</definedName>
    <definedName name="RawData" localSheetId="12">#REF!</definedName>
    <definedName name="RawData">#REF!</definedName>
    <definedName name="RawHeader" localSheetId="12">#REF!</definedName>
    <definedName name="RawHeader">#REF!</definedName>
    <definedName name="RCIL" localSheetId="12">#REF!</definedName>
    <definedName name="RCIL">#REF!</definedName>
    <definedName name="RCRL" localSheetId="12">#REF!</definedName>
    <definedName name="RCRL">#REF!</definedName>
    <definedName name="RCV" localSheetId="12">#REF!</definedName>
    <definedName name="RCV">#REF!</definedName>
    <definedName name="re" localSheetId="12">#REF!</definedName>
    <definedName name="re">#REF!</definedName>
    <definedName name="Realisations_salevalue" localSheetId="12">#REF!</definedName>
    <definedName name="Realisations_salevalue">#REF!</definedName>
    <definedName name="realizn" localSheetId="12">#REF!</definedName>
    <definedName name="realizn">#REF!</definedName>
    <definedName name="Recap_scenario" localSheetId="12">{"cap_structure",#N/A,FALSE,"Graph-Mkt Cap";"price",#N/A,FALSE,"Graph-Price";"ebit",#N/A,FALSE,"Graph-EBITDA";"ebitda",#N/A,FALSE,"Graph-EBITDA"}</definedName>
    <definedName name="Recap_scenario">{"cap_structure",#N/A,FALSE,"Graph-Mkt Cap";"price",#N/A,FALSE,"Graph-Price";"ebit",#N/A,FALSE,"Graph-EBITDA";"ebitda",#N/A,FALSE,"Graph-EBITDA"}</definedName>
    <definedName name="Receipts" localSheetId="12">#REF!</definedName>
    <definedName name="Receipts">#REF!</definedName>
    <definedName name="recon" localSheetId="12">#REF!</definedName>
    <definedName name="recon">#REF!</definedName>
    <definedName name="_xlnm.Recorder" localSheetId="12">#REF!</definedName>
    <definedName name="_xlnm.Recorder">#REF!</definedName>
    <definedName name="RedefinePrintTableRange" localSheetId="12" hidden="1">#N/A</definedName>
    <definedName name="RedefinePrintTableRange" hidden="1">[0]!RedefinePrintTableRange</definedName>
    <definedName name="redo" localSheetId="12" hidden="1">{#N/A,#N/A,FALSE,"ACQ_GRAPHS";#N/A,#N/A,FALSE,"T_1 GRAPHS";#N/A,#N/A,FALSE,"T_2 GRAPHS";#N/A,#N/A,FALSE,"COMB_GRAPHS"}</definedName>
    <definedName name="redo" hidden="1">{#N/A,#N/A,FALSE,"ACQ_GRAPHS";#N/A,#N/A,FALSE,"T_1 GRAPHS";#N/A,#N/A,FALSE,"T_2 GRAPHS";#N/A,#N/A,FALSE,"COMB_GRAPHS"}</definedName>
    <definedName name="reewrew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ewrew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fin" localSheetId="12">#REF!</definedName>
    <definedName name="refin">#REF!</definedName>
    <definedName name="Refund" localSheetId="12">#REF!</definedName>
    <definedName name="Refund">#REF!</definedName>
    <definedName name="refunds" localSheetId="12">#REF!</definedName>
    <definedName name="refunds">#REF!</definedName>
    <definedName name="reg" localSheetId="12" hidden="1">{"Page1",#N/A,FALSE,"CompCo";"Page2",#N/A,FALSE,"CompCo"}</definedName>
    <definedName name="reg" hidden="1">{"Page1",#N/A,FALSE,"CompCo";"Page2",#N/A,FALSE,"CompCo"}</definedName>
    <definedName name="RegenCost" localSheetId="12">#REF!</definedName>
    <definedName name="RegenCost">#REF!</definedName>
    <definedName name="REGION" localSheetId="12">#REF!</definedName>
    <definedName name="REGION">#REF!</definedName>
    <definedName name="Regnew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gnew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lative_Mkt_Cap" localSheetId="12">#REF!,#REF!,#REF!</definedName>
    <definedName name="Relative_Mkt_Cap">#REF!,#REF!,#REF!</definedName>
    <definedName name="Relative_valuation" localSheetId="12">#REF!</definedName>
    <definedName name="Relative_valuation">#REF!</definedName>
    <definedName name="relenergy" localSheetId="12">#REF!</definedName>
    <definedName name="relenergy">#REF!</definedName>
    <definedName name="relindus" localSheetId="12">#REF!</definedName>
    <definedName name="relindus">#REF!</definedName>
    <definedName name="Rent">23</definedName>
    <definedName name="RentPM">50</definedName>
    <definedName name="Rep_Volt" localSheetId="12">#REF!</definedName>
    <definedName name="Rep_Volt">#REF!</definedName>
    <definedName name="Report" localSheetId="12">#REF!</definedName>
    <definedName name="Report">#REF!</definedName>
    <definedName name="Report.Filter.1.Selection">#N/A</definedName>
    <definedName name="Report.Filter.3.Selection">#N/A</definedName>
    <definedName name="Report.PostBreak.Columns" localSheetId="12">Addbacks!TLA.087</definedName>
    <definedName name="Report.PostBreak.Columns">[0]!TLA.087</definedName>
    <definedName name="rere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w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w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wty4et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ewty4et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yt4y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ryt4y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res" localSheetId="12" hidden="1">{#N/A,#N/A,FALSE,"COVER1.XLS ";#N/A,#N/A,FALSE,"RACT1.XLS";#N/A,#N/A,FALSE,"RACT2.XLS";#N/A,#N/A,FALSE,"ECCMP";#N/A,#N/A,FALSE,"WELDER.XLS"}</definedName>
    <definedName name="res" hidden="1">{#N/A,#N/A,FALSE,"COVER1.XLS ";#N/A,#N/A,FALSE,"RACT1.XLS";#N/A,#N/A,FALSE,"RACT2.XLS";#N/A,#N/A,FALSE,"ECCMP";#N/A,#N/A,FALSE,"WELDER.XLS"}</definedName>
    <definedName name="res_sum" localSheetId="12" hidden="1">{#N/A,#N/A,FALSE,"COVER1.XLS ";#N/A,#N/A,FALSE,"RACT1.XLS";#N/A,#N/A,FALSE,"RACT2.XLS";#N/A,#N/A,FALSE,"ECCMP";#N/A,#N/A,FALSE,"WELDER.XLS"}</definedName>
    <definedName name="res_sum" hidden="1">{#N/A,#N/A,FALSE,"COVER1.XLS ";#N/A,#N/A,FALSE,"RACT1.XLS";#N/A,#N/A,FALSE,"RACT2.XLS";#N/A,#N/A,FALSE,"ECCMP";#N/A,#N/A,FALSE,"WELDER.XLS"}</definedName>
    <definedName name="Residual_difference" localSheetId="12">#REF!</definedName>
    <definedName name="Residual_difference">#REF!</definedName>
    <definedName name="RESPONSIBILITYAPPLICATIONID1" localSheetId="12">#REF!</definedName>
    <definedName name="RESPONSIBILITYAPPLICATIONID1">#REF!</definedName>
    <definedName name="RESPONSIBILITYID1" localSheetId="12">#REF!</definedName>
    <definedName name="RESPONSIBILITYID1">#REF!</definedName>
    <definedName name="RESPONSIBILITYNAME1" localSheetId="12">#REF!</definedName>
    <definedName name="RESPONSIBILITYNAME1">#REF!</definedName>
    <definedName name="resultc" localSheetId="12">#REF!</definedName>
    <definedName name="resultc">#REF!</definedName>
    <definedName name="resultp" localSheetId="12">#REF!</definedName>
    <definedName name="resultp">#REF!</definedName>
    <definedName name="Retail" localSheetId="12" hidden="1">{"'Sheet1'!$A$5:$G$42"}</definedName>
    <definedName name="Retail" hidden="1">{"'Sheet1'!$A$5:$G$42"}</definedName>
    <definedName name="retainedc">#REF!</definedName>
    <definedName name="retainedp" localSheetId="12">#REF!</definedName>
    <definedName name="retainedp">#REF!</definedName>
    <definedName name="REV" localSheetId="12" hidden="1">{"'DTE Capacity Planning'!$A$132:$O$136"}</definedName>
    <definedName name="REV" hidden="1">{"'DTE Capacity Planning'!$A$132:$O$136"}</definedName>
    <definedName name="revcommittment">#REF!</definedName>
    <definedName name="revdebt" localSheetId="12">#REF!</definedName>
    <definedName name="revdebt">#REF!</definedName>
    <definedName name="Revenue" localSheetId="12">#REF!</definedName>
    <definedName name="Revenue">#REF!</definedName>
    <definedName name="RevenueYTD" localSheetId="12">#REF!</definedName>
    <definedName name="RevenueYTD">#REF!</definedName>
    <definedName name="Revolver_Interest" localSheetId="12">#REF!</definedName>
    <definedName name="Revolver_Interest">#REF!</definedName>
    <definedName name="revrate" localSheetId="12">#REF!</definedName>
    <definedName name="revrate">#REF!</definedName>
    <definedName name="revterm" localSheetId="12">#REF!</definedName>
    <definedName name="revterm">#REF!</definedName>
    <definedName name="rg" localSheetId="12">#REF!</definedName>
    <definedName name="rg">#REF!</definedName>
    <definedName name="RGNL" localSheetId="12">#REF!</definedName>
    <definedName name="RGNL">#REF!</definedName>
    <definedName name="rgw" localSheetId="12" hidden="1">#N/A</definedName>
    <definedName name="rgw" hidden="1">[0]!rgw</definedName>
    <definedName name="rho" localSheetId="12">#REF!</definedName>
    <definedName name="rho">#REF!</definedName>
    <definedName name="RIB" localSheetId="12">#REF!</definedName>
    <definedName name="RIB">#REF!</definedName>
    <definedName name="RIBVRS" localSheetId="12">#REF!</definedName>
    <definedName name="RIBVRS">#REF!</definedName>
    <definedName name="RIBVUSD" localSheetId="12">#REF!</definedName>
    <definedName name="RIBVUSD">#REF!</definedName>
    <definedName name="RIC" localSheetId="12">#REF!</definedName>
    <definedName name="RIC">#REF!</definedName>
    <definedName name="RIIL" localSheetId="12">#REF!</definedName>
    <definedName name="RIIL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Sub1" localSheetId="12">#REF!</definedName>
    <definedName name="RiskSub1">#REF!</definedName>
    <definedName name="RiskSub2" localSheetId="12">#REF!</definedName>
    <definedName name="RiskSub2">#REF!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ISOL" localSheetId="12">#REF!</definedName>
    <definedName name="RISOL">#REF!</definedName>
    <definedName name="RMB" localSheetId="12">#REF!</definedName>
    <definedName name="RMB">#REF!</definedName>
    <definedName name="RNG" localSheetId="12">#REF!</definedName>
    <definedName name="RNG">#REF!</definedName>
    <definedName name="RO?" localSheetId="12">#REF!</definedName>
    <definedName name="RO?">#REF!</definedName>
    <definedName name="ROI" localSheetId="12">#REF!</definedName>
    <definedName name="ROI">#REF!</definedName>
    <definedName name="roll_forward" localSheetId="12">#REF!</definedName>
    <definedName name="roll_forward">#REF!</definedName>
    <definedName name="Round" localSheetId="12">#REF!</definedName>
    <definedName name="Round">#REF!</definedName>
    <definedName name="ROWSTOUPLOAD1" localSheetId="12">#REF!</definedName>
    <definedName name="ROWSTOUPLOAD1">#REF!</definedName>
    <definedName name="rr" localSheetId="12">#REF!</definedName>
    <definedName name="rr">#REF!</definedName>
    <definedName name="rrate" localSheetId="12">#REF!</definedName>
    <definedName name="rrate">#REF!</definedName>
    <definedName name="rrdsa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dsa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S" localSheetId="12">#REF!</definedName>
    <definedName name="RS">#REF!</definedName>
    <definedName name="Rs.2.25" localSheetId="12">#REF!</definedName>
    <definedName name="Rs.2.25">#REF!</definedName>
    <definedName name="rsf" localSheetId="12">#REF!</definedName>
    <definedName name="rsf">#REF!</definedName>
    <definedName name="rsurp" localSheetId="12">#REF!</definedName>
    <definedName name="rsurp">#REF!</definedName>
    <definedName name="rt" localSheetId="12" hidden="1">#N/A</definedName>
    <definedName name="rt" hidden="1">[0]!rt</definedName>
    <definedName name="RTL" localSheetId="12">#REF!</definedName>
    <definedName name="RTL">#REF!</definedName>
    <definedName name="rttttt" localSheetId="12" hidden="1">{#N/A,#N/A,FALSE,"COMP"}</definedName>
    <definedName name="rttttt" hidden="1">{#N/A,#N/A,FALSE,"COMP"}</definedName>
    <definedName name="RunDate" localSheetId="12">#REF!</definedName>
    <definedName name="RunDate">#REF!</definedName>
    <definedName name="RunName" localSheetId="12">#REF!</definedName>
    <definedName name="RunName">#REF!</definedName>
    <definedName name="Ruraltitle" localSheetId="12">#REF!</definedName>
    <definedName name="Ruraltitle">#REF!</definedName>
    <definedName name="RVCopy01" localSheetId="12">#REF!</definedName>
    <definedName name="RVCopy01">#REF!</definedName>
    <definedName name="RVCopy02" localSheetId="12">#REF!</definedName>
    <definedName name="RVCopy02">#REF!</definedName>
    <definedName name="rw" localSheetId="12" hidden="1">{#N/A,#N/A,FALSE,"COVER1.XLS ";#N/A,#N/A,FALSE,"RACT1.XLS";#N/A,#N/A,FALSE,"RACT2.XLS";#N/A,#N/A,FALSE,"ECCMP";#N/A,#N/A,FALSE,"WELDER.XLS"}</definedName>
    <definedName name="rw" hidden="1">{#N/A,#N/A,FALSE,"COVER1.XLS ";#N/A,#N/A,FALSE,"RACT1.XLS";#N/A,#N/A,FALSE,"RACT2.XLS";#N/A,#N/A,FALSE,"ECCMP";#N/A,#N/A,FALSE,"WELDER.XLS"}</definedName>
    <definedName name="rwere" localSheetId="12" hidden="1">{#N/A,#N/A,FALSE,"COVER1.XLS ";#N/A,#N/A,FALSE,"RACT1.XLS";#N/A,#N/A,FALSE,"RACT2.XLS";#N/A,#N/A,FALSE,"ECCMP";#N/A,#N/A,FALSE,"WELDER.XLS"}</definedName>
    <definedName name="rwere" hidden="1">{#N/A,#N/A,FALSE,"COVER1.XLS ";#N/A,#N/A,FALSE,"RACT1.XLS";#N/A,#N/A,FALSE,"RACT2.XLS";#N/A,#N/A,FALSE,"ECCMP";#N/A,#N/A,FALSE,"WELDER.XLS"}</definedName>
    <definedName name="RWSL">#REF!</definedName>
    <definedName name="Rx_Run_rate__DVA_option" localSheetId="12">#REF!</definedName>
    <definedName name="Rx_Run_rate__DVA_option">#REF!</definedName>
    <definedName name="Rx_Run_rate__DVA_option_4_2_2" localSheetId="12">#REF!</definedName>
    <definedName name="Rx_Run_rate__DVA_option_4_2_2">#REF!</definedName>
    <definedName name="Rx_Run_rate_AC3_option" localSheetId="12">#REF!</definedName>
    <definedName name="Rx_Run_rate_AC3_option">#REF!</definedName>
    <definedName name="Rx_Run_rate_ASI_option" localSheetId="12">#REF!</definedName>
    <definedName name="Rx_Run_rate_ASI_option">#REF!</definedName>
    <definedName name="Rx_Run_rate_audio_option" localSheetId="12">#REF!</definedName>
    <definedName name="Rx_Run_rate_audio_option">#REF!</definedName>
    <definedName name="Rx_Run_rate_HSD_option" localSheetId="12">#REF!</definedName>
    <definedName name="Rx_Run_rate_HSD_option">#REF!</definedName>
    <definedName name="Rx_Run_rate_HSD2_option" localSheetId="12">#REF!</definedName>
    <definedName name="Rx_Run_rate_HSD2_option">#REF!</definedName>
    <definedName name="Rx_Run_rate_Irdeto_CA_option" localSheetId="12">#REF!</definedName>
    <definedName name="Rx_Run_rate_Irdeto_CA_option">#REF!</definedName>
    <definedName name="Rx_Run_rate_NICAM_option" localSheetId="12">#REF!</definedName>
    <definedName name="Rx_Run_rate_NICAM_option">#REF!</definedName>
    <definedName name="Rx_Run_rate_RAS_1_option" localSheetId="12">#REF!</definedName>
    <definedName name="Rx_Run_rate_RAS_1_option">#REF!</definedName>
    <definedName name="Rx_Run_rate_RAS2_option" localSheetId="12">#REF!</definedName>
    <definedName name="Rx_Run_rate_RAS2_option">#REF!</definedName>
    <definedName name="Rx_Run_rate_teletext_option" localSheetId="12">#REF!</definedName>
    <definedName name="Rx_Run_rate_teletext_option">#REF!</definedName>
    <definedName name="Rx_Run_rate_teletext_UK_option" localSheetId="12">#REF!</definedName>
    <definedName name="Rx_Run_rate_teletext_UK_option">#REF!</definedName>
    <definedName name="Rx_Run_rate_TS_output" localSheetId="12">#REF!</definedName>
    <definedName name="Rx_Run_rate_TS_output">#REF!</definedName>
    <definedName name="Rx_Run_rate_TS011_output" localSheetId="12">#REF!</definedName>
    <definedName name="Rx_Run_rate_TS011_output">#REF!</definedName>
    <definedName name="Rx_Run_rate_TS03_output" localSheetId="12">#REF!</definedName>
    <definedName name="Rx_Run_rate_TS03_output">#REF!</definedName>
    <definedName name="Rx_Run_rate_VBI_option" localSheetId="12">#REF!</definedName>
    <definedName name="Rx_Run_rate_VBI_option">#REF!</definedName>
    <definedName name="s" localSheetId="12">#REF!</definedName>
    <definedName name="s">#REF!</definedName>
    <definedName name="s_doa" localSheetId="12">#REF!</definedName>
    <definedName name="s_doa">#REF!</definedName>
    <definedName name="s_dpm" localSheetId="12">#REF!</definedName>
    <definedName name="s_dpm">#REF!</definedName>
    <definedName name="S_G1" localSheetId="12">#REF!</definedName>
    <definedName name="S_G1">#REF!</definedName>
    <definedName name="S_G2" localSheetId="12">#REF!</definedName>
    <definedName name="S_G2">#REF!</definedName>
    <definedName name="S_G3" localSheetId="12">#REF!</definedName>
    <definedName name="S_G3">#REF!</definedName>
    <definedName name="S_U" localSheetId="12">#REF!</definedName>
    <definedName name="S_U">#REF!</definedName>
    <definedName name="S1_BUYBACK_CASE" localSheetId="12">#REF!</definedName>
    <definedName name="S1_BUYBACK_CASE">#REF!</definedName>
    <definedName name="S1_CRSO_CASE" localSheetId="12">#REF!</definedName>
    <definedName name="S1_CRSO_CASE">#REF!</definedName>
    <definedName name="S1_EQUITY_RAISE_METHOD" localSheetId="12">#REF!</definedName>
    <definedName name="S1_EQUITY_RAISE_METHOD">#REF!</definedName>
    <definedName name="S1_RATINGS_CASE" localSheetId="12">#REF!</definedName>
    <definedName name="S1_RATINGS_CASE">#REF!</definedName>
    <definedName name="S1_WINECO_CASE" localSheetId="12">#REF!</definedName>
    <definedName name="S1_WINECO_CASE">#REF!</definedName>
    <definedName name="S2_BUYBACK_CASE" localSheetId="12">#REF!</definedName>
    <definedName name="S2_BUYBACK_CASE">#REF!</definedName>
    <definedName name="S2_EQUITY_RAISE_METHOD" localSheetId="12">#REF!</definedName>
    <definedName name="S2_EQUITY_RAISE_METHOD">#REF!</definedName>
    <definedName name="S2_RATINGS_CASE" localSheetId="12">#REF!</definedName>
    <definedName name="S2_RATINGS_CASE">#REF!</definedName>
    <definedName name="S3_EQUITY_RAISE_METHOD" localSheetId="12">#REF!</definedName>
    <definedName name="S3_EQUITY_RAISE_METHOD">#REF!</definedName>
    <definedName name="sa" localSheetId="12">#REF!</definedName>
    <definedName name="sa">#REF!</definedName>
    <definedName name="SAB_FINS_CASE" localSheetId="12">#REF!</definedName>
    <definedName name="SAB_FINS_CASE">#REF!</definedName>
    <definedName name="SAB_SP" localSheetId="12">#REF!</definedName>
    <definedName name="SAB_SP">#REF!</definedName>
    <definedName name="sad" localSheetId="12">#REF!</definedName>
    <definedName name="sad">#REF!</definedName>
    <definedName name="sadas" localSheetId="12" hidden="1">#N/A</definedName>
    <definedName name="sadas" hidden="1">[0]!sadas</definedName>
    <definedName name="sadfdsa" localSheetId="12">#REF!</definedName>
    <definedName name="sadfdsa">#REF!</definedName>
    <definedName name="sadfdsafds" localSheetId="12">#REF!</definedName>
    <definedName name="sadfdsafds">#REF!</definedName>
    <definedName name="safas" localSheetId="12" hidden="1">#N/A</definedName>
    <definedName name="safas" hidden="1">[0]!safas</definedName>
    <definedName name="sag" localSheetId="12">#REF!</definedName>
    <definedName name="sag">#REF!</definedName>
    <definedName name="saghw" localSheetId="12">#REF!</definedName>
    <definedName name="saghw">#REF!</definedName>
    <definedName name="sagsw" localSheetId="12">#REF!</definedName>
    <definedName name="sagsw">#REF!</definedName>
    <definedName name="sail" localSheetId="12">#REF!</definedName>
    <definedName name="sail">#REF!</definedName>
    <definedName name="sal" localSheetId="12">#REF!</definedName>
    <definedName name="sal">#REF!</definedName>
    <definedName name="Salary" localSheetId="12">#REF!</definedName>
    <definedName name="Salary">#REF!</definedName>
    <definedName name="Salary_Worksheets" localSheetId="12">#REF!</definedName>
    <definedName name="Salary_Worksheets">#REF!</definedName>
    <definedName name="saleprice" localSheetId="12">#REF!</definedName>
    <definedName name="saleprice">#REF!</definedName>
    <definedName name="SALES" localSheetId="12">#REF!</definedName>
    <definedName name="SALES">#REF!</definedName>
    <definedName name="SALES_MIX_TOGGLE" localSheetId="12">#REF!</definedName>
    <definedName name="SALES_MIX_TOGGLE">#REF!</definedName>
    <definedName name="SalesName" localSheetId="12">#REF!</definedName>
    <definedName name="SalesName">#REF!</definedName>
    <definedName name="SalesOther.Total.IS" localSheetId="12">#REF!</definedName>
    <definedName name="SalesOther.Total.IS">#REF!</definedName>
    <definedName name="SalesOverTarget" localSheetId="12">#REF!</definedName>
    <definedName name="SalesOverTarget">#REF!</definedName>
    <definedName name="SalesPosition" localSheetId="12">#REF!</definedName>
    <definedName name="SalesPosition">#REF!</definedName>
    <definedName name="SalesTotal.IS" localSheetId="12">#REF!</definedName>
    <definedName name="SalesTotal.IS">#REF!</definedName>
    <definedName name="SalesTotal_IS" localSheetId="12">#REF!</definedName>
    <definedName name="SalesTotal_IS">#REF!</definedName>
    <definedName name="SalRes" localSheetId="12">#REF!</definedName>
    <definedName name="SalRes">#REF!</definedName>
    <definedName name="Sample_Selected" localSheetId="12">#REF!</definedName>
    <definedName name="Sample_Selected">#REF!</definedName>
    <definedName name="SandU" localSheetId="12">#REF!</definedName>
    <definedName name="SandU">#REF!</definedName>
    <definedName name="SAPBEXdnldView" hidden="1">"3SB8LZCV0XHZU35V9QQ6GS6J7"</definedName>
    <definedName name="SAPBEXrevision">18</definedName>
    <definedName name="SAPBEXsysID" hidden="1">"BP1"</definedName>
    <definedName name="SAPBEXwbID">"3LG2HDNOMZXXPT5GCGTKWGJ0B"</definedName>
    <definedName name="satyamcomp" localSheetId="12">#REF!</definedName>
    <definedName name="satyamcomp">#REF!</definedName>
    <definedName name="SB" localSheetId="12">#REF!</definedName>
    <definedName name="SB">#REF!</definedName>
    <definedName name="sbi" localSheetId="12">#REF!</definedName>
    <definedName name="sbi">#REF!</definedName>
    <definedName name="SC" localSheetId="12">#REF!</definedName>
    <definedName name="SC">#REF!</definedName>
    <definedName name="SC_Disposal" localSheetId="12">#REF!</definedName>
    <definedName name="SC_Disposal">#REF!</definedName>
    <definedName name="SC_Disposals" localSheetId="12">#REF!</definedName>
    <definedName name="SC_Disposals">#REF!</definedName>
    <definedName name="SC_trans_date" localSheetId="12">#REF!</definedName>
    <definedName name="SC_trans_date">#REF!</definedName>
    <definedName name="SCASC" localSheetId="12" hidden="1">{#N/A,#N/A,FALSE,"COMP"}</definedName>
    <definedName name="SCASC" hidden="1">{#N/A,#N/A,FALSE,"COMP"}</definedName>
    <definedName name="scenario">#REF!</definedName>
    <definedName name="ScenarioSwitch" localSheetId="12">#REF!</definedName>
    <definedName name="ScenarioSwitch">#REF!</definedName>
    <definedName name="SchO" localSheetId="12">#REF!</definedName>
    <definedName name="SchO">#REF!</definedName>
    <definedName name="sco_sites" localSheetId="12">#REF!</definedName>
    <definedName name="sco_sites">#REF!</definedName>
    <definedName name="scs" localSheetId="12">#REF!</definedName>
    <definedName name="scs">#REF!</definedName>
    <definedName name="SD" localSheetId="12">#REF!</definedName>
    <definedName name="SD">#REF!</definedName>
    <definedName name="sda" localSheetId="12">#REF!</definedName>
    <definedName name="sda">#REF!</definedName>
    <definedName name="sdafds" localSheetId="12">#REF!</definedName>
    <definedName name="sdafds">#REF!</definedName>
    <definedName name="sdas" localSheetId="12" hidden="1">{"Total",#N/A,FALSE,"Six Fields";"PDP",#N/A,FALSE,"Six Fields";"PNP",#N/A,FALSE,"Six Fields";"PUD",#N/A,FALSE,"Six Fields";"Prob",#N/A,FALSE,"Six Fields"}</definedName>
    <definedName name="sdas" hidden="1">{"Total",#N/A,FALSE,"Six Fields";"PDP",#N/A,FALSE,"Six Fields";"PNP",#N/A,FALSE,"Six Fields";"PUD",#N/A,FALSE,"Six Fields";"Prob",#N/A,FALSE,"Six Fields"}</definedName>
    <definedName name="SDASD" localSheetId="12">#REF!</definedName>
    <definedName name="SDASD">#REF!</definedName>
    <definedName name="SDASDA" localSheetId="12" hidden="1">{#N/A,#N/A,FALSE,"COMP"}</definedName>
    <definedName name="SDASDA" hidden="1">{#N/A,#N/A,FALSE,"COMP"}</definedName>
    <definedName name="sdf" localSheetId="12" hidden="1">{#N/A,#N/A,FALSE,"COVER.XLS";#N/A,#N/A,FALSE,"RACT1.XLS";#N/A,#N/A,FALSE,"RACT2.XLS";#N/A,#N/A,FALSE,"ECCMP";#N/A,#N/A,FALSE,"WELDER.XLS"}</definedName>
    <definedName name="sdf" hidden="1">{#N/A,#N/A,FALSE,"COVER.XLS";#N/A,#N/A,FALSE,"RACT1.XLS";#N/A,#N/A,FALSE,"RACT2.XLS";#N/A,#N/A,FALSE,"ECCMP";#N/A,#N/A,FALSE,"WELDER.XLS"}</definedName>
    <definedName name="sdfas" localSheetId="12" hidden="1">{"SchO1",#N/A,FALSE,"Schedules"}</definedName>
    <definedName name="sdfas" hidden="1">{"SchO1",#N/A,FALSE,"Schedules"}</definedName>
    <definedName name="sdfd" localSheetId="12">#REF!</definedName>
    <definedName name="sdfd">#REF!</definedName>
    <definedName name="sdfdfg" localSheetId="12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fdf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fdfsg" localSheetId="12" hidden="1">#N/A</definedName>
    <definedName name="sdfdfsg" hidden="1">[0]!sdfdfsg</definedName>
    <definedName name="sdfgdgf" localSheetId="12" hidden="1">{"Page1",#N/A,FALSE,"CompCo";"Page2",#N/A,FALSE,"CompCo"}</definedName>
    <definedName name="sdfgdgf" hidden="1">{"Page1",#N/A,FALSE,"CompCo";"Page2",#N/A,FALSE,"CompCo"}</definedName>
    <definedName name="sdfgdsg" localSheetId="1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dfgdsg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dfgfdsg" localSheetId="12" hidden="1">{"summary1",#N/A,TRUE,"Comps";"summary2",#N/A,TRUE,"Comps";"summary3",#N/A,TRUE,"Comps"}</definedName>
    <definedName name="sdfgfdsg" hidden="1">{"summary1",#N/A,TRUE,"Comps";"summary2",#N/A,TRUE,"Comps";"summary3",#N/A,TRUE,"Comps"}</definedName>
    <definedName name="sdfgfsd" localSheetId="12" hidden="1">{#N/A,#N/A,FALSE,"H1H2";"Sales by division",#N/A,FALSE,"H1H2";"LFL assumptions",#N/A,FALSE,"H1H2"}</definedName>
    <definedName name="sdfgfsd" hidden="1">{#N/A,#N/A,FALSE,"H1H2";"Sales by division",#N/A,FALSE,"H1H2";"LFL assumptions",#N/A,FALSE,"H1H2"}</definedName>
    <definedName name="SDFGSFGSB" localSheetId="12" hidden="1">{#N/A,#N/A,FALSE,"17MAY";#N/A,#N/A,FALSE,"24MAY"}</definedName>
    <definedName name="SDFGSFGSB" hidden="1">{#N/A,#N/A,FALSE,"17MAY";#N/A,#N/A,FALSE,"24MAY"}</definedName>
    <definedName name="SDFGSFGSFG" localSheetId="12" hidden="1">{#N/A,#N/A,FALSE,"COVER1.XLS ";#N/A,#N/A,FALSE,"RACT1.XLS";#N/A,#N/A,FALSE,"RACT2.XLS";#N/A,#N/A,FALSE,"ECCMP";#N/A,#N/A,FALSE,"WELDER.XLS"}</definedName>
    <definedName name="SDFGSFGSFG" hidden="1">{#N/A,#N/A,FALSE,"COVER1.XLS ";#N/A,#N/A,FALSE,"RACT1.XLS";#N/A,#N/A,FALSE,"RACT2.XLS";#N/A,#N/A,FALSE,"ECCMP";#N/A,#N/A,FALSE,"WELDER.XLS"}</definedName>
    <definedName name="SDFGSFGSS" localSheetId="12" hidden="1">{#N/A,#N/A,FALSE,"COVER.XLS";#N/A,#N/A,FALSE,"RACT1.XLS";#N/A,#N/A,FALSE,"RACT2.XLS";#N/A,#N/A,FALSE,"ECCMP";#N/A,#N/A,FALSE,"WELDER.XLS"}</definedName>
    <definedName name="SDFGSFGSS" hidden="1">{#N/A,#N/A,FALSE,"COVER.XLS";#N/A,#N/A,FALSE,"RACT1.XLS";#N/A,#N/A,FALSE,"RACT2.XLS";#N/A,#N/A,FALSE,"ECCMP";#N/A,#N/A,FALSE,"WELDER.XLS"}</definedName>
    <definedName name="SDFGSGF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DFGSGF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DFS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DF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dfsd" localSheetId="12" hidden="1">#N/A</definedName>
    <definedName name="sdfsd" hidden="1">[0]!sdfsd</definedName>
    <definedName name="sdfsdf" localSheetId="12">#REF!</definedName>
    <definedName name="sdfsdf">#REF!</definedName>
    <definedName name="SDFSFSF" localSheetId="12" hidden="1">{#N/A,#N/A,FALSE,"COVER.XLS";#N/A,#N/A,FALSE,"RACT1.XLS";#N/A,#N/A,FALSE,"RACT2.XLS";#N/A,#N/A,FALSE,"ECCMP";#N/A,#N/A,FALSE,"WELDER.XLS"}</definedName>
    <definedName name="SDFSFSF" hidden="1">{#N/A,#N/A,FALSE,"COVER.XLS";#N/A,#N/A,FALSE,"RACT1.XLS";#N/A,#N/A,FALSE,"RACT2.XLS";#N/A,#N/A,FALSE,"ECCMP";#N/A,#N/A,FALSE,"WELDER.XLS"}</definedName>
    <definedName name="sdgfds" localSheetId="12" hidden="1">#N/A</definedName>
    <definedName name="sdgfds" hidden="1">[0]!sdgfds</definedName>
    <definedName name="SDGSDB" localSheetId="12">#REF!</definedName>
    <definedName name="SDGSDB">#REF!</definedName>
    <definedName name="sdgsdfg" localSheetId="12" hidden="1">#N/A</definedName>
    <definedName name="sdgsdfg" hidden="1">[0]!sdgsdfg</definedName>
    <definedName name="SDH_?" localSheetId="12">#REF!</definedName>
    <definedName name="SDH_?">#REF!</definedName>
    <definedName name="SdSfg" localSheetId="12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Sfg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sdu">#REF!</definedName>
    <definedName name="secondaries" localSheetId="12" hidden="1">{#N/A,#N/A,FALSE,"Summary";#N/A,#N/A,FALSE,"Pending";#N/A,#N/A,FALSE,"Oct'97";#N/A,#N/A,FALSE,"Sept'97";#N/A,#N/A,FALSE,"Aug'97";#N/A,#N/A,FALSE,"Jul'97";#N/A,#N/A,FALSE,"Jun'97";#N/A,#N/A,FALSE,"May'97";#N/A,#N/A,FALSE,"Apr'97";#N/A,#N/A,FALSE,"Mar'97";#N/A,#N/A,FALSE,"Feb'97";#N/A,#N/A,FALSE,"Jan'97"}</definedName>
    <definedName name="secondaries" hidden="1">{#N/A,#N/A,FALSE,"Summary";#N/A,#N/A,FALSE,"Pending";#N/A,#N/A,FALSE,"Oct'97";#N/A,#N/A,FALSE,"Sept'97";#N/A,#N/A,FALSE,"Aug'97";#N/A,#N/A,FALSE,"Jul'97";#N/A,#N/A,FALSE,"Jun'97";#N/A,#N/A,FALSE,"May'97";#N/A,#N/A,FALSE,"Apr'97";#N/A,#N/A,FALSE,"Mar'97";#N/A,#N/A,FALSE,"Feb'97";#N/A,#N/A,FALSE,"Jan'97"}</definedName>
    <definedName name="section.DOA" localSheetId="12">#REF!</definedName>
    <definedName name="section.DOA">#REF!</definedName>
    <definedName name="section.DPM" localSheetId="12">#REF!</definedName>
    <definedName name="section.DPM">#REF!</definedName>
    <definedName name="Sector" localSheetId="12">#REF!</definedName>
    <definedName name="Sector">#REF!</definedName>
    <definedName name="sef" localSheetId="12">#REF!</definedName>
    <definedName name="sef">#REF!</definedName>
    <definedName name="sefrsdfdsafdsafdsa" localSheetId="12">#REF!</definedName>
    <definedName name="sefrsdfdsafdsafdsa">#REF!</definedName>
    <definedName name="SelAddr1" localSheetId="12">#REF!</definedName>
    <definedName name="SelAddr1">#REF!</definedName>
    <definedName name="SelAddr2" localSheetId="12">#REF!</definedName>
    <definedName name="SelAddr2">#REF!</definedName>
    <definedName name="SelAddr3" localSheetId="12">#REF!</definedName>
    <definedName name="SelAddr3">#REF!</definedName>
    <definedName name="sellers" localSheetId="12">#REF!</definedName>
    <definedName name="sellers">#REF!</definedName>
    <definedName name="SelName1" localSheetId="12">#REF!</definedName>
    <definedName name="SelName1">#REF!</definedName>
    <definedName name="SelName2" localSheetId="12">#REF!</definedName>
    <definedName name="SelName2">#REF!</definedName>
    <definedName name="SelName3" localSheetId="12">#REF!</definedName>
    <definedName name="SelName3">#REF!</definedName>
    <definedName name="SelType" localSheetId="12">#REF!</definedName>
    <definedName name="SelType">#REF!</definedName>
    <definedName name="SelType1" localSheetId="12">#REF!</definedName>
    <definedName name="SelType1">#REF!</definedName>
    <definedName name="SelType2" localSheetId="12">#REF!</definedName>
    <definedName name="SelType2">#REF!</definedName>
    <definedName name="SelType3" localSheetId="12">#REF!</definedName>
    <definedName name="SelType3">#REF!</definedName>
    <definedName name="SelTypes" localSheetId="12">#REF!</definedName>
    <definedName name="SelTypes">#REF!</definedName>
    <definedName name="Sen.A.BS" localSheetId="12">#REF!</definedName>
    <definedName name="Sen.A.BS">#REF!</definedName>
    <definedName name="Sen.C.BS" localSheetId="12">#REF!</definedName>
    <definedName name="Sen.C.BS">#REF!</definedName>
    <definedName name="Sen.Mezz.BS" localSheetId="12">#REF!</definedName>
    <definedName name="Sen.Mezz.BS">#REF!</definedName>
    <definedName name="sencount" hidden="1">1</definedName>
    <definedName name="Sensitivity" localSheetId="12">#REF!</definedName>
    <definedName name="Sensitivity">#REF!</definedName>
    <definedName name="Sensitivity_tables" localSheetId="12">#REF!</definedName>
    <definedName name="Sensitivity_tables">#REF!</definedName>
    <definedName name="SEPDATA?" localSheetId="12">#REF!</definedName>
    <definedName name="SEPDATA?">#REF!</definedName>
    <definedName name="Service" localSheetId="12">#REF!</definedName>
    <definedName name="Service">#REF!</definedName>
    <definedName name="Services" localSheetId="12">#REF!</definedName>
    <definedName name="Services">#REF!</definedName>
    <definedName name="SETOFBOOKSID1" localSheetId="12">#REF!</definedName>
    <definedName name="SETOFBOOKSID1">#REF!</definedName>
    <definedName name="SETOFBOOKSNAME1" localSheetId="12">#REF!</definedName>
    <definedName name="SETOFBOOKSNAME1">#REF!</definedName>
    <definedName name="SETUP_PRINT" localSheetId="12">#REF!</definedName>
    <definedName name="SETUP_PRINT">#REF!</definedName>
    <definedName name="SEVENDAY" localSheetId="12">#REF!</definedName>
    <definedName name="SEVENDAY">#REF!</definedName>
    <definedName name="SF" localSheetId="12">#REF!</definedName>
    <definedName name="SF">#REF!</definedName>
    <definedName name="SFDGD" localSheetId="12">#REF!</definedName>
    <definedName name="SFDGD">#REF!</definedName>
    <definedName name="SFDGSFG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FDGSFG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FFS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FFS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fgf" localSheetId="12" hidden="1">#N/A</definedName>
    <definedName name="sfgf" hidden="1">[0]!sfgf</definedName>
    <definedName name="SFGS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FG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fgsdg" localSheetId="12" hidden="1">#N/A</definedName>
    <definedName name="sfgsdg" hidden="1">[0]!sfgsdg</definedName>
    <definedName name="SFGSFG" localSheetId="12" hidden="1">{#N/A,#N/A,FALSE,"COVER1.XLS ";#N/A,#N/A,FALSE,"RACT1.XLS";#N/A,#N/A,FALSE,"RACT2.XLS";#N/A,#N/A,FALSE,"ECCMP";#N/A,#N/A,FALSE,"WELDER.XLS"}</definedName>
    <definedName name="SFGSFG" hidden="1">{#N/A,#N/A,FALSE,"COVER1.XLS ";#N/A,#N/A,FALSE,"RACT1.XLS";#N/A,#N/A,FALSE,"RACT2.XLS";#N/A,#N/A,FALSE,"ECCMP";#N/A,#N/A,FALSE,"WELDER.XLS"}</definedName>
    <definedName name="SFGSFGS" localSheetId="12" hidden="1">{#N/A,#N/A,FALSE,"COVER1.XLS ";#N/A,#N/A,FALSE,"RACT1.XLS";#N/A,#N/A,FALSE,"RACT2.XLS";#N/A,#N/A,FALSE,"ECCMP";#N/A,#N/A,FALSE,"WELDER.XLS"}</definedName>
    <definedName name="SFGSFGS" hidden="1">{#N/A,#N/A,FALSE,"COVER1.XLS ";#N/A,#N/A,FALSE,"RACT1.XLS";#N/A,#N/A,FALSE,"RACT2.XLS";#N/A,#N/A,FALSE,"ECCMP";#N/A,#N/A,FALSE,"WELDER.XLS"}</definedName>
    <definedName name="SFGSFGSFGSG" localSheetId="12" hidden="1">{#N/A,#N/A,FALSE,"COVER.XLS";#N/A,#N/A,FALSE,"RACT1.XLS";#N/A,#N/A,FALSE,"RACT2.XLS";#N/A,#N/A,FALSE,"ECCMP";#N/A,#N/A,FALSE,"WELDER.XLS"}</definedName>
    <definedName name="SFGSFGSFGSG" hidden="1">{#N/A,#N/A,FALSE,"COVER.XLS";#N/A,#N/A,FALSE,"RACT1.XLS";#N/A,#N/A,FALSE,"RACT2.XLS";#N/A,#N/A,FALSE,"ECCMP";#N/A,#N/A,FALSE,"WELDER.XLS"}</definedName>
    <definedName name="SFGSFGSG" localSheetId="12" hidden="1">{#N/A,#N/A,FALSE,"COVER.XLS";#N/A,#N/A,FALSE,"RACT1.XLS";#N/A,#N/A,FALSE,"RACT2.XLS";#N/A,#N/A,FALSE,"ECCMP";#N/A,#N/A,FALSE,"WELDER.XLS"}</definedName>
    <definedName name="SFGSFGSG" hidden="1">{#N/A,#N/A,FALSE,"COVER.XLS";#N/A,#N/A,FALSE,"RACT1.XLS";#N/A,#N/A,FALSE,"RACT2.XLS";#N/A,#N/A,FALSE,"ECCMP";#N/A,#N/A,FALSE,"WELDER.XLS"}</definedName>
    <definedName name="SFGSFGSGS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FGSFGSGS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FGSFGSGSFGSF" localSheetId="12" hidden="1">{#N/A,#N/A,FALSE,"COVER1.XLS ";#N/A,#N/A,FALSE,"RACT1.XLS";#N/A,#N/A,FALSE,"RACT2.XLS";#N/A,#N/A,FALSE,"ECCMP";#N/A,#N/A,FALSE,"WELDER.XLS"}</definedName>
    <definedName name="SFGSFGSGSFGSF" hidden="1">{#N/A,#N/A,FALSE,"COVER1.XLS ";#N/A,#N/A,FALSE,"RACT1.XLS";#N/A,#N/A,FALSE,"RACT2.XLS";#N/A,#N/A,FALSE,"ECCMP";#N/A,#N/A,FALSE,"WELDER.XLS"}</definedName>
    <definedName name="SFGSFSFG" localSheetId="12" hidden="1">{#N/A,#N/A,FALSE,"COVER1.XLS ";#N/A,#N/A,FALSE,"RACT1.XLS";#N/A,#N/A,FALSE,"RACT2.XLS";#N/A,#N/A,FALSE,"ECCMP";#N/A,#N/A,FALSE,"WELDER.XLS"}</definedName>
    <definedName name="SFGSFSFG" hidden="1">{#N/A,#N/A,FALSE,"COVER1.XLS ";#N/A,#N/A,FALSE,"RACT1.XLS";#N/A,#N/A,FALSE,"RACT2.XLS";#N/A,#N/A,FALSE,"ECCMP";#N/A,#N/A,FALSE,"WELDER.XLS"}</definedName>
    <definedName name="SFGSG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FGSG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SFGSS" localSheetId="12" hidden="1">{#N/A,#N/A,FALSE,"COVER1.XLS ";#N/A,#N/A,FALSE,"RACT1.XLS";#N/A,#N/A,FALSE,"RACT2.XLS";#N/A,#N/A,FALSE,"ECCMP";#N/A,#N/A,FALSE,"WELDER.XLS"}</definedName>
    <definedName name="SFGSS" hidden="1">{#N/A,#N/A,FALSE,"COVER1.XLS ";#N/A,#N/A,FALSE,"RACT1.XLS";#N/A,#N/A,FALSE,"RACT2.XLS";#N/A,#N/A,FALSE,"ECCMP";#N/A,#N/A,FALSE,"WELDER.XLS"}</definedName>
    <definedName name="SFGSSFG" localSheetId="12" hidden="1">{#N/A,#N/A,FALSE,"COVER.XLS";#N/A,#N/A,FALSE,"RACT1.XLS";#N/A,#N/A,FALSE,"RACT2.XLS";#N/A,#N/A,FALSE,"ECCMP";#N/A,#N/A,FALSE,"WELDER.XLS"}</definedName>
    <definedName name="SFGSSFG" hidden="1">{#N/A,#N/A,FALSE,"COVER.XLS";#N/A,#N/A,FALSE,"RACT1.XLS";#N/A,#N/A,FALSE,"RACT2.XLS";#N/A,#N/A,FALSE,"ECCMP";#N/A,#N/A,FALSE,"WELDER.XLS"}</definedName>
    <definedName name="sfsdc" localSheetId="1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fsdc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SFSFFS" localSheetId="12" hidden="1">{#N/A,#N/A,FALSE,"COVER.XLS";#N/A,#N/A,FALSE,"RACT1.XLS";#N/A,#N/A,FALSE,"RACT2.XLS";#N/A,#N/A,FALSE,"ECCMP";#N/A,#N/A,FALSE,"WELDER.XLS"}</definedName>
    <definedName name="SFSFFS" hidden="1">{#N/A,#N/A,FALSE,"COVER.XLS";#N/A,#N/A,FALSE,"RACT1.XLS";#N/A,#N/A,FALSE,"RACT2.XLS";#N/A,#N/A,FALSE,"ECCMP";#N/A,#N/A,FALSE,"WELDER.XLS"}</definedName>
    <definedName name="SG">#REF!</definedName>
    <definedName name="SGD">0.57937</definedName>
    <definedName name="SGQERVY" localSheetId="12">#REF!</definedName>
    <definedName name="SGQERVY">#REF!</definedName>
    <definedName name="SGRF_Share" localSheetId="12">#REF!</definedName>
    <definedName name="SGRF_Share">#REF!</definedName>
    <definedName name="SGRF_Share_Out" localSheetId="12">#REF!</definedName>
    <definedName name="SGRF_Share_Out">#REF!</definedName>
    <definedName name="SGSGSGS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GSGSGS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SH" localSheetId="12">#REF!</definedName>
    <definedName name="SH">#REF!</definedName>
    <definedName name="sha" localSheetId="12">#REF!</definedName>
    <definedName name="sha">#REF!</definedName>
    <definedName name="SHAD" localSheetId="12">#REF!</definedName>
    <definedName name="SHAD">#REF!</definedName>
    <definedName name="share_box" localSheetId="12">#REF!</definedName>
    <definedName name="share_box">#REF!</definedName>
    <definedName name="SHARED_FORMULA_0">#N/A</definedName>
    <definedName name="SHARED_FORMULA_1">#N/A</definedName>
    <definedName name="SHARED_FORMULA_10">#N/A</definedName>
    <definedName name="SHARED_FORMULA_11">#N/A</definedName>
    <definedName name="SHARED_FORMULA_12">#N/A</definedName>
    <definedName name="SHARED_FORMULA_13">#N/A</definedName>
    <definedName name="SHARED_FORMULA_14">#N/A</definedName>
    <definedName name="SHARED_FORMULA_15">#N/A</definedName>
    <definedName name="SHARED_FORMULA_16">#N/A</definedName>
    <definedName name="SHARED_FORMULA_17">#N/A</definedName>
    <definedName name="SHARED_FORMULA_18">#N/A</definedName>
    <definedName name="SHARED_FORMULA_19">#N/A</definedName>
    <definedName name="SHARED_FORMULA_2">#N/A</definedName>
    <definedName name="SHARED_FORMULA_20">#N/A</definedName>
    <definedName name="SHARED_FORMULA_21">#N/A</definedName>
    <definedName name="SHARED_FORMULA_22">#N/A</definedName>
    <definedName name="SHARED_FORMULA_23">#N/A</definedName>
    <definedName name="SHARED_FORMULA_24">#N/A</definedName>
    <definedName name="SHARED_FORMULA_25">#N/A</definedName>
    <definedName name="SHARED_FORMULA_26">#N/A</definedName>
    <definedName name="SHARED_FORMULA_27">#N/A</definedName>
    <definedName name="SHARED_FORMULA_28">#N/A</definedName>
    <definedName name="SHARED_FORMULA_29">#N/A</definedName>
    <definedName name="SHARED_FORMULA_3">#N/A</definedName>
    <definedName name="SHARED_FORMULA_30">#N/A</definedName>
    <definedName name="SHARED_FORMULA_31">#N/A</definedName>
    <definedName name="SHARED_FORMULA_32">#N/A</definedName>
    <definedName name="SHARED_FORMULA_33">#N/A</definedName>
    <definedName name="SHARED_FORMULA_34">#N/A</definedName>
    <definedName name="SHARED_FORMULA_35">#N/A</definedName>
    <definedName name="SHARED_FORMULA_36">#N/A</definedName>
    <definedName name="SHARED_FORMULA_37">#N/A</definedName>
    <definedName name="SHARED_FORMULA_38">#N/A</definedName>
    <definedName name="SHARED_FORMULA_39">#N/A</definedName>
    <definedName name="SHARED_FORMULA_4">#N/A</definedName>
    <definedName name="SHARED_FORMULA_40">#N/A</definedName>
    <definedName name="SHARED_FORMULA_5">#N/A</definedName>
    <definedName name="SHARED_FORMULA_6">#N/A</definedName>
    <definedName name="SHARED_FORMULA_7">#N/A</definedName>
    <definedName name="SHARED_FORMULA_8">#N/A</definedName>
    <definedName name="SHARED_FORMULA_9">#N/A</definedName>
    <definedName name="sheet1" localSheetId="12">#REF!</definedName>
    <definedName name="sheet1">#REF!</definedName>
    <definedName name="sheet22.AccountType" localSheetId="12">#REF!</definedName>
    <definedName name="sheet22.AccountType">#REF!</definedName>
    <definedName name="SheetName" localSheetId="12">#REF!</definedName>
    <definedName name="SheetName">#REF!</definedName>
    <definedName name="SheetNames" localSheetId="12">#REF!</definedName>
    <definedName name="SheetNames">#REF!</definedName>
    <definedName name="ShiftYear" localSheetId="12">#REF!</definedName>
    <definedName name="ShiftYear">#REF!</definedName>
    <definedName name="Ship_Sales_EBITDA" localSheetId="12">#REF!</definedName>
    <definedName name="Ship_Sales_EBITDA">#REF!</definedName>
    <definedName name="Ship_WACC_TV" localSheetId="12">#REF!</definedName>
    <definedName name="Ship_WACC_TV">#REF!</definedName>
    <definedName name="shiva" localSheetId="12">#REF!</definedName>
    <definedName name="shiva">#REF!</definedName>
    <definedName name="short" localSheetId="12" hidden="1">{#N/A,#N/A,FALSE,"COVER1.XLS ";#N/A,#N/A,FALSE,"RACT1.XLS";#N/A,#N/A,FALSE,"RACT2.XLS";#N/A,#N/A,FALSE,"ECCMP";#N/A,#N/A,FALSE,"WELDER.XLS"}</definedName>
    <definedName name="short" hidden="1">{#N/A,#N/A,FALSE,"COVER1.XLS ";#N/A,#N/A,FALSE,"RACT1.XLS";#N/A,#N/A,FALSE,"RACT2.XLS";#N/A,#N/A,FALSE,"ECCMP";#N/A,#N/A,FALSE,"WELDER.XLS"}</definedName>
    <definedName name="shshryhasyhj" localSheetId="12" hidden="1">#N/A</definedName>
    <definedName name="shshryhasyhj" hidden="1">[0]!shshryhasyhj</definedName>
    <definedName name="shss" localSheetId="12" hidden="1">#N/A</definedName>
    <definedName name="shss" hidden="1">[0]!shss</definedName>
    <definedName name="SHT" localSheetId="12">#REF!</definedName>
    <definedName name="SHT">#REF!</definedName>
    <definedName name="SHT_1" localSheetId="12">#REF!</definedName>
    <definedName name="SHT_1">#REF!</definedName>
    <definedName name="SHT_10" localSheetId="12">#REF!</definedName>
    <definedName name="SHT_10">#REF!</definedName>
    <definedName name="SHT_11" localSheetId="12">#REF!</definedName>
    <definedName name="SHT_11">#REF!</definedName>
    <definedName name="SHT_2" localSheetId="12">#REF!</definedName>
    <definedName name="SHT_2">#REF!</definedName>
    <definedName name="SHT_3" localSheetId="12">#REF!</definedName>
    <definedName name="SHT_3">#REF!</definedName>
    <definedName name="SHT_4" localSheetId="12">#REF!</definedName>
    <definedName name="SHT_4">#REF!</definedName>
    <definedName name="SHT_5" localSheetId="12">#REF!</definedName>
    <definedName name="SHT_5">#REF!</definedName>
    <definedName name="SHT_6" localSheetId="12">#REF!</definedName>
    <definedName name="SHT_6">#REF!</definedName>
    <definedName name="SHT_7" localSheetId="12">#REF!</definedName>
    <definedName name="SHT_7">#REF!</definedName>
    <definedName name="SHT_8" localSheetId="12">#REF!</definedName>
    <definedName name="SHT_8">#REF!</definedName>
    <definedName name="SHT_9" localSheetId="12">#REF!</definedName>
    <definedName name="SHT_9">#REF!</definedName>
    <definedName name="SI" localSheetId="12">#REF!</definedName>
    <definedName name="SI">#REF!</definedName>
    <definedName name="siannpay" localSheetId="12">#REF!</definedName>
    <definedName name="siannpay">#REF!</definedName>
    <definedName name="sihrpay" localSheetId="12">#REF!</definedName>
    <definedName name="sihrpay">#REF!</definedName>
    <definedName name="Sing" localSheetId="12">#REF!</definedName>
    <definedName name="Sing">#REF!</definedName>
    <definedName name="siof" localSheetId="12">#REF!</definedName>
    <definedName name="siof">#REF!</definedName>
    <definedName name="siotpr" localSheetId="12">#REF!</definedName>
    <definedName name="siotpr">#REF!</definedName>
    <definedName name="site" localSheetId="12">#REF!</definedName>
    <definedName name="site">#REF!</definedName>
    <definedName name="SJ" localSheetId="12">#REF!</definedName>
    <definedName name="SJ">#REF!</definedName>
    <definedName name="SK" localSheetId="12">#REF!</definedName>
    <definedName name="SK">#REF!</definedName>
    <definedName name="sl" localSheetId="12">#REF!</definedName>
    <definedName name="sl">#REF!</definedName>
    <definedName name="SLT" localSheetId="12" hidden="1">{"SUM",#N/A,FALSE,"Details (2)"}</definedName>
    <definedName name="SLT" hidden="1">{"SUM",#N/A,FALSE,"Details (2)"}</definedName>
    <definedName name="SM" localSheetId="12">#REF!</definedName>
    <definedName name="SM">#REF!</definedName>
    <definedName name="sn" localSheetId="12">#REF!</definedName>
    <definedName name="sn">#REF!</definedName>
    <definedName name="so" localSheetId="12">#REF!</definedName>
    <definedName name="so">#REF!</definedName>
    <definedName name="SO_trans_date" localSheetId="12">#REF!</definedName>
    <definedName name="SO_trans_date">#REF!</definedName>
    <definedName name="SOBNAME1" localSheetId="12">#REF!</definedName>
    <definedName name="SOBNAME1">#REF!</definedName>
    <definedName name="Société" localSheetId="12">#REF!</definedName>
    <definedName name="Société">#REF!</definedName>
    <definedName name="Sociétés" localSheetId="12">#REF!</definedName>
    <definedName name="Sociétés">#REF!</definedName>
    <definedName name="Sociétés2" localSheetId="12">#REF!</definedName>
    <definedName name="Sociétés2">#REF!</definedName>
    <definedName name="Soft._maintenance" localSheetId="12">#REF!</definedName>
    <definedName name="Soft._maintenance">#REF!</definedName>
    <definedName name="SolarWinds_Network_Config_Manager" localSheetId="12">#REF!</definedName>
    <definedName name="SolarWinds_Network_Config_Manager">#REF!</definedName>
    <definedName name="SolarWinds_Network_Perf_Monitor" localSheetId="12">#REF!</definedName>
    <definedName name="SolarWinds_Network_Perf_Monitor">#REF!</definedName>
    <definedName name="SolarWinds_Server___App_Monitor" localSheetId="12">#REF!</definedName>
    <definedName name="SolarWinds_Server___App_Monitor">#REF!</definedName>
    <definedName name="solver_adj" localSheetId="12">#REF!</definedName>
    <definedName name="solver_adj">#REF!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opt">#REF!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#REF!</definedName>
    <definedName name="SOP2_S" localSheetId="12">#REF!</definedName>
    <definedName name="SOP2_S">#REF!</definedName>
    <definedName name="sopval" localSheetId="12">#REF!</definedName>
    <definedName name="sopval">#REF!</definedName>
    <definedName name="Sort" localSheetId="12">#REF!</definedName>
    <definedName name="Sort">#REF!</definedName>
    <definedName name="sort_area" localSheetId="12">#REF!</definedName>
    <definedName name="sort_area">#REF!</definedName>
    <definedName name="SOTP" localSheetId="12">#REF!</definedName>
    <definedName name="SOTP">#REF!</definedName>
    <definedName name="Sources_Uses" localSheetId="12">#REF!</definedName>
    <definedName name="Sources_Uses">#REF!</definedName>
    <definedName name="sowji" localSheetId="12">#REF!</definedName>
    <definedName name="sowji">#REF!</definedName>
    <definedName name="sp" localSheetId="12">#REF!</definedName>
    <definedName name="sp">#REF!</definedName>
    <definedName name="SP_Disposal" localSheetId="12">#REF!</definedName>
    <definedName name="SP_Disposal">#REF!</definedName>
    <definedName name="SP_Disposals" localSheetId="12">#REF!</definedName>
    <definedName name="SP_Disposals">#REF!</definedName>
    <definedName name="SP_trans_date" localSheetId="12">#REF!</definedName>
    <definedName name="SP_trans_date">#REF!</definedName>
    <definedName name="SPAIN" localSheetId="12">#REF!</definedName>
    <definedName name="SPAIN">#REF!</definedName>
    <definedName name="SPAN" localSheetId="12">#REF!</definedName>
    <definedName name="SPAN">#REF!</definedName>
    <definedName name="srate" localSheetId="12">#REF!</definedName>
    <definedName name="srate">#REF!</definedName>
    <definedName name="ss" localSheetId="12">#REF!</definedName>
    <definedName name="ss">#REF!</definedName>
    <definedName name="ssa" localSheetId="12">#REF!</definedName>
    <definedName name="ssa">#REF!</definedName>
    <definedName name="ssadsa" localSheetId="12" hidden="1">{"Page1",#N/A,FALSE,"CompCo";"Page2",#N/A,FALSE,"CompCo"}</definedName>
    <definedName name="ssadsa" hidden="1">{"Page1",#N/A,FALSE,"CompCo";"Page2",#N/A,FALSE,"CompCo"}</definedName>
    <definedName name="SSC" localSheetId="12">#REF!</definedName>
    <definedName name="SSC">#REF!</definedName>
    <definedName name="ssdfds" localSheetId="12" hidden="1">{"Page1",#N/A,FALSE,"CompCo";"Page2",#N/A,FALSE,"CompCo"}</definedName>
    <definedName name="ssdfds" hidden="1">{"Page1",#N/A,FALSE,"CompCo";"Page2",#N/A,FALSE,"CompCo"}</definedName>
    <definedName name="SSFGSFG" localSheetId="12" hidden="1">{#N/A,#N/A,FALSE,"COVER.XLS";#N/A,#N/A,FALSE,"RACT1.XLS";#N/A,#N/A,FALSE,"RACT2.XLS";#N/A,#N/A,FALSE,"ECCMP";#N/A,#N/A,FALSE,"WELDER.XLS"}</definedName>
    <definedName name="SSFGSFG" hidden="1">{#N/A,#N/A,FALSE,"COVER.XLS";#N/A,#N/A,FALSE,"RACT1.XLS";#N/A,#N/A,FALSE,"RACT2.XLS";#N/A,#N/A,FALSE,"ECCMP";#N/A,#N/A,FALSE,"WELDER.XLS"}</definedName>
    <definedName name="sss" localSheetId="12">#REF!</definedName>
    <definedName name="sss">#REF!</definedName>
    <definedName name="SSSDFGSD" localSheetId="12" hidden="1">{#N/A,#N/A,FALSE,"COVER1.XLS ";#N/A,#N/A,FALSE,"RACT1.XLS";#N/A,#N/A,FALSE,"RACT2.XLS";#N/A,#N/A,FALSE,"ECCMP";#N/A,#N/A,FALSE,"WELDER.XLS"}</definedName>
    <definedName name="SSSDFGSD" hidden="1">{#N/A,#N/A,FALSE,"COVER1.XLS ";#N/A,#N/A,FALSE,"RACT1.XLS";#N/A,#N/A,FALSE,"RACT2.XLS";#N/A,#N/A,FALSE,"ECCMP";#N/A,#N/A,FALSE,"WELDER.XLS"}</definedName>
    <definedName name="SSSDFGSG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SSSDFGSG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SSSSD" localSheetId="12" hidden="1">{#N/A,#N/A,FALSE,"COVER1.XLS ";#N/A,#N/A,FALSE,"RACT1.XLS";#N/A,#N/A,FALSE,"RACT2.XLS";#N/A,#N/A,FALSE,"ECCMP";#N/A,#N/A,FALSE,"WELDER.XLS"}</definedName>
    <definedName name="SSSSD" hidden="1">{#N/A,#N/A,FALSE,"COVER1.XLS ";#N/A,#N/A,FALSE,"RACT1.XLS";#N/A,#N/A,FALSE,"RACT2.XLS";#N/A,#N/A,FALSE,"ECCMP";#N/A,#N/A,FALSE,"WELDER.XLS"}</definedName>
    <definedName name="sssssss">#REF!</definedName>
    <definedName name="SSSSSSSSSSSSSSS" localSheetId="12" hidden="1">{#N/A,#N/A,FALSE,"17MAY";#N/A,#N/A,FALSE,"24MAY"}</definedName>
    <definedName name="SSSSSSSSSSSSSSS" hidden="1">{#N/A,#N/A,FALSE,"17MAY";#N/A,#N/A,FALSE,"24MAY"}</definedName>
    <definedName name="SSSSSSSSSSSSSSSSSSS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SSSSSSSSSSSSSSSSS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sssssssssssssssssssssssssssssss">#REF!</definedName>
    <definedName name="ssy" localSheetId="12" hidden="1">#N/A</definedName>
    <definedName name="ssy" hidden="1">[0]!ssy</definedName>
    <definedName name="ST" localSheetId="12">#REF!</definedName>
    <definedName name="ST">#REF!</definedName>
    <definedName name="ST_1" localSheetId="12">#REF!</definedName>
    <definedName name="ST_1">#REF!</definedName>
    <definedName name="ST_10" localSheetId="12">#REF!</definedName>
    <definedName name="ST_10">#REF!</definedName>
    <definedName name="ST_11" localSheetId="12">#REF!</definedName>
    <definedName name="ST_11">#REF!</definedName>
    <definedName name="ST_2" localSheetId="12">#REF!</definedName>
    <definedName name="ST_2">#REF!</definedName>
    <definedName name="ST_3" localSheetId="12">#REF!</definedName>
    <definedName name="ST_3">#REF!</definedName>
    <definedName name="ST_4" localSheetId="12">#REF!</definedName>
    <definedName name="ST_4">#REF!</definedName>
    <definedName name="ST_5" localSheetId="12">#REF!</definedName>
    <definedName name="ST_5">#REF!</definedName>
    <definedName name="ST_6" localSheetId="12">#REF!</definedName>
    <definedName name="ST_6">#REF!</definedName>
    <definedName name="ST_7" localSheetId="12">#REF!</definedName>
    <definedName name="ST_7">#REF!</definedName>
    <definedName name="ST_8" localSheetId="12">#REF!</definedName>
    <definedName name="ST_8">#REF!</definedName>
    <definedName name="ST_9" localSheetId="12">#REF!</definedName>
    <definedName name="ST_9">#REF!</definedName>
    <definedName name="staccr" localSheetId="12">#REF!</definedName>
    <definedName name="staccr">#REF!</definedName>
    <definedName name="staff" localSheetId="12">#REF!</definedName>
    <definedName name="staff">#REF!</definedName>
    <definedName name="StaffScale" localSheetId="12">#REF!</definedName>
    <definedName name="StaffScale">#REF!</definedName>
    <definedName name="stamort" localSheetId="12">#REF!</definedName>
    <definedName name="stamort">#REF!</definedName>
    <definedName name="Stand_Disposal" localSheetId="12">#REF!</definedName>
    <definedName name="Stand_Disposal">#REF!</definedName>
    <definedName name="Standard_Monthly_Hrs" localSheetId="12">#REF!</definedName>
    <definedName name="Standard_Monthly_Hrs">#REF!</definedName>
    <definedName name="STAR_Training_Margin" localSheetId="12">#REF!</definedName>
    <definedName name="STAR_Training_Margin">#REF!</definedName>
    <definedName name="Start" localSheetId="12">#REF!</definedName>
    <definedName name="Start">#REF!</definedName>
    <definedName name="Start_input" localSheetId="12">#REF!</definedName>
    <definedName name="Start_input">#REF!</definedName>
    <definedName name="STARTJOURNALIMPORT1" localSheetId="12">#REF!</definedName>
    <definedName name="STARTJOURNALIMPORT1">#REF!</definedName>
    <definedName name="State" localSheetId="12">#REF!</definedName>
    <definedName name="State">#REF!</definedName>
    <definedName name="states" localSheetId="12">#REF!</definedName>
    <definedName name="states">#REF!</definedName>
    <definedName name="Status" localSheetId="12">#REF!</definedName>
    <definedName name="Status">#REF!</definedName>
    <definedName name="stinvest" localSheetId="12">#REF!</definedName>
    <definedName name="stinvest">#REF!</definedName>
    <definedName name="Stocks" localSheetId="12">#REF!</definedName>
    <definedName name="Stocks">#REF!</definedName>
    <definedName name="stpaid" localSheetId="12">#REF!</definedName>
    <definedName name="stpaid">#REF!</definedName>
    <definedName name="stpurch" localSheetId="12">#REF!</definedName>
    <definedName name="stpurch">#REF!</definedName>
    <definedName name="Structure_Lookup" localSheetId="12">#REF!</definedName>
    <definedName name="Structure_Lookup">#REF!</definedName>
    <definedName name="Structure_Toggle" localSheetId="12">#REF!</definedName>
    <definedName name="Structure_Toggle">#REF!</definedName>
    <definedName name="STScale" localSheetId="12">#REF!</definedName>
    <definedName name="STScale">#REF!</definedName>
    <definedName name="Stub" localSheetId="12">#REF!</definedName>
    <definedName name="Stub">#REF!</definedName>
    <definedName name="stub_period" localSheetId="12">#REF!</definedName>
    <definedName name="stub_period">#REF!</definedName>
    <definedName name="stubb1" localSheetId="12">#REF!</definedName>
    <definedName name="stubb1">#REF!</definedName>
    <definedName name="stugl" localSheetId="12">#REF!</definedName>
    <definedName name="stugl">#REF!</definedName>
    <definedName name="stunreal" localSheetId="12">#REF!</definedName>
    <definedName name="stunreal">#REF!</definedName>
    <definedName name="su" localSheetId="12">{"SchE1",#N/A,FALSE,"Schedules";"SchE2",#N/A,FALSE,"Schedules"}</definedName>
    <definedName name="su">{"SchE1",#N/A,FALSE,"Schedules";"SchE2",#N/A,FALSE,"Schedules"}</definedName>
    <definedName name="Sub_Sales_EBITDA">#REF!</definedName>
    <definedName name="Sub_WACC_TV" localSheetId="12">#REF!</definedName>
    <definedName name="Sub_WACC_TV">#REF!</definedName>
    <definedName name="subcat" localSheetId="12">#REF!</definedName>
    <definedName name="subcat">#REF!</definedName>
    <definedName name="sum" localSheetId="12">#REF!</definedName>
    <definedName name="sum">#REF!</definedName>
    <definedName name="Sum_of_All" localSheetId="12">#REF!</definedName>
    <definedName name="Sum_of_All">#REF!</definedName>
    <definedName name="summ_DCFfins" localSheetId="12">#REF!</definedName>
    <definedName name="summ_DCFfins">#REF!</definedName>
    <definedName name="summ_fins" localSheetId="12">#REF!</definedName>
    <definedName name="summ_fins">#REF!</definedName>
    <definedName name="Summary" localSheetId="12">#REF!</definedName>
    <definedName name="Summary">#REF!</definedName>
    <definedName name="Summary_financials" localSheetId="12">#REF!</definedName>
    <definedName name="Summary_financials">#REF!</definedName>
    <definedName name="sunflag" localSheetId="12">#REF!</definedName>
    <definedName name="sunflag">#REF!</definedName>
    <definedName name="Sunil" localSheetId="12">#REF!</definedName>
    <definedName name="Sunil">#REF!</definedName>
    <definedName name="superannpay" localSheetId="12">#REF!</definedName>
    <definedName name="superannpay">#REF!</definedName>
    <definedName name="supermopay" localSheetId="12">#REF!</definedName>
    <definedName name="supermopay">#REF!</definedName>
    <definedName name="suryapharma" localSheetId="12">#REF!</definedName>
    <definedName name="suryapharma">#REF!</definedName>
    <definedName name="SV_ENCPT_LOGON_PWD" hidden="1">"078104085088070118116120102"</definedName>
    <definedName name="SV_ENCPT_LOGON_USER" hidden="1">"095094088070084104115102112100101110"</definedName>
    <definedName name="svsv" localSheetId="12">#REF!</definedName>
    <definedName name="svsv">#REF!</definedName>
    <definedName name="sw" localSheetId="12">#REF!</definedName>
    <definedName name="sw">#REF!</definedName>
    <definedName name="sw_sh" localSheetId="12">#REF!</definedName>
    <definedName name="sw_sh">#REF!</definedName>
    <definedName name="swapna" localSheetId="12">#REF!</definedName>
    <definedName name="swapna">#REF!</definedName>
    <definedName name="SWED" localSheetId="12">#REF!</definedName>
    <definedName name="SWED">#REF!</definedName>
    <definedName name="SWEDEN" localSheetId="12">#REF!</definedName>
    <definedName name="SWEDEN">#REF!</definedName>
    <definedName name="sweep" localSheetId="12">#REF!</definedName>
    <definedName name="sweep">#REF!</definedName>
    <definedName name="SWIT" localSheetId="12">#REF!</definedName>
    <definedName name="SWIT">#REF!</definedName>
    <definedName name="switch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switch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SwitchDiscount" localSheetId="12">#REF!</definedName>
    <definedName name="SwitchDiscount">#REF!</definedName>
    <definedName name="SwitchExit" localSheetId="12">#REF!</definedName>
    <definedName name="SwitchExit">#REF!</definedName>
    <definedName name="SwitchListed" localSheetId="12">#REF!</definedName>
    <definedName name="SwitchListed">#REF!</definedName>
    <definedName name="SWITZERLAND" localSheetId="12">#REF!</definedName>
    <definedName name="SWITZERLAND">#REF!</definedName>
    <definedName name="SYNERGIES_CASE" localSheetId="12">#REF!</definedName>
    <definedName name="SYNERGIES_CASE">#REF!</definedName>
    <definedName name="Synergies_Table_2" localSheetId="12">#REF!</definedName>
    <definedName name="Synergies_Table_2">#REF!</definedName>
    <definedName name="synergy" localSheetId="12">#REF!</definedName>
    <definedName name="synergy">#REF!</definedName>
    <definedName name="Synergy_Sensitivity" localSheetId="12">#REF!</definedName>
    <definedName name="Synergy_Sensitivity">#REF!</definedName>
    <definedName name="t" localSheetId="12">#REF!</definedName>
    <definedName name="t">#REF!</definedName>
    <definedName name="T_B1213" localSheetId="12">#REF!</definedName>
    <definedName name="T_B1213">#REF!</definedName>
    <definedName name="t2_1" localSheetId="12" hidden="1">{"'Sheet1'!$A$5:$G$42"}</definedName>
    <definedName name="t2_1" hidden="1">{"'Sheet1'!$A$5:$G$42"}</definedName>
    <definedName name="ta">#REF!</definedName>
    <definedName name="table" localSheetId="12">#REF!</definedName>
    <definedName name="table">#REF!</definedName>
    <definedName name="Table_20" localSheetId="12">#REF!</definedName>
    <definedName name="Table_20">#REF!</definedName>
    <definedName name="Table_21" localSheetId="12">#REF!</definedName>
    <definedName name="Table_21">#REF!</definedName>
    <definedName name="Table_22" localSheetId="12">#REF!</definedName>
    <definedName name="Table_22">#REF!</definedName>
    <definedName name="Table_23" localSheetId="12">#REF!</definedName>
    <definedName name="Table_23">#REF!</definedName>
    <definedName name="Table_24" localSheetId="12">#REF!</definedName>
    <definedName name="Table_24">#REF!</definedName>
    <definedName name="TABLE1" localSheetId="12">#REF!</definedName>
    <definedName name="TABLE1">#REF!</definedName>
    <definedName name="Table3" localSheetId="12" hidden="1">#REF!</definedName>
    <definedName name="Table3" hidden="1">#REF!</definedName>
    <definedName name="TAFName" localSheetId="12">#REF!</definedName>
    <definedName name="TAFName">#REF!</definedName>
    <definedName name="takeout" localSheetId="12">#REF!</definedName>
    <definedName name="takeout">#REF!</definedName>
    <definedName name="TAMNo" localSheetId="12">#REF!</definedName>
    <definedName name="TAMNo">#REF!</definedName>
    <definedName name="TAName" localSheetId="12">#REF!</definedName>
    <definedName name="TAName">#REF!</definedName>
    <definedName name="TAPlace" localSheetId="12">#REF!</definedName>
    <definedName name="TAPlace">#REF!</definedName>
    <definedName name="tar" localSheetId="12">#REF!</definedName>
    <definedName name="tar">#REF!</definedName>
    <definedName name="Targ_IRR_3year" localSheetId="12">#REF!</definedName>
    <definedName name="Targ_IRR_3year">#REF!</definedName>
    <definedName name="Target" localSheetId="12">#REF!</definedName>
    <definedName name="Target">#REF!</definedName>
    <definedName name="Target1" localSheetId="12">#REF!</definedName>
    <definedName name="Target1">#REF!</definedName>
    <definedName name="TargetAnn" localSheetId="12">#REF!</definedName>
    <definedName name="TargetAnn">#REF!</definedName>
    <definedName name="TargetQ1" localSheetId="12">#REF!</definedName>
    <definedName name="TargetQ1">#REF!</definedName>
    <definedName name="TargetQ2" localSheetId="12">#REF!</definedName>
    <definedName name="TargetQ2">#REF!</definedName>
    <definedName name="TargetQ3" localSheetId="12">#REF!</definedName>
    <definedName name="TargetQ3">#REF!</definedName>
    <definedName name="TargetQ4" localSheetId="12">#REF!</definedName>
    <definedName name="TargetQ4">#REF!</definedName>
    <definedName name="tatachemical" localSheetId="12">#REF!</definedName>
    <definedName name="tatachemical">#REF!</definedName>
    <definedName name="Tax" localSheetId="12">#REF!</definedName>
    <definedName name="Tax">#REF!</definedName>
    <definedName name="Tax.Pay.BS" localSheetId="12">#REF!</definedName>
    <definedName name="Tax.Pay.BS">#REF!</definedName>
    <definedName name="Tax_Amortization" localSheetId="12">#REF!</definedName>
    <definedName name="Tax_Amortization">#REF!</definedName>
    <definedName name="TAX_COMP" localSheetId="12">#REF!</definedName>
    <definedName name="TAX_COMP">#REF!</definedName>
    <definedName name="Tax_rate" localSheetId="12">#REF!</definedName>
    <definedName name="Tax_rate">#REF!</definedName>
    <definedName name="TaxAudAdd" localSheetId="12">#REF!</definedName>
    <definedName name="TaxAudAdd">#REF!</definedName>
    <definedName name="TaxAuditDate" localSheetId="12">#REF!</definedName>
    <definedName name="TaxAuditDate">#REF!</definedName>
    <definedName name="TAXCOMP" localSheetId="12">#REF!</definedName>
    <definedName name="TAXCOMP">#REF!</definedName>
    <definedName name="TAXCOMP1" localSheetId="12">#REF!</definedName>
    <definedName name="TAXCOMP1">#REF!</definedName>
    <definedName name="Taxdinesh" localSheetId="12">#REF!</definedName>
    <definedName name="Taxdinesh">#REF!</definedName>
    <definedName name="taxexpSO" localSheetId="12">#REF!</definedName>
    <definedName name="taxexpSO">#REF!</definedName>
    <definedName name="taxexpUK" localSheetId="12">#REF!</definedName>
    <definedName name="taxexpUK">#REF!</definedName>
    <definedName name="taxexpUS" localSheetId="12">#REF!</definedName>
    <definedName name="taxexpUS">#REF!</definedName>
    <definedName name="taxpayc" localSheetId="12">#REF!</definedName>
    <definedName name="taxpayc">#REF!</definedName>
    <definedName name="taxpayp" localSheetId="12">#REF!</definedName>
    <definedName name="taxpayp">#REF!</definedName>
    <definedName name="Taxpb" localSheetId="12">#REF!</definedName>
    <definedName name="Taxpb">#REF!</definedName>
    <definedName name="taxrate" localSheetId="12">#REF!</definedName>
    <definedName name="taxrate">#REF!</definedName>
    <definedName name="TB" localSheetId="12">#REF!</definedName>
    <definedName name="TB">#REF!</definedName>
    <definedName name="tberd" localSheetId="12">#REF!</definedName>
    <definedName name="tberd">#REF!</definedName>
    <definedName name="tcs" localSheetId="12">#REF!</definedName>
    <definedName name="tcs">#REF!</definedName>
    <definedName name="td" localSheetId="12">#REF!</definedName>
    <definedName name="td">#REF!</definedName>
    <definedName name="TDS" localSheetId="12">#REF!</definedName>
    <definedName name="TDS">#REF!</definedName>
    <definedName name="TDSCERTICATES" localSheetId="12">#REF!</definedName>
    <definedName name="TDSCERTICATES">#REF!</definedName>
    <definedName name="TE_Install" localSheetId="12">#REF!</definedName>
    <definedName name="TE_Install">#REF!</definedName>
    <definedName name="TeamViewer" localSheetId="12">#REF!</definedName>
    <definedName name="TeamViewer">#REF!</definedName>
    <definedName name="Temp1" localSheetId="12">{"quarterly",#N/A,FALSE,"Income Statement";#N/A,#N/A,FALSE,"print segment";#N/A,#N/A,FALSE,"Balance Sheet";#N/A,#N/A,FALSE,"Annl Inc";#N/A,#N/A,FALSE,"Cash Flow"}</definedName>
    <definedName name="Temp1">{"quarterly",#N/A,FALSE,"Income Statement";#N/A,#N/A,FALSE,"print segment";#N/A,#N/A,FALSE,"Balance Sheet";#N/A,#N/A,FALSE,"Annl Inc";#N/A,#N/A,FALSE,"Cash Flow"}</definedName>
    <definedName name="TEMPLATENUMBER1" localSheetId="12">#REF!</definedName>
    <definedName name="TEMPLATENUMBER1">#REF!</definedName>
    <definedName name="TEMPLATESTYLE1" localSheetId="12">#REF!</definedName>
    <definedName name="TEMPLATESTYLE1">#REF!</definedName>
    <definedName name="TEMPLATETYPE1" localSheetId="12">#REF!</definedName>
    <definedName name="TEMPLATETYPE1">#REF!</definedName>
    <definedName name="TENDAY" localSheetId="12">#REF!</definedName>
    <definedName name="TENDAY">#REF!</definedName>
    <definedName name="Termrate" localSheetId="12">#REF!</definedName>
    <definedName name="Termrate">#REF!</definedName>
    <definedName name="Test">#REF!</definedName>
    <definedName name="TEST0" localSheetId="12">#REF!</definedName>
    <definedName name="TEST0">#REF!</definedName>
    <definedName name="TEST1" localSheetId="12">#REF!</definedName>
    <definedName name="TEST1">#REF!</definedName>
    <definedName name="TEST10" localSheetId="12">#REF!</definedName>
    <definedName name="TEST10">#REF!</definedName>
    <definedName name="TEST11" localSheetId="12">#REF!</definedName>
    <definedName name="TEST11">#REF!</definedName>
    <definedName name="TEST12" localSheetId="12">#REF!</definedName>
    <definedName name="TEST12">#REF!</definedName>
    <definedName name="TEST13" localSheetId="12">#REF!</definedName>
    <definedName name="TEST13">#REF!</definedName>
    <definedName name="TEST14" localSheetId="12">#REF!</definedName>
    <definedName name="TEST14">#REF!</definedName>
    <definedName name="TEST15" localSheetId="12">#REF!</definedName>
    <definedName name="TEST15">#REF!</definedName>
    <definedName name="TEST16" localSheetId="12">#REF!</definedName>
    <definedName name="TEST16">#REF!</definedName>
    <definedName name="TEST17" localSheetId="12">#REF!</definedName>
    <definedName name="TEST17">#REF!</definedName>
    <definedName name="TEST18" localSheetId="12">#REF!</definedName>
    <definedName name="TEST18">#REF!</definedName>
    <definedName name="TEST19" localSheetId="12">#REF!</definedName>
    <definedName name="TEST19">#REF!</definedName>
    <definedName name="TEST2" localSheetId="12">#REF!</definedName>
    <definedName name="TEST2">#REF!</definedName>
    <definedName name="TEST20" localSheetId="12">#REF!</definedName>
    <definedName name="TEST20">#REF!</definedName>
    <definedName name="TEST21" localSheetId="12">#REF!</definedName>
    <definedName name="TEST21">#REF!</definedName>
    <definedName name="TEST22" localSheetId="12">#REF!</definedName>
    <definedName name="TEST22">#REF!</definedName>
    <definedName name="TEST23" localSheetId="12">#REF!</definedName>
    <definedName name="TEST23">#REF!</definedName>
    <definedName name="TEST24" localSheetId="12">#REF!</definedName>
    <definedName name="TEST24">#REF!</definedName>
    <definedName name="TEST25" localSheetId="12">#REF!</definedName>
    <definedName name="TEST25">#REF!</definedName>
    <definedName name="TEST26" localSheetId="12">#REF!</definedName>
    <definedName name="TEST26">#REF!</definedName>
    <definedName name="TEST27" localSheetId="12">#REF!</definedName>
    <definedName name="TEST27">#REF!</definedName>
    <definedName name="TEST28" localSheetId="12">#REF!</definedName>
    <definedName name="TEST28">#REF!</definedName>
    <definedName name="TEST3" localSheetId="12">#REF!</definedName>
    <definedName name="TEST3">#REF!</definedName>
    <definedName name="test324" localSheetId="12" hidden="1">{"Oct_Plan_Income_Month",#N/A,FALSE,"OctInc";"Oct_Month_Lastyear_Inc",#N/A,FALSE,"OctInc"}</definedName>
    <definedName name="test324" hidden="1">{"Oct_Plan_Income_Month",#N/A,FALSE,"OctInc";"Oct_Month_Lastyear_Inc",#N/A,FALSE,"OctInc"}</definedName>
    <definedName name="test3434" localSheetId="12" hidden="1">{"Oct_Plan_Income_Month",#N/A,FALSE,"OctInc";"Oct_Month_Lastyear_Inc",#N/A,FALSE,"OctInc"}</definedName>
    <definedName name="test3434" hidden="1">{"Oct_Plan_Income_Month",#N/A,FALSE,"OctInc";"Oct_Month_Lastyear_Inc",#N/A,FALSE,"OctInc"}</definedName>
    <definedName name="TEST4" localSheetId="12">#REF!</definedName>
    <definedName name="TEST4">#REF!</definedName>
    <definedName name="TEST5" localSheetId="12">#REF!</definedName>
    <definedName name="TEST5">#REF!</definedName>
    <definedName name="TEST6" localSheetId="12">#REF!</definedName>
    <definedName name="TEST6">#REF!</definedName>
    <definedName name="TEST7" localSheetId="12">#REF!</definedName>
    <definedName name="TEST7">#REF!</definedName>
    <definedName name="TEST8" localSheetId="12">#REF!</definedName>
    <definedName name="TEST8">#REF!</definedName>
    <definedName name="TEST9" localSheetId="12">#REF!</definedName>
    <definedName name="TEST9">#REF!</definedName>
    <definedName name="TESTHKEY" localSheetId="12">#REF!</definedName>
    <definedName name="TESTHKEY">#REF!</definedName>
    <definedName name="TESTKEYS" localSheetId="12">#REF!</definedName>
    <definedName name="TESTKEYS">#REF!</definedName>
    <definedName name="testst234" localSheetId="12" hidden="1">{"Oct_Plan_Income_Month",#N/A,FALSE,"OctInc";"Oct_Month_Lastyear_Inc",#N/A,FALSE,"OctInc"}</definedName>
    <definedName name="testst234" hidden="1">{"Oct_Plan_Income_Month",#N/A,FALSE,"OctInc";"Oct_Month_Lastyear_Inc",#N/A,FALSE,"OctInc"}</definedName>
    <definedName name="testterrwe" localSheetId="12" hidden="1">{"ConInc",#N/A,FALSE,"FinStmt";"ConBal",#N/A,FALSE,"FinStmt";"ConCash",#N/A,FALSE,"FinStmt"}</definedName>
    <definedName name="testterrwe" hidden="1">{"ConInc",#N/A,FALSE,"FinStmt";"ConBal",#N/A,FALSE,"FinStmt";"ConCash",#N/A,FALSE,"FinStmt"}</definedName>
    <definedName name="TESTVKEY" localSheetId="12">#REF!</definedName>
    <definedName name="TESTVKEY">#REF!</definedName>
    <definedName name="tex" localSheetId="12">#REF!</definedName>
    <definedName name="tex">#REF!</definedName>
    <definedName name="text" localSheetId="12">#REF!</definedName>
    <definedName name="text">#REF!</definedName>
    <definedName name="tg" localSheetId="12" hidden="1">{"bs",#N/A,FALSE,"SCF"}</definedName>
    <definedName name="tg" hidden="1">{"bs",#N/A,FALSE,"SCF"}</definedName>
    <definedName name="THAI_PLASTIC_in_KUSD" localSheetId="12">#REF!</definedName>
    <definedName name="THAI_PLASTIC_in_KUSD">#REF!</definedName>
    <definedName name="This_Weeks_Date" localSheetId="12">#REF!</definedName>
    <definedName name="This_Weeks_Date">#REF!</definedName>
    <definedName name="Thousands_Mod" localSheetId="12">#REF!</definedName>
    <definedName name="Thousands_Mod">#REF!</definedName>
    <definedName name="Three_IRR_EBITA" localSheetId="12">#REF!</definedName>
    <definedName name="Three_IRR_EBITA">#REF!</definedName>
    <definedName name="Three_MM" localSheetId="12">#REF!</definedName>
    <definedName name="Three_MM">#REF!</definedName>
    <definedName name="THREEDAY" localSheetId="12">#REF!</definedName>
    <definedName name="THREEDAY">#REF!</definedName>
    <definedName name="Threshold" localSheetId="12">#REF!</definedName>
    <definedName name="Threshold">#REF!</definedName>
    <definedName name="tisco" localSheetId="12">#REF!</definedName>
    <definedName name="tisco">#REF!</definedName>
    <definedName name="TITLE_1" localSheetId="12">#REF!</definedName>
    <definedName name="TITLE_1">#REF!</definedName>
    <definedName name="TITLE_2" localSheetId="12">#REF!</definedName>
    <definedName name="TITLE_2">#REF!</definedName>
    <definedName name="TITLE_3" localSheetId="12">#REF!</definedName>
    <definedName name="TITLE_3">#REF!</definedName>
    <definedName name="TITLE_4" localSheetId="12">#REF!</definedName>
    <definedName name="TITLE_4">#REF!</definedName>
    <definedName name="TITLE_5" localSheetId="12">#REF!</definedName>
    <definedName name="TITLE_5">#REF!</definedName>
    <definedName name="TITLE_6" localSheetId="12">#REF!</definedName>
    <definedName name="TITLE_6">#REF!</definedName>
    <definedName name="TITLE_7" localSheetId="12">#REF!</definedName>
    <definedName name="TITLE_7">#REF!</definedName>
    <definedName name="TLA.027" localSheetId="12" hidden="1">#REF!</definedName>
    <definedName name="TLA.027" hidden="1">#REF!</definedName>
    <definedName name="TLA.029" localSheetId="12" hidden="1">#REF!</definedName>
    <definedName name="TLA.029" hidden="1">#REF!</definedName>
    <definedName name="TLA.087" localSheetId="12" hidden="1">#REF!</definedName>
    <definedName name="TLA.087" hidden="1">#REF!</definedName>
    <definedName name="TLT" localSheetId="12">#REF!</definedName>
    <definedName name="TLT">#REF!</definedName>
    <definedName name="TLT_1" localSheetId="12">#REF!</definedName>
    <definedName name="TLT_1">#REF!</definedName>
    <definedName name="TLT_10" localSheetId="12">#REF!</definedName>
    <definedName name="TLT_10">#REF!</definedName>
    <definedName name="TLT_11" localSheetId="12">#REF!</definedName>
    <definedName name="TLT_11">#REF!</definedName>
    <definedName name="TLT_2" localSheetId="12">#REF!</definedName>
    <definedName name="TLT_2">#REF!</definedName>
    <definedName name="TLT_3" localSheetId="12">#REF!</definedName>
    <definedName name="TLT_3">#REF!</definedName>
    <definedName name="TLT_4" localSheetId="12">#REF!</definedName>
    <definedName name="TLT_4">#REF!</definedName>
    <definedName name="TLT_5" localSheetId="12">#REF!</definedName>
    <definedName name="TLT_5">#REF!</definedName>
    <definedName name="TLT_6" localSheetId="12">#REF!</definedName>
    <definedName name="TLT_6">#REF!</definedName>
    <definedName name="TLT_7" localSheetId="12">#REF!</definedName>
    <definedName name="TLT_7">#REF!</definedName>
    <definedName name="TLT_8" localSheetId="12">#REF!</definedName>
    <definedName name="TLT_8">#REF!</definedName>
    <definedName name="TLT_9" localSheetId="12">#REF!</definedName>
    <definedName name="TLT_9">#REF!</definedName>
    <definedName name="TOT" localSheetId="12">#REF!</definedName>
    <definedName name="TOT">#REF!</definedName>
    <definedName name="Tot.Cur.Liabilities.BS" localSheetId="12">#REF!</definedName>
    <definedName name="Tot.Cur.Liabilities.BS">#REF!</definedName>
    <definedName name="Tot.Liabilities.BS" localSheetId="12">#REF!</definedName>
    <definedName name="Tot.Liabilities.BS">#REF!</definedName>
    <definedName name="Tot.LT.Debt.BS" localSheetId="12">#REF!</definedName>
    <definedName name="Tot.LT.Debt.BS">#REF!</definedName>
    <definedName name="TOT_1" localSheetId="12">#REF!</definedName>
    <definedName name="TOT_1">#REF!</definedName>
    <definedName name="TOT_10" localSheetId="12">#REF!</definedName>
    <definedName name="TOT_10">#REF!</definedName>
    <definedName name="TOT_11" localSheetId="12">#REF!</definedName>
    <definedName name="TOT_11">#REF!</definedName>
    <definedName name="TOT_2" localSheetId="12">#REF!</definedName>
    <definedName name="TOT_2">#REF!</definedName>
    <definedName name="TOT_3" localSheetId="12">#REF!</definedName>
    <definedName name="TOT_3">#REF!</definedName>
    <definedName name="TOT_4" localSheetId="12">#REF!</definedName>
    <definedName name="TOT_4">#REF!</definedName>
    <definedName name="TOT_5" localSheetId="12">#REF!</definedName>
    <definedName name="TOT_5">#REF!</definedName>
    <definedName name="TOT_6" localSheetId="12">#REF!</definedName>
    <definedName name="TOT_6">#REF!</definedName>
    <definedName name="TOT_7" localSheetId="12">#REF!</definedName>
    <definedName name="TOT_7">#REF!</definedName>
    <definedName name="TOT_8" localSheetId="12">#REF!</definedName>
    <definedName name="TOT_8">#REF!</definedName>
    <definedName name="TOT_9" localSheetId="12">#REF!</definedName>
    <definedName name="TOT_9">#REF!</definedName>
    <definedName name="Total" localSheetId="12">#REF!</definedName>
    <definedName name="Total">#REF!</definedName>
    <definedName name="Total___US" localSheetId="12">#REF!</definedName>
    <definedName name="Total___US">#REF!</definedName>
    <definedName name="Total_Expenses" localSheetId="12">#REF!</definedName>
    <definedName name="Total_Expenses">#REF!</definedName>
    <definedName name="Total_Pre_Order_Rev" localSheetId="12">#REF!</definedName>
    <definedName name="Total_Pre_Order_Rev">#REF!</definedName>
    <definedName name="TOTALCC" localSheetId="12">#REF!</definedName>
    <definedName name="TOTALCC">#REF!</definedName>
    <definedName name="TotalConsideration" localSheetId="12">#REF!</definedName>
    <definedName name="TotalConsideration">#REF!</definedName>
    <definedName name="TotalLocal" localSheetId="12">#REF!</definedName>
    <definedName name="TotalLocal">#REF!</definedName>
    <definedName name="TotalStmFlw" localSheetId="12">#REF!</definedName>
    <definedName name="TotalStmFlw">#REF!</definedName>
    <definedName name="TotalUSD" localSheetId="12">#REF!</definedName>
    <definedName name="TotalUSD">#REF!</definedName>
    <definedName name="TotCC100" localSheetId="12">#REF!</definedName>
    <definedName name="TotCC100">#REF!</definedName>
    <definedName name="TotCC110" localSheetId="12">#REF!</definedName>
    <definedName name="TotCC110">#REF!</definedName>
    <definedName name="TotCC115" localSheetId="12">#REF!</definedName>
    <definedName name="TotCC115">#REF!</definedName>
    <definedName name="TotCC120" localSheetId="12">#REF!</definedName>
    <definedName name="TotCC120">#REF!</definedName>
    <definedName name="TotCC130" localSheetId="12">#REF!</definedName>
    <definedName name="TotCC130">#REF!</definedName>
    <definedName name="TotCC140" localSheetId="12">#REF!</definedName>
    <definedName name="TotCC140">#REF!</definedName>
    <definedName name="TotCC160" localSheetId="12">#REF!</definedName>
    <definedName name="TotCC160">#REF!</definedName>
    <definedName name="TotCC170" localSheetId="12">#REF!</definedName>
    <definedName name="TotCC170">#REF!</definedName>
    <definedName name="TotCC180" localSheetId="12">#REF!</definedName>
    <definedName name="TotCC180">#REF!</definedName>
    <definedName name="TotCC200" localSheetId="12">#REF!</definedName>
    <definedName name="TotCC200">#REF!</definedName>
    <definedName name="TotCC202" localSheetId="12">#REF!</definedName>
    <definedName name="TotCC202">#REF!</definedName>
    <definedName name="TotCC204" localSheetId="12">#REF!</definedName>
    <definedName name="TotCC204">#REF!</definedName>
    <definedName name="TotCC206" localSheetId="12">#REF!</definedName>
    <definedName name="TotCC206">#REF!</definedName>
    <definedName name="TotCC208" localSheetId="12">#REF!</definedName>
    <definedName name="TotCC208">#REF!</definedName>
    <definedName name="TotCC210" localSheetId="12">#REF!</definedName>
    <definedName name="TotCC210">#REF!</definedName>
    <definedName name="TotCC212" localSheetId="12">#REF!</definedName>
    <definedName name="TotCC212">#REF!</definedName>
    <definedName name="TotCC220" localSheetId="12">#REF!</definedName>
    <definedName name="TotCC220">#REF!</definedName>
    <definedName name="TotCC230" localSheetId="12">#REF!</definedName>
    <definedName name="TotCC230">#REF!</definedName>
    <definedName name="TotCC240" localSheetId="12">#REF!</definedName>
    <definedName name="TotCC240">#REF!</definedName>
    <definedName name="TotCC250" localSheetId="12">#REF!</definedName>
    <definedName name="TotCC250">#REF!</definedName>
    <definedName name="TotCC300" localSheetId="12">#REF!</definedName>
    <definedName name="TotCC300">#REF!</definedName>
    <definedName name="TotCC310" localSheetId="12">#REF!</definedName>
    <definedName name="TotCC310">#REF!</definedName>
    <definedName name="TotCC320" localSheetId="12">#REF!</definedName>
    <definedName name="TotCC320">#REF!</definedName>
    <definedName name="TotCC330" localSheetId="12">#REF!</definedName>
    <definedName name="TotCC330">#REF!</definedName>
    <definedName name="TotCC400" localSheetId="12">#REF!</definedName>
    <definedName name="TotCC400">#REF!</definedName>
    <definedName name="TotCC410" localSheetId="12">#REF!</definedName>
    <definedName name="TotCC410">#REF!</definedName>
    <definedName name="TotCC415" localSheetId="12">#REF!</definedName>
    <definedName name="TotCC415">#REF!</definedName>
    <definedName name="TotCC420" localSheetId="12">#REF!</definedName>
    <definedName name="TotCC420">#REF!</definedName>
    <definedName name="TotCC425" localSheetId="12">#REF!</definedName>
    <definedName name="TotCC425">#REF!</definedName>
    <definedName name="TotCC430" localSheetId="12">#REF!</definedName>
    <definedName name="TotCC430">#REF!</definedName>
    <definedName name="TotCC500" localSheetId="12">#REF!</definedName>
    <definedName name="TotCC500">#REF!</definedName>
    <definedName name="TotCC504" localSheetId="12">#REF!</definedName>
    <definedName name="TotCC504">#REF!</definedName>
    <definedName name="TotCC505" localSheetId="12">#REF!</definedName>
    <definedName name="TotCC505">#REF!</definedName>
    <definedName name="TotCC510" localSheetId="12">#REF!</definedName>
    <definedName name="TotCC510">#REF!</definedName>
    <definedName name="TotCC520" localSheetId="12">#REF!</definedName>
    <definedName name="TotCC520">#REF!</definedName>
    <definedName name="TotCC521" localSheetId="12">#REF!</definedName>
    <definedName name="TotCC521">#REF!</definedName>
    <definedName name="TotCC585" localSheetId="12">#REF!</definedName>
    <definedName name="TotCC585">#REF!</definedName>
    <definedName name="TotCC590" localSheetId="12">#REF!</definedName>
    <definedName name="TotCC590">#REF!</definedName>
    <definedName name="TotCC600" localSheetId="12">#REF!</definedName>
    <definedName name="TotCC600">#REF!</definedName>
    <definedName name="TotCC604" localSheetId="12">#REF!</definedName>
    <definedName name="TotCC604">#REF!</definedName>
    <definedName name="TotCC635" localSheetId="12">#REF!</definedName>
    <definedName name="TotCC635">#REF!</definedName>
    <definedName name="TotCC675" localSheetId="12">#REF!</definedName>
    <definedName name="TotCC675">#REF!</definedName>
    <definedName name="TotCon" localSheetId="12">#REF!</definedName>
    <definedName name="TotCon">#REF!</definedName>
    <definedName name="TotData" localSheetId="12">#REF!</definedName>
    <definedName name="TotData">#REF!</definedName>
    <definedName name="TOTEMP" localSheetId="12">#REF!</definedName>
    <definedName name="TOTEMP">#REF!</definedName>
    <definedName name="TOTINSURANCE" localSheetId="12">#REF!</definedName>
    <definedName name="TOTINSURANCE">#REF!</definedName>
    <definedName name="TotLiab" localSheetId="12">#REF!</definedName>
    <definedName name="TotLiab">#REF!</definedName>
    <definedName name="tr" localSheetId="12" hidden="1">{#N/A,#N/A,FALSE,"COVER.XLS";#N/A,#N/A,FALSE,"RACT1.XLS";#N/A,#N/A,FALSE,"RACT2.XLS";#N/A,#N/A,FALSE,"ECCMP";#N/A,#N/A,FALSE,"WELDER.XLS"}</definedName>
    <definedName name="tr" hidden="1">{#N/A,#N/A,FALSE,"COVER.XLS";#N/A,#N/A,FALSE,"RACT1.XLS";#N/A,#N/A,FALSE,"RACT2.XLS";#N/A,#N/A,FALSE,"ECCMP";#N/A,#N/A,FALSE,"WELDER.XLS"}</definedName>
    <definedName name="trade" localSheetId="12">#REF!</definedName>
    <definedName name="trade">#REF!</definedName>
    <definedName name="Trade.Rec.BS" localSheetId="12">#REF!</definedName>
    <definedName name="Trade.Rec.BS">#REF!</definedName>
    <definedName name="Trailbal" localSheetId="12">#REF!</definedName>
    <definedName name="Trailbal">#REF!</definedName>
    <definedName name="Trailbalance" localSheetId="12">#REF!</definedName>
    <definedName name="Trailbalance">#REF!</definedName>
    <definedName name="Tranche1" localSheetId="12">#REF!</definedName>
    <definedName name="Tranche1">#REF!</definedName>
    <definedName name="Tranche2" localSheetId="12">#REF!</definedName>
    <definedName name="Tranche2">#REF!</definedName>
    <definedName name="Tranche3" localSheetId="12">#REF!</definedName>
    <definedName name="Tranche3">#REF!</definedName>
    <definedName name="Tranche4" localSheetId="12">#REF!</definedName>
    <definedName name="Tranche4">#REF!</definedName>
    <definedName name="Tranche5" localSheetId="12">#REF!</definedName>
    <definedName name="Tranche5">#REF!</definedName>
    <definedName name="Trans_Date" localSheetId="12">#REF!</definedName>
    <definedName name="Trans_Date">#REF!</definedName>
    <definedName name="TRIA" localSheetId="12">#REF!</definedName>
    <definedName name="TRIA">#REF!</definedName>
    <definedName name="trucklease" localSheetId="12">#REF!</definedName>
    <definedName name="trucklease">#REF!</definedName>
    <definedName name="trust" localSheetId="12">#REF!</definedName>
    <definedName name="trust">#REF!</definedName>
    <definedName name="try" localSheetId="12">#REF!</definedName>
    <definedName name="try">#REF!</definedName>
    <definedName name="tt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t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tl_dscnt">#REF!</definedName>
    <definedName name="TTS" localSheetId="12">#REF!</definedName>
    <definedName name="TTS">#REF!</definedName>
    <definedName name="ttt" localSheetId="12" hidden="1">{#N/A,#N/A,FALSE,"COVER.XLS";#N/A,#N/A,FALSE,"RACT1.XLS";#N/A,#N/A,FALSE,"RACT2.XLS";#N/A,#N/A,FALSE,"ECCMP";#N/A,#N/A,FALSE,"WELDER.XLS"}</definedName>
    <definedName name="ttt" hidden="1">{#N/A,#N/A,FALSE,"COVER.XLS";#N/A,#N/A,FALSE,"RACT1.XLS";#N/A,#N/A,FALSE,"RACT2.XLS";#N/A,#N/A,FALSE,"ECCMP";#N/A,#N/A,FALSE,"WELDER.XLS"}</definedName>
    <definedName name="tttt" localSheetId="12" hidden="1">{"Summary",#N/A,FALSE,"Details (2)"}</definedName>
    <definedName name="tttt" hidden="1">{"Summary",#N/A,FALSE,"Details (2)"}</definedName>
    <definedName name="TVandWACC_FV" localSheetId="12">#REF!</definedName>
    <definedName name="TVandWACC_FV">#REF!</definedName>
    <definedName name="TVandWACC_ImpliedMultiples" localSheetId="12">#REF!</definedName>
    <definedName name="TVandWACC_ImpliedMultiples">#REF!</definedName>
    <definedName name="TVandWACC_OfferPrice" localSheetId="12">#REF!</definedName>
    <definedName name="TVandWACC_OfferPrice">#REF!</definedName>
    <definedName name="twoyr" localSheetId="12">#REF!</definedName>
    <definedName name="twoyr">#REF!</definedName>
    <definedName name="type" localSheetId="12">#REF!</definedName>
    <definedName name="type">#REF!</definedName>
    <definedName name="u" localSheetId="12" hidden="1">{"CSheet",#N/A,FALSE,"C";"SmCap",#N/A,FALSE,"VAL1";"GulfCoast",#N/A,FALSE,"VAL1";"nav",#N/A,FALSE,"NAV";"Summary",#N/A,FALSE,"NAV"}</definedName>
    <definedName name="u" hidden="1">{"CSheet",#N/A,FALSE,"C";"SmCap",#N/A,FALSE,"VAL1";"GulfCoast",#N/A,FALSE,"VAL1";"nav",#N/A,FALSE,"NAV";"Summary",#N/A,FALSE,"NAV"}</definedName>
    <definedName name="UBand1" localSheetId="12">#REF!</definedName>
    <definedName name="UBand1">#REF!</definedName>
    <definedName name="UBand2" localSheetId="12">#REF!</definedName>
    <definedName name="UBand2">#REF!</definedName>
    <definedName name="UBand3" localSheetId="12">#REF!</definedName>
    <definedName name="UBand3">#REF!</definedName>
    <definedName name="UBand4" localSheetId="12">#REF!</definedName>
    <definedName name="UBand4">#REF!</definedName>
    <definedName name="UBand5" localSheetId="12">#REF!</definedName>
    <definedName name="UBand5">#REF!</definedName>
    <definedName name="UBandSub1" localSheetId="12">#REF!</definedName>
    <definedName name="UBandSub1">#REF!</definedName>
    <definedName name="UBandSub2" localSheetId="12">#REF!</definedName>
    <definedName name="UBandSub2">#REF!</definedName>
    <definedName name="ubi" localSheetId="12">#REF!</definedName>
    <definedName name="ubi">#REF!</definedName>
    <definedName name="UER" localSheetId="12">#REF!</definedName>
    <definedName name="UER">#REF!</definedName>
    <definedName name="UER_1" localSheetId="12">#REF!</definedName>
    <definedName name="UER_1">#REF!</definedName>
    <definedName name="UER_10" localSheetId="12">#REF!</definedName>
    <definedName name="UER_10">#REF!</definedName>
    <definedName name="UER_11" localSheetId="12">#REF!</definedName>
    <definedName name="UER_11">#REF!</definedName>
    <definedName name="UER_2" localSheetId="12">#REF!</definedName>
    <definedName name="UER_2">#REF!</definedName>
    <definedName name="UER_3" localSheetId="12">#REF!</definedName>
    <definedName name="UER_3">#REF!</definedName>
    <definedName name="UER_4" localSheetId="12">#REF!</definedName>
    <definedName name="UER_4">#REF!</definedName>
    <definedName name="UER_5" localSheetId="12">#REF!</definedName>
    <definedName name="UER_5">#REF!</definedName>
    <definedName name="UER_6" localSheetId="12">#REF!</definedName>
    <definedName name="UER_6">#REF!</definedName>
    <definedName name="UER_7" localSheetId="12">#REF!</definedName>
    <definedName name="UER_7">#REF!</definedName>
    <definedName name="UER_8" localSheetId="12">#REF!</definedName>
    <definedName name="UER_8">#REF!</definedName>
    <definedName name="UER_9" localSheetId="12">#REF!</definedName>
    <definedName name="UER_9">#REF!</definedName>
    <definedName name="UK" localSheetId="12">#REF!</definedName>
    <definedName name="UK">#REF!</definedName>
    <definedName name="Under1000" localSheetId="12">#REF!</definedName>
    <definedName name="Under1000">#REF!</definedName>
    <definedName name="Under500" localSheetId="12">#REF!</definedName>
    <definedName name="Under500">#REF!</definedName>
    <definedName name="Under500Tot" localSheetId="12">#REF!</definedName>
    <definedName name="Under500To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named" localSheetId="12">#REF!</definedName>
    <definedName name="unnamed">#REF!</definedName>
    <definedName name="unnamed_0" localSheetId="12">#REF!</definedName>
    <definedName name="unnamed_0">#REF!</definedName>
    <definedName name="UOPU" localSheetId="1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UOPU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UOPUOU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UOPUOU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update">#REF!</definedName>
    <definedName name="Upside_case_EV" localSheetId="12">#REF!</definedName>
    <definedName name="Upside_case_EV">#REF!</definedName>
    <definedName name="usa" localSheetId="12">#REF!</definedName>
    <definedName name="usa">#REF!</definedName>
    <definedName name="USD" localSheetId="12">#REF!</definedName>
    <definedName name="USD">#REF!</definedName>
    <definedName name="USD.A" localSheetId="12">#REF!</definedName>
    <definedName name="USD.A">#REF!</definedName>
    <definedName name="USD.E" localSheetId="12">#REF!</definedName>
    <definedName name="USD.E">#REF!</definedName>
    <definedName name="USD_B" localSheetId="12">#REF!</definedName>
    <definedName name="USD_B">#REF!</definedName>
    <definedName name="USDollar" localSheetId="12">#REF!</definedName>
    <definedName name="USDollar">#REF!</definedName>
    <definedName name="User1_Access" localSheetId="12">#REF!</definedName>
    <definedName name="User1_Access">#REF!</definedName>
    <definedName name="User1_IOC" localSheetId="12">#REF!</definedName>
    <definedName name="User1_IOC">#REF!</definedName>
    <definedName name="User2_Access" localSheetId="12">#REF!</definedName>
    <definedName name="User2_Access">#REF!</definedName>
    <definedName name="User2_IOC" localSheetId="12">#REF!</definedName>
    <definedName name="User2_IOC">#REF!</definedName>
    <definedName name="User3_T11_GDA" localSheetId="12">#REF!</definedName>
    <definedName name="User3_T11_GDA">#REF!</definedName>
    <definedName name="User3_T11_T1" localSheetId="12">#REF!</definedName>
    <definedName name="User3_T11_T1">#REF!</definedName>
    <definedName name="User3_T9_56k" localSheetId="12">#REF!</definedName>
    <definedName name="User3_T9_56k">#REF!</definedName>
    <definedName name="User3_T9_IBR" localSheetId="12">#REF!</definedName>
    <definedName name="User3_T9_IBR">#REF!</definedName>
    <definedName name="User3_T9_T1" localSheetId="12">#REF!</definedName>
    <definedName name="User3_T9_T1">#REF!</definedName>
    <definedName name="User4_T11_GDA" localSheetId="12">#REF!</definedName>
    <definedName name="User4_T11_GDA">#REF!</definedName>
    <definedName name="User4_T11_T1" localSheetId="12">#REF!</definedName>
    <definedName name="User4_T11_T1">#REF!</definedName>
    <definedName name="User4_T9_56k" localSheetId="12">#REF!</definedName>
    <definedName name="User4_T9_56k">#REF!</definedName>
    <definedName name="User4_T9_IBR" localSheetId="12">#REF!</definedName>
    <definedName name="User4_T9_IBR">#REF!</definedName>
    <definedName name="User4_T9_T1" localSheetId="12">#REF!</definedName>
    <definedName name="User4_T9_T1">#REF!</definedName>
    <definedName name="User5_Access" localSheetId="12">#REF!</definedName>
    <definedName name="User5_Access">#REF!</definedName>
    <definedName name="User5_Components" localSheetId="12">#REF!</definedName>
    <definedName name="User5_Components">#REF!</definedName>
    <definedName name="User5_IOC" localSheetId="12">#REF!</definedName>
    <definedName name="User5_IOC">#REF!</definedName>
    <definedName name="uu" localSheetId="12">#REF!</definedName>
    <definedName name="uu">#REF!</definedName>
    <definedName name="v" localSheetId="12">#REF!</definedName>
    <definedName name="v">#REF!</definedName>
    <definedName name="vaaaaaavavv" localSheetId="12" hidden="1">#N/A</definedName>
    <definedName name="vaaaaaavavv" hidden="1">[0]!vaaaaaavavv</definedName>
    <definedName name="vAARIANCE" localSheetId="12">#REF!</definedName>
    <definedName name="vAARIANCE">#REF!</definedName>
    <definedName name="val" localSheetId="12">#REF!,#REF!,#REF!</definedName>
    <definedName name="val">#REF!,#REF!,#REF!</definedName>
    <definedName name="Val_data" localSheetId="12">#REF!</definedName>
    <definedName name="Val_data">#REF!</definedName>
    <definedName name="val_mult" localSheetId="12">#REF!</definedName>
    <definedName name="val_mult">#REF!</definedName>
    <definedName name="ValidAddback" localSheetId="12">#REF!</definedName>
    <definedName name="ValidAddback">#REF!</definedName>
    <definedName name="Valuation" localSheetId="12">#REF!</definedName>
    <definedName name="Valuation">#REF!</definedName>
    <definedName name="ValuationYear" localSheetId="12">#REF!</definedName>
    <definedName name="ValuationYear">#REF!</definedName>
    <definedName name="varalakshmi" localSheetId="12">#REF!</definedName>
    <definedName name="varalakshmi">#REF!</definedName>
    <definedName name="varianc" localSheetId="12" hidden="1">{#N/A,#N/A,TRUE,"Mth Sum";#N/A,#N/A,TRUE,"YTD Sum";#N/A,#N/A,TRUE,"Mth Rev Sum";#N/A,#N/A,TRUE,"YTD Rev Sum";#N/A,#N/A,TRUE,"SC vs Pr Month (Revised)";#N/A,#N/A,TRUE,"SVC Detail Mth vs Pr Mth (Rev)";#N/A,#N/A,TRUE,"SGA (Elem) vs Pr Month";#N/A,#N/A,TRUE,"SGA (BU) vs Pr Mth";#N/A,#N/A,TRUE,"SC vs Plan (Revised)";#N/A,#N/A,TRUE,"SVC Detail Mth vsPlan (Rev)";#N/A,#N/A,TRUE,"SGA (Elem) vs Plan";#N/A,#N/A,TRUE,"SGA (BU) vs Plan(Rev)";#N/A,#N/A,TRUE,"SC vs YTD 00 (Revised)";#N/A,#N/A,TRUE,"SGA (Elem) vs YTD 00";#N/A,#N/A,TRUE,"SGA (BU) YTD vs YTD 00";#N/A,#N/A,TRUE,"SC vs YTD Plan (Revised)";#N/A,#N/A,TRUE,"SVC YTD Detail Mth vsPlan (Rev)";#N/A,#N/A,TRUE,"SGA (Elem) vs YTD Plan";#N/A,#N/A,TRUE,"SGA (BU) YTD vs Plan(Rev)";#N/A,#N/A,TRUE,"CapExp";#N/A,#N/A,TRUE,"EBITDA(Flash)";#N/A,#N/A,TRUE,"NetInc(Flash)";#N/A,#N/A,TRUE,"Gross Margin(Flash)";#N/A,#N/A,TRUE,"Mth trends(Flash)";#N/A,#N/A,TRUE,"HeadcountP01";#N/A,#N/A,TRUE,"Headcount P00";#N/A,#N/A,TRUE,"Inc. Statement";#N/A,#N/A,TRUE,"Balance Sheet";#N/A,#N/A,TRUE,"Cash Flow"}</definedName>
    <definedName name="varianc" hidden="1">{#N/A,#N/A,TRUE,"Mth Sum";#N/A,#N/A,TRUE,"YTD Sum";#N/A,#N/A,TRUE,"Mth Rev Sum";#N/A,#N/A,TRUE,"YTD Rev Sum";#N/A,#N/A,TRUE,"SC vs Pr Month (Revised)";#N/A,#N/A,TRUE,"SVC Detail Mth vs Pr Mth (Rev)";#N/A,#N/A,TRUE,"SGA (Elem) vs Pr Month";#N/A,#N/A,TRUE,"SGA (BU) vs Pr Mth";#N/A,#N/A,TRUE,"SC vs Plan (Revised)";#N/A,#N/A,TRUE,"SVC Detail Mth vsPlan (Rev)";#N/A,#N/A,TRUE,"SGA (Elem) vs Plan";#N/A,#N/A,TRUE,"SGA (BU) vs Plan(Rev)";#N/A,#N/A,TRUE,"SC vs YTD 00 (Revised)";#N/A,#N/A,TRUE,"SGA (Elem) vs YTD 00";#N/A,#N/A,TRUE,"SGA (BU) YTD vs YTD 00";#N/A,#N/A,TRUE,"SC vs YTD Plan (Revised)";#N/A,#N/A,TRUE,"SVC YTD Detail Mth vsPlan (Rev)";#N/A,#N/A,TRUE,"SGA (Elem) vs YTD Plan";#N/A,#N/A,TRUE,"SGA (BU) YTD vs Plan(Rev)";#N/A,#N/A,TRUE,"CapExp";#N/A,#N/A,TRUE,"EBITDA(Flash)";#N/A,#N/A,TRUE,"NetInc(Flash)";#N/A,#N/A,TRUE,"Gross Margin(Flash)";#N/A,#N/A,TRUE,"Mth trends(Flash)";#N/A,#N/A,TRUE,"HeadcountP01";#N/A,#N/A,TRUE,"Headcount P00";#N/A,#N/A,TRUE,"Inc. Statement";#N/A,#N/A,TRUE,"Balance Sheet";#N/A,#N/A,TRUE,"Cash Flow"}</definedName>
    <definedName name="Variance" localSheetId="12">#REF!</definedName>
    <definedName name="Variance">#REF!</definedName>
    <definedName name="Various_Nosh" localSheetId="12">#REF!</definedName>
    <definedName name="Various_Nosh">#REF!</definedName>
    <definedName name="VarOpt2" localSheetId="12">#REF!</definedName>
    <definedName name="VarOpt2">#REF!</definedName>
    <definedName name="vasavi" localSheetId="12">#REF!</definedName>
    <definedName name="vasavi">#REF!</definedName>
    <definedName name="vbdjkvkds">#N/A</definedName>
    <definedName name="vbn" localSheetId="12" hidden="1">{#N/A,#N/A,FALSE,"COVER.XLS";#N/A,#N/A,FALSE,"RACT1.XLS";#N/A,#N/A,FALSE,"RACT2.XLS";#N/A,#N/A,FALSE,"ECCMP";#N/A,#N/A,FALSE,"WELDER.XLS"}</definedName>
    <definedName name="vbn" hidden="1">{#N/A,#N/A,FALSE,"COVER.XLS";#N/A,#N/A,FALSE,"RACT1.XLS";#N/A,#N/A,FALSE,"RACT2.XLS";#N/A,#N/A,FALSE,"ECCMP";#N/A,#N/A,FALSE,"WELDER.XLS"}</definedName>
    <definedName name="vca" localSheetId="12">#REF!</definedName>
    <definedName name="vca">#REF!</definedName>
    <definedName name="vcfbf" localSheetId="12">#REF!</definedName>
    <definedName name="vcfbf">#REF!</definedName>
    <definedName name="Ved_exchange_rate" localSheetId="12">#REF!</definedName>
    <definedName name="Ved_exchange_rate">#REF!</definedName>
    <definedName name="Ved_exchange_ratio" localSheetId="12">#REF!</definedName>
    <definedName name="Ved_exchange_ratio">#REF!</definedName>
    <definedName name="Ved_Financials" localSheetId="12">#REF!</definedName>
    <definedName name="Ved_Financials">#REF!</definedName>
    <definedName name="Ved_Trading" localSheetId="12">#REF!</definedName>
    <definedName name="Ved_Trading">#REF!</definedName>
    <definedName name="Vedior_exchange_rate" localSheetId="12">#REF!</definedName>
    <definedName name="Vedior_exchange_rate">#REF!</definedName>
    <definedName name="Vedior_Graph" localSheetId="12">#REF!,#REF!</definedName>
    <definedName name="Vedior_Graph">#REF!,#REF!</definedName>
    <definedName name="Vehicles" localSheetId="12">#REF!</definedName>
    <definedName name="Vehicles">#REF!</definedName>
    <definedName name="Veneco" localSheetId="12" hidden="1">{"one",#N/A,TRUE,"Alaska";"two",#N/A,TRUE,"Alaska";"three",#N/A,TRUE,"Alaska";"four",#N/A,TRUE,"Alaska"}</definedName>
    <definedName name="Veneco" hidden="1">{"one",#N/A,TRUE,"Alaska";"two",#N/A,TRUE,"Alaska";"three",#N/A,TRUE,"Alaska";"four",#N/A,TRUE,"Alaska"}</definedName>
    <definedName name="videsh" localSheetId="12">#REF!</definedName>
    <definedName name="videsh">#REF!</definedName>
    <definedName name="VLSI" localSheetId="12">#REF!</definedName>
    <definedName name="VLSI">#REF!</definedName>
    <definedName name="VLSIsum" localSheetId="12">#REF!</definedName>
    <definedName name="VLSIsum">#REF!</definedName>
    <definedName name="vodooo" localSheetId="12">#REF!</definedName>
    <definedName name="vodooo">#REF!</definedName>
    <definedName name="VOLUME_GROWTH_TOGGLE" localSheetId="12">#REF!</definedName>
    <definedName name="VOLUME_GROWTH_TOGGLE">#REF!</definedName>
    <definedName name="voodooo" localSheetId="12">#REF!</definedName>
    <definedName name="voodooo">#REF!</definedName>
    <definedName name="vpannpay" localSheetId="12">#REF!</definedName>
    <definedName name="vpannpay">#REF!</definedName>
    <definedName name="vpmopay" localSheetId="12">#REF!</definedName>
    <definedName name="vpmopay">#REF!</definedName>
    <definedName name="vvv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vvv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vvvv" localSheetId="12" hidden="1">{#N/A,#N/A,FALSE,"17MAY";#N/A,#N/A,FALSE,"24MAY"}</definedName>
    <definedName name="vvvv" hidden="1">{#N/A,#N/A,FALSE,"17MAY";#N/A,#N/A,FALSE,"24MAY"}</definedName>
    <definedName name="vvvvv" localSheetId="12">#REF!</definedName>
    <definedName name="vvvvv">#REF!</definedName>
    <definedName name="w" localSheetId="12" hidden="1">{"SchL1",#N/A,FALSE,"Schedules";"SchL2",#N/A,FALSE,"Schedules"}</definedName>
    <definedName name="w" hidden="1">{"SchL1",#N/A,FALSE,"Schedules";"SchL2",#N/A,FALSE,"Schedules"}</definedName>
    <definedName name="WACC">#REF!</definedName>
    <definedName name="WACC_calculation" localSheetId="12">#REF!</definedName>
    <definedName name="WACC_calculation">#REF!</definedName>
    <definedName name="WACC1" localSheetId="12">#REF!</definedName>
    <definedName name="WACC1">#REF!</definedName>
    <definedName name="WAChoose21" localSheetId="12">#REF!</definedName>
    <definedName name="WAChoose21">#REF!</definedName>
    <definedName name="Waiting">"Picture 1"</definedName>
    <definedName name="WD_Apr" localSheetId="12">#REF!</definedName>
    <definedName name="WD_Apr">#REF!</definedName>
    <definedName name="WD_Apr2" localSheetId="12">#REF!</definedName>
    <definedName name="WD_Apr2">#REF!</definedName>
    <definedName name="WD_Aug" localSheetId="12">#REF!</definedName>
    <definedName name="WD_Aug">#REF!</definedName>
    <definedName name="WD_Dec" localSheetId="12">#REF!</definedName>
    <definedName name="WD_Dec">#REF!</definedName>
    <definedName name="WD_Dec2" localSheetId="12">#REF!</definedName>
    <definedName name="WD_Dec2">#REF!</definedName>
    <definedName name="WD_Feb" localSheetId="12">#REF!</definedName>
    <definedName name="WD_Feb">#REF!</definedName>
    <definedName name="WD_Feb2" localSheetId="12">#REF!</definedName>
    <definedName name="WD_Feb2">#REF!</definedName>
    <definedName name="WD_Hours" localSheetId="12">#REF!</definedName>
    <definedName name="WD_Hours">#REF!</definedName>
    <definedName name="WD_Hours2" localSheetId="12">#REF!</definedName>
    <definedName name="WD_Hours2">#REF!</definedName>
    <definedName name="WD_Jan" localSheetId="12">#REF!</definedName>
    <definedName name="WD_Jan">#REF!</definedName>
    <definedName name="WD_Jan2" localSheetId="12">#REF!</definedName>
    <definedName name="WD_Jan2">#REF!</definedName>
    <definedName name="WD_Jul" localSheetId="12">#REF!</definedName>
    <definedName name="WD_Jul">#REF!</definedName>
    <definedName name="WD_Jul2" localSheetId="12">#REF!</definedName>
    <definedName name="WD_Jul2">#REF!</definedName>
    <definedName name="WD_Jun" localSheetId="12">#REF!</definedName>
    <definedName name="WD_Jun">#REF!</definedName>
    <definedName name="WD_Jun2" localSheetId="12">#REF!</definedName>
    <definedName name="WD_Jun2">#REF!</definedName>
    <definedName name="WD_Mar" localSheetId="12">#REF!</definedName>
    <definedName name="WD_Mar">#REF!</definedName>
    <definedName name="WD_Mar2" localSheetId="12">#REF!</definedName>
    <definedName name="WD_Mar2">#REF!</definedName>
    <definedName name="WD_May" localSheetId="12">#REF!</definedName>
    <definedName name="WD_May">#REF!</definedName>
    <definedName name="WD_May2" localSheetId="12">#REF!</definedName>
    <definedName name="WD_May2">#REF!</definedName>
    <definedName name="WD_Nov" localSheetId="12">#REF!</definedName>
    <definedName name="WD_Nov">#REF!</definedName>
    <definedName name="WD_Nov2" localSheetId="12">#REF!</definedName>
    <definedName name="WD_Nov2">#REF!</definedName>
    <definedName name="WD_Oct" localSheetId="12">#REF!</definedName>
    <definedName name="WD_Oct">#REF!</definedName>
    <definedName name="WD_Oct2" localSheetId="12">#REF!</definedName>
    <definedName name="WD_Oct2">#REF!</definedName>
    <definedName name="WD_Sep" localSheetId="12">#REF!</definedName>
    <definedName name="WD_Sep">#REF!</definedName>
    <definedName name="week" localSheetId="12">#REF!</definedName>
    <definedName name="week">#REF!</definedName>
    <definedName name="Week_day" localSheetId="12">#REF!</definedName>
    <definedName name="Week_day">#REF!</definedName>
    <definedName name="Week_no" localSheetId="12">#REF!</definedName>
    <definedName name="Week_no">#REF!</definedName>
    <definedName name="Weekday_choice" localSheetId="12">#REF!</definedName>
    <definedName name="Weekday_choice">#REF!</definedName>
    <definedName name="Weekly_Recipients" localSheetId="12">#REF!</definedName>
    <definedName name="Weekly_Recipients">#REF!</definedName>
    <definedName name="wer" localSheetId="12">#REF!</definedName>
    <definedName name="wer">#REF!</definedName>
    <definedName name="werere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erere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ergqerrgqwergr" localSheetId="12" hidden="1">#N/A</definedName>
    <definedName name="wergqerrgqwergr" hidden="1">[0]!wergqerrgqwergr</definedName>
    <definedName name="Wet_Plant_Design" localSheetId="12">#REF!</definedName>
    <definedName name="Wet_Plant_Design">#REF!</definedName>
    <definedName name="wewe" localSheetId="12" hidden="1">{"cap_structure",#N/A,FALSE,"Graph-Mkt Cap";"price",#N/A,FALSE,"Graph-Price";"ebit",#N/A,FALSE,"Graph-EBITDA";"ebitda",#N/A,FALSE,"Graph-EBITDA"}</definedName>
    <definedName name="wewe" hidden="1">{"cap_structure",#N/A,FALSE,"Graph-Mkt Cap";"price",#N/A,FALSE,"Graph-Price";"ebit",#N/A,FALSE,"Graph-EBITDA";"ebitda",#N/A,FALSE,"Graph-EBITDA"}</definedName>
    <definedName name="WGJDFHJ" localSheetId="12">#REF!</definedName>
    <definedName name="WGJDFHJ">#REF!</definedName>
    <definedName name="what" localSheetId="12">#REF!</definedName>
    <definedName name="what">#REF!</definedName>
    <definedName name="wholesaleforecast" localSheetId="12" hidden="1">{"SUM",#N/A,FALSE,"Details (2)"}</definedName>
    <definedName name="wholesaleforecast" hidden="1">{"SUM",#N/A,FALSE,"Details (2)"}</definedName>
    <definedName name="Wil_USD_fins" localSheetId="12">#REF!</definedName>
    <definedName name="Wil_USD_fins">#REF!</definedName>
    <definedName name="wmex" localSheetId="12">#REF!</definedName>
    <definedName name="wmex">#REF!</definedName>
    <definedName name="work" localSheetId="12">#REF!</definedName>
    <definedName name="work">#REF!</definedName>
    <definedName name="working" localSheetId="12" hidden="1">{#N/A,#N/A,FALSE,"COMP"}</definedName>
    <definedName name="working" hidden="1">{#N/A,#N/A,FALSE,"COMP"}</definedName>
    <definedName name="worksheet" localSheetId="12" hidden="1">{#N/A,#N/A,FALSE,"COMP"}</definedName>
    <definedName name="worksheet" hidden="1">{#N/A,#N/A,FALSE,"COMP"}</definedName>
    <definedName name="Worldtel">#REF!</definedName>
    <definedName name="wr" localSheetId="12" hidden="1">{#N/A,#N/A,FALSE,"COMP"}</definedName>
    <definedName name="wr" hidden="1">{#N/A,#N/A,FALSE,"COMP"}</definedName>
    <definedName name="wr_1" localSheetId="12" hidden="1">{"Cashflow chart",#N/A,TRUE,"A";"Rev Assumptions",#N/A,TRUE,"B";"Rev Reconcilliation 1",#N/A,TRUE,"B";"Rev Reconcilliation 2",#N/A,TRUE,"B";"exp 1",#N/A,TRUE,"C";"exp 2",#N/A,TRUE,"C";"exp3",#N/A,TRUE,"C";"cap 1",#N/A,TRUE,"D";"exp4",#N/A,TRUE,"C";"cap 2",#N/A,TRUE,"D";"cap 3",#N/A,TRUE,"D";"inputs",#N/A,TRUE,"E"}</definedName>
    <definedName name="wr_1" hidden="1">{"Cashflow chart",#N/A,TRUE,"A";"Rev Assumptions",#N/A,TRUE,"B";"Rev Reconcilliation 1",#N/A,TRUE,"B";"Rev Reconcilliation 2",#N/A,TRUE,"B";"exp 1",#N/A,TRUE,"C";"exp 2",#N/A,TRUE,"C";"exp3",#N/A,TRUE,"C";"cap 1",#N/A,TRUE,"D";"exp4",#N/A,TRUE,"C";"cap 2",#N/A,TRUE,"D";"cap 3",#N/A,TRUE,"D";"inputs",#N/A,TRUE,"E"}</definedName>
    <definedName name="wre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e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I" localSheetId="12" hidden="1">{#N/A,#N/A,FALSE,"COMP"}</definedName>
    <definedName name="WRI" hidden="1">{#N/A,#N/A,FALSE,"COMP"}</definedName>
    <definedName name="wrn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localSheetId="12" hidden="1">{#N/A,#N/A,FALSE,"17MAY";#N/A,#N/A,FALSE,"24MAY"}</definedName>
    <definedName name="wrn.1." hidden="1">{#N/A,#N/A,FALSE,"17MAY";#N/A,#N/A,FALSE,"24MAY"}</definedName>
    <definedName name="wrn.2.2" localSheetId="12" hidden="1">{#N/A,#N/A,FALSE,"17MAY";#N/A,#N/A,FALSE,"24MAY"}</definedName>
    <definedName name="wrn.2.2" hidden="1">{#N/A,#N/A,FALSE,"17MAY";#N/A,#N/A,FALSE,"24MAY"}</definedName>
    <definedName name="wrn.A4BSSCH." localSheetId="12" hidden="1">{"BSSCHA4",#N/A,FALSE,"sch bs"}</definedName>
    <definedName name="wrn.A4BSSCH." hidden="1">{"BSSCHA4",#N/A,FALSE,"sch bs"}</definedName>
    <definedName name="wrn.A4PL." localSheetId="12" hidden="1">{"a4p&amp;L",#N/A,FALSE,"tr &amp; pl"}</definedName>
    <definedName name="wrn.A4PL." hidden="1">{"a4p&amp;L",#N/A,FALSE,"tr &amp; pl"}</definedName>
    <definedName name="wrn.Accounts._.and._.Assumptions." localSheetId="12">{"S&amp;U",#N/A,FALSE,"s&amp;u";"financing",#N/A,FALSE,"Input";"financing2",#N/A,FALSE,"Input";"Balance Sheet",#N/A,FALSE,"BS";"P&amp;L",#N/A,FALSE,"P&amp;L";"Cashflow",#N/A,FALSE,"CF"}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CCRULC." localSheetId="12" hidden="1">{"LOCAL",#N/A,FALSE,"ACCRULC.XLS";"USDOLLARS",#N/A,FALSE,"ACCRULC.XLS"}</definedName>
    <definedName name="wrn.ACCRULC." hidden="1">{"LOCAL",#N/A,FALSE,"ACCRULC.XLS";"USDOLLARS",#N/A,FALSE,"ACCRULC.XLS"}</definedName>
    <definedName name="wrn.Aging._.and._.Trend._.Analysis." localSheetId="12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ALL." localSheetId="12" hidden="1">{"SUMM_1",#N/A,FALSE,"SUMS";"SUMM_2",#N/A,FALSE,"SUMS";"SEC1",#N/A,FALSE,"SECTION 1";"SEC2",#N/A,FALSE,"SECTION 2";"SEC3",#N/A,FALSE,"SECTION 3";"SEC4",#N/A,FALSE,"SECTION 4";"SEC5622",#N/A,FALSE,"SECTION 5 622 Mbit";"SEC525",#N/A,FALSE,"SECTION 5 2.5Gbit"}</definedName>
    <definedName name="wrn.ALL." hidden="1">{"SUMM_1",#N/A,FALSE,"SUMS";"SUMM_2",#N/A,FALSE,"SUMS";"SEC1",#N/A,FALSE,"SECTION 1";"SEC2",#N/A,FALSE,"SECTION 2";"SEC3",#N/A,FALSE,"SECTION 3";"SEC4",#N/A,FALSE,"SECTION 4";"SEC5622",#N/A,FALSE,"SECTION 5 622 Mbit";"SEC525",#N/A,FALSE,"SECTION 5 2.5Gbit"}</definedName>
    <definedName name="wrn.all._.graphs." localSheetId="12" hidden="1">{#N/A,#N/A,FALSE,"total telco cost ";#N/A,#N/A,FALSE,"# min per month EEA";#N/A,#N/A,FALSE,"# min per month LSA";#N/A,#N/A,FALSE,"# min per month 800";#N/A,#N/A,FALSE,"# min per month WATS";#N/A,#N/A,FALSE,"# min per month X-BORDER";#N/A,#N/A,FALSE,"# min per month Intl";#N/A,#N/A,FALSE,"mthly revenue";#N/A,#N/A,FALSE,"total telco cost as % of rev";#N/A,#N/A,FALSE,"res per bus revenue min split";#N/A,#N/A,FALSE,"# DALS";#N/A,#N/A,FALSE,"% of total min by axs type";#N/A,#N/A,FALSE,"telco cost per rev minute";#N/A,#N/A,FALSE,"rev per rev minute";#N/A,#N/A,FALSE,"contribution per minute"}</definedName>
    <definedName name="wrn.all._.graphs." hidden="1">{#N/A,#N/A,FALSE,"total telco cost ";#N/A,#N/A,FALSE,"# min per month EEA";#N/A,#N/A,FALSE,"# min per month LSA";#N/A,#N/A,FALSE,"# min per month 800";#N/A,#N/A,FALSE,"# min per month WATS";#N/A,#N/A,FALSE,"# min per month X-BORDER";#N/A,#N/A,FALSE,"# min per month Intl";#N/A,#N/A,FALSE,"mthly revenue";#N/A,#N/A,FALSE,"total telco cost as % of rev";#N/A,#N/A,FALSE,"res per bus revenue min split";#N/A,#N/A,FALSE,"# DALS";#N/A,#N/A,FALSE,"% of total min by axs type";#N/A,#N/A,FALSE,"telco cost per rev minute";#N/A,#N/A,FALSE,"rev per rev minute";#N/A,#N/A,FALSE,"contribution per minute"}</definedName>
    <definedName name="wrn.All._.Pages." localSheetId="1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Sheets." localSheetId="12" hidden="1">{#N/A,#N/A,FALSE,"TOTAL mtd";#N/A,#N/A,FALSE,"BSE mtd";#N/A,#N/A,FALSE,"BSS mtd";#N/A,#N/A,FALSE,"TDE mtd";#N/A,#N/A,FALSE,"TDS mtd";#N/A,#N/A,FALSE,"FA mtd";#N/A,#N/A,FALSE,"TIS mtd";#N/A,#N/A,FALSE,"SEC mtd";#N/A,#N/A,FALSE,"SND mtd";#N/A,#N/A,FALSE,"NC mtd";#N/A,#N/A,FALSE,"MT&amp;C BS mtd";#N/A,#N/A,FALSE,"OT BS mtd";#N/A,#N/A,FALSE,"EM mtd";#N/A,#N/A,FALSE,"WI mtd";#N/A,#N/A,FALSE,"MT&amp;C TD mtd";#N/A,#N/A,FALSE,"OT TD mtd";#N/A,#N/A,FALSE,"Sales mtd";#N/A,#N/A,FALSE,"Orders mtd"}</definedName>
    <definedName name="wrn.All._.Sheets." hidden="1">{#N/A,#N/A,FALSE,"TOTAL mtd";#N/A,#N/A,FALSE,"BSE mtd";#N/A,#N/A,FALSE,"BSS mtd";#N/A,#N/A,FALSE,"TDE mtd";#N/A,#N/A,FALSE,"TDS mtd";#N/A,#N/A,FALSE,"FA mtd";#N/A,#N/A,FALSE,"TIS mtd";#N/A,#N/A,FALSE,"SEC mtd";#N/A,#N/A,FALSE,"SND mtd";#N/A,#N/A,FALSE,"NC mtd";#N/A,#N/A,FALSE,"MT&amp;C BS mtd";#N/A,#N/A,FALSE,"OT BS mtd";#N/A,#N/A,FALSE,"EM mtd";#N/A,#N/A,FALSE,"WI mtd";#N/A,#N/A,FALSE,"MT&amp;C TD mtd";#N/A,#N/A,FALSE,"OT TD mtd";#N/A,#N/A,FALSE,"Sales mtd";#N/A,#N/A,FALSE,"Orders mtd"}</definedName>
    <definedName name="wrn.All._.Views." localSheetId="12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wrn.All._.Views.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wrn.all.views.1" localSheetId="12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wrn.all.views.1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wrn.all.views.1a" localSheetId="12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wrn.all.views.1a" hidden="1">{#N/A,#N/A,FALSE,"Summary";#N/A,#N/A,FALSE,"Signatures";#N/A,#N/A,FALSE,"FL Current";#N/A,#N/A,FALSE,"Assumptions";#N/A,#N/A,FALSE,"Assumptions";#N/A,#N/A,FALSE,"Assumptions";#N/A,#N/A,FALSE,"FL Last";#N/A,#N/A,FALSE,"FL Orig";#N/A,#N/A,FALSE,"C to G Explain"}</definedName>
    <definedName name="wrn.all_1" localSheetId="12" hidden="1">{#N/A,#N/A,FALSE,"total telco cost ";#N/A,#N/A,FALSE,"# min per month EEA";#N/A,#N/A,FALSE,"# min per month LSA";#N/A,#N/A,FALSE,"# min per month 800";#N/A,#N/A,FALSE,"# min per month WATS";#N/A,#N/A,FALSE,"# min per month X-BORDER";#N/A,#N/A,FALSE,"# min per month Intl";#N/A,#N/A,FALSE,"mthly revenue";#N/A,#N/A,FALSE,"total telco cost as % of rev";#N/A,#N/A,FALSE,"res per bus revenue min split";#N/A,#N/A,FALSE,"# DALS";#N/A,#N/A,FALSE,"% of total min by axs type";#N/A,#N/A,FALSE,"telco cost per rev minute";#N/A,#N/A,FALSE,"rev per rev minute";#N/A,#N/A,FALSE,"contribution per minute"}</definedName>
    <definedName name="wrn.all_1" hidden="1">{#N/A,#N/A,FALSE,"total telco cost ";#N/A,#N/A,FALSE,"# min per month EEA";#N/A,#N/A,FALSE,"# min per month LSA";#N/A,#N/A,FALSE,"# min per month 800";#N/A,#N/A,FALSE,"# min per month WATS";#N/A,#N/A,FALSE,"# min per month X-BORDER";#N/A,#N/A,FALSE,"# min per month Intl";#N/A,#N/A,FALSE,"mthly revenue";#N/A,#N/A,FALSE,"total telco cost as % of rev";#N/A,#N/A,FALSE,"res per bus revenue min split";#N/A,#N/A,FALSE,"# DALS";#N/A,#N/A,FALSE,"% of total min by axs type";#N/A,#N/A,FALSE,"telco cost per rev minute";#N/A,#N/A,FALSE,"rev per rev minute";#N/A,#N/A,FALSE,"contribution per minute"}</definedName>
    <definedName name="wrn.ALL4" localSheetId="12" hidden="1">{#N/A,#N/A,FALSE,"ASSUMPTIONS";#N/A,#N/A,FALSE,"Valuation Summary";"page1",#N/A,FALSE,"PRESENTATION";"page2",#N/A,FALSE,"PRESENTATION";#N/A,#N/A,FALSE,"ORIGINAL_ROLLBACK"}</definedName>
    <definedName name="wrn.ALL4" hidden="1">{#N/A,#N/A,FALSE,"ASSUMPTIONS";#N/A,#N/A,FALSE,"Valuation Summary";"page1",#N/A,FALSE,"PRESENTATION";"page2",#N/A,FALSE,"PRESENTATION";#N/A,#N/A,FALSE,"ORIGINAL_ROLLBACK"}</definedName>
    <definedName name="wrn.ALL5" localSheetId="12" hidden="1">{#N/A,#N/A,FALSE,"ASSUMPTIONS";#N/A,#N/A,FALSE,"Valuation Summary";"page1",#N/A,FALSE,"PRESENTATION";"page2",#N/A,FALSE,"PRESENTATION";#N/A,#N/A,FALSE,"ORIGINAL_ROLLBACK"}</definedName>
    <definedName name="wrn.ALL5" hidden="1">{#N/A,#N/A,FALSE,"ASSUMPTIONS";#N/A,#N/A,FALSE,"Valuation Summary";"page1",#N/A,FALSE,"PRESENTATION";"page2",#N/A,FALSE,"PRESENTATION";#N/A,#N/A,FALSE,"ORIGINAL_ROLLBACK"}</definedName>
    <definedName name="wrn.ALL6" localSheetId="12" hidden="1">{#N/A,#N/A,FALSE,"ASSUMPTIONS";#N/A,#N/A,FALSE,"Valuation Summary";"page1",#N/A,FALSE,"PRESENTATION";"page2",#N/A,FALSE,"PRESENTATION";#N/A,#N/A,FALSE,"ORIGINAL_ROLLBACK"}</definedName>
    <definedName name="wrn.ALL6" hidden="1">{#N/A,#N/A,FALSE,"ASSUMPTIONS";#N/A,#N/A,FALSE,"Valuation Summary";"page1",#N/A,FALSE,"PRESENTATION";"page2",#N/A,FALSE,"PRESENTATION";#N/A,#N/A,FALSE,"ORIGINAL_ROLLBACK"}</definedName>
    <definedName name="wrn.ALL8" localSheetId="12" hidden="1">{#N/A,#N/A,FALSE,"ASSUMPTIONS";#N/A,#N/A,FALSE,"Valuation Summary";"page1",#N/A,FALSE,"PRESENTATION";"page2",#N/A,FALSE,"PRESENTATION";#N/A,#N/A,FALSE,"ORIGINAL_ROLLBACK"}</definedName>
    <definedName name="wrn.ALL8" hidden="1">{#N/A,#N/A,FALSE,"ASSUMPTIONS";#N/A,#N/A,FALSE,"Valuation Summary";"page1",#N/A,FALSE,"PRESENTATION";"page2",#N/A,FALSE,"PRESENTATION";#N/A,#N/A,FALSE,"ORIGINAL_ROLLBACK"}</definedName>
    <definedName name="wrn.AR._.PACKAGE." localSheetId="12" hidden="1">{#N/A,#N/A,FALSE,"BR-Gross";#N/A,#N/A,FALSE,"AGING COMP";#N/A,#N/A,FALSE,"BR-Net";#N/A,#N/A,FALSE,"RECSUB";#N/A,#N/A,FALSE,"BILL94";#N/A,#N/A,FALSE,"L.D.S. Rep 1"}</definedName>
    <definedName name="wrn.AR._.PACKAGE." hidden="1">{#N/A,#N/A,FALSE,"BR-Gross";#N/A,#N/A,FALSE,"AGING COMP";#N/A,#N/A,FALSE,"BR-Net";#N/A,#N/A,FALSE,"RECSUB";#N/A,#N/A,FALSE,"BILL94";#N/A,#N/A,FALSE,"L.D.S. Rep 1"}</definedName>
    <definedName name="wrn.Asia._.Total._.Variance." localSheetId="12" hidden="1">{#N/A,#N/A,FALSE,"Asia"}</definedName>
    <definedName name="wrn.Asia._.Total._.Variance." hidden="1">{#N/A,#N/A,FALSE,"Asia"}</definedName>
    <definedName name="wrn.Backup." localSheetId="12" hidden="1">{#N/A,#N/A,FALSE,"Balance";#N/A,#N/A,FALSE,"TDFX";#N/A,#N/A,FALSE,"TDDDF";#N/A,#N/A,FALSE,"ADI";#N/A,#N/A,FALSE,"CUBE";#N/A,#N/A,FALSE,"DIMD";#N/A,#N/A,FALSE,"ZRAN";#N/A,#N/A,FALSE,"GNMC"}</definedName>
    <definedName name="wrn.Backup." hidden="1">{#N/A,#N/A,FALSE,"Balance";#N/A,#N/A,FALSE,"TDFX";#N/A,#N/A,FALSE,"TDDDF";#N/A,#N/A,FALSE,"ADI";#N/A,#N/A,FALSE,"CUBE";#N/A,#N/A,FALSE,"DIMD";#N/A,#N/A,FALSE,"ZRAN";#N/A,#N/A,FALSE,"GNMC"}</definedName>
    <definedName name="wrn.balance._.sheet." localSheetId="12" hidden="1">{"bs",#N/A,FALSE,"SCF"}</definedName>
    <definedName name="wrn.balance._.sheet." hidden="1">{"bs",#N/A,FALSE,"SCF"}</definedName>
    <definedName name="wrn.BD._.FINAL." localSheetId="12" hidden="1">{#N/A,#N/A,FALSE,"Cover";#N/A,#N/A,FALSE,"Index";#N/A,#N/A,FALSE,"HL";#N/A,#N/A,FALSE,"BS ACCTS";#N/A,#N/A,FALSE,"Table";#N/A,#N/A,FALSE,"Summ";#N/A,#N/A,FALSE,"ComAn-finished";#N/A,#N/A,FALSE,"SmbAn-FINISHED";#N/A,#N/A,FALSE,"RebAn";#N/A,#N/A,FALSE,"ComR";#N/A,#N/A,FALSE,"SmbR-FINISHED";#N/A,#N/A,FALSE,"RebR-FINISHED";#N/A,#N/A,FALSE,"RC";#N/A,#N/A,FALSE,"NetR";#N/A,#N/A,FALSE,"Non-Trade";#N/A,#N/A,FALSE,"Notes Receivables";#N/A,#N/A,FALSE,"ComP-diteck-FINISHED";#N/A,#N/A,FALSE,"SmbP-finished";#N/A,#N/A,FALSE,"RebP-DITECK-FINISHED";#N/A,#N/A,FALSE,"NetP";#N/A,#N/A,FALSE,"AllcompanyG";#N/A,#N/A,FALSE,"AR 91+&gt;100K"}</definedName>
    <definedName name="wrn.BD._.FINAL." hidden="1">{#N/A,#N/A,FALSE,"Cover";#N/A,#N/A,FALSE,"Index";#N/A,#N/A,FALSE,"HL";#N/A,#N/A,FALSE,"BS ACCTS";#N/A,#N/A,FALSE,"Table";#N/A,#N/A,FALSE,"Summ";#N/A,#N/A,FALSE,"ComAn-finished";#N/A,#N/A,FALSE,"SmbAn-FINISHED";#N/A,#N/A,FALSE,"RebAn";#N/A,#N/A,FALSE,"ComR";#N/A,#N/A,FALSE,"SmbR-FINISHED";#N/A,#N/A,FALSE,"RebR-FINISHED";#N/A,#N/A,FALSE,"RC";#N/A,#N/A,FALSE,"NetR";#N/A,#N/A,FALSE,"Non-Trade";#N/A,#N/A,FALSE,"Notes Receivables";#N/A,#N/A,FALSE,"ComP-diteck-FINISHED";#N/A,#N/A,FALSE,"SmbP-finished";#N/A,#N/A,FALSE,"RebP-DITECK-FINISHED";#N/A,#N/A,FALSE,"NetP";#N/A,#N/A,FALSE,"AllcompanyG";#N/A,#N/A,FALSE,"AR 91+&gt;100K"}</definedName>
    <definedName name="wrn.BD._.Preliminary." localSheetId="12" hidden="1">{#N/A,#N/A,FALSE,"Cover";#N/A,#N/A,FALSE,"Index";#N/A,#N/A,FALSE,"HL";#N/A,#N/A,FALSE,"Table";#N/A,#N/A,FALSE,"Summ";#N/A,#N/A,FALSE,"ComR";#N/A,#N/A,FALSE,"SmbR-FINISHED";#N/A,#N/A,FALSE,"RebR-FINISHED";#N/A,#N/A,FALSE,"Specific Provision";#N/A,#N/A,FALSE,"NetR";#N/A,#N/A,FALSE,"Non-Trade";#N/A,#N/A,FALSE,"ComP-diteck-FINISHED";#N/A,#N/A,FALSE,"SmbP-finished";#N/A,#N/A,FALSE,"RebP-DITECK-FINISHED";#N/A,#N/A,FALSE,"NetP";#N/A,#N/A,FALSE,"AllcompanyG";#N/A,#N/A,FALSE,"AR 91+&gt;100K"}</definedName>
    <definedName name="wrn.BD._.Preliminary." hidden="1">{#N/A,#N/A,FALSE,"Cover";#N/A,#N/A,FALSE,"Index";#N/A,#N/A,FALSE,"HL";#N/A,#N/A,FALSE,"Table";#N/A,#N/A,FALSE,"Summ";#N/A,#N/A,FALSE,"ComR";#N/A,#N/A,FALSE,"SmbR-FINISHED";#N/A,#N/A,FALSE,"RebR-FINISHED";#N/A,#N/A,FALSE,"Specific Provision";#N/A,#N/A,FALSE,"NetR";#N/A,#N/A,FALSE,"Non-Trade";#N/A,#N/A,FALSE,"ComP-diteck-FINISHED";#N/A,#N/A,FALSE,"SmbP-finished";#N/A,#N/A,FALSE,"RebP-DITECK-FINISHED";#N/A,#N/A,FALSE,"NetP";#N/A,#N/A,FALSE,"AllcompanyG";#N/A,#N/A,FALSE,"AR 91+&gt;100K"}</definedName>
    <definedName name="wrn.BSA4." localSheetId="12" hidden="1">{"A4BS",#N/A,FALSE,"bs"}</definedName>
    <definedName name="wrn.BSA4." hidden="1">{"A4BS",#N/A,FALSE,"bs"}</definedName>
    <definedName name="wrn.capA4." localSheetId="12" hidden="1">{"capA4",#N/A,FALSE,"capt"}</definedName>
    <definedName name="wrn.capA4." hidden="1">{"capA4",#N/A,FALSE,"capt"}</definedName>
    <definedName name="wrn.Cash_Proj." localSheetId="12" hidden="1">{"CashProj",#N/A,FALSE,"WIP Report"}</definedName>
    <definedName name="wrn.Cash_Proj." hidden="1">{"CashProj",#N/A,FALSE,"WIP Report"}</definedName>
    <definedName name="wrn.CEA._.Budget._.months._.sterling." localSheetId="12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wrn.CEA._.Budget._.months._.sterling." hidden="1">{"CEA Group Budget months only sterling",#N/A,TRUE,"Profit and Loss";"CEA Group Budget months only sterling",#N/A,TRUE,"Firm capex";"CEA Group Budget months only sterling",#N/A,TRUE,"Gross profit analysis";"CEA Group Budget months only sterling",#N/A,TRUE,"Cashflow";"CEA Group Budget months only sterling",#N/A,TRUE,"Balance Sheet"}</definedName>
    <definedName name="wrn.CEA._.Budget._.years._.sterling." localSheetId="12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wrn.CEA._.Budget._.years._.sterling." hidden="1">{"CEA Group Budget years sterling",#N/A,TRUE,"Profit and Loss";"CEA Group Budget years sterling",#N/A,TRUE,"Firm capex";"CEA Group Budget years sterling",#N/A,TRUE,"Gross profit analysis";"CEA Group Budget years sterling",#N/A,TRUE,"Cashflow";"CEA Group Budget years sterling",#N/A,TRUE,"Balance Sheet"}</definedName>
    <definedName name="wrn.CEA._.Budget._.years._.USD." localSheetId="12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wrn.CEA._.Budget._.years._.USD." hidden="1">{"CEA Group Budget years USD",#N/A,TRUE,"Profit and Loss";"CEA Group Budget years USD",#N/A,TRUE,"Firm capex";"CEA Group Budget years USD",#N/A,TRUE,"Gross profit analysis";"CEA Group Budget years USD",#N/A,TRUE,"Cashflow";"CEA Group Budget years USD",#N/A,TRUE,"Balance Sheet"}</definedName>
    <definedName name="wrn.CEA._.Group._.budget._.months._.USD." localSheetId="12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rn.CEA._.Group._.budget._.months._.USD." hidden="1">{"CEA Group budget months USD",#N/A,TRUE,"Profit and Loss";"CEA Group budget months USD",#N/A,TRUE,"Firm capex";"CEA Group budget months USD",#N/A,TRUE,"Gross profit analysis";"CEA Group budget months USD",#N/A,TRUE,"Cashflow";"CEA Group budget months USD",#N/A,TRUE,"Balance Sheet"}</definedName>
    <definedName name="wrn.CEGH._.Budget._.months._.sterling." localSheetId="12" hidden="1">{"CEGH Group Budget months only sterling",#N/A,TRUE,"Profit and Loss";"CEGH Group Budget months only sterling",#N/A,TRUE,"Firm capex";"CEGH Group Budget months only sterling",#N/A,TRUE,"Gross profit analysis";"CEGH Group Budget months only sterling",#N/A,TRUE,"Cashflow";"CEGH Group Budget months only sterling",#N/A,TRUE,"Balance Sheet"}</definedName>
    <definedName name="wrn.CEGH._.Budget._.months._.sterling." hidden="1">{"CEGH Group Budget months only sterling",#N/A,TRUE,"Profit and Loss";"CEGH Group Budget months only sterling",#N/A,TRUE,"Firm capex";"CEGH Group Budget months only sterling",#N/A,TRUE,"Gross profit analysis";"CEGH Group Budget months only sterling",#N/A,TRUE,"Cashflow";"CEGH Group Budget months only sterling",#N/A,TRUE,"Balance Sheet"}</definedName>
    <definedName name="wrn.CEGH._.Budget._.months._.USD." localSheetId="12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wrn.CEGH._.Budget._.months._.USD." hidden="1">{"CEGH Budget months only in USD",#N/A,TRUE,"Profit and Loss";"CEGH Budget months only in USD",#N/A,TRUE,"Firm capex";"CEGH Budget months only in USD",#N/A,TRUE,"Gross profit analysis";"CEGH Budget months only in USD",#N/A,TRUE,"Cashflow";"CEGH Budget months only in USD",#N/A,TRUE,"Balance Sheet"}</definedName>
    <definedName name="wrn.CEGH._.Budget._.years._.sterling." localSheetId="12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wrn.CEGH._.Budget._.years._.sterling." hidden="1">{"CEGH Group Budget years sterling",#N/A,TRUE,"Profit and Loss";"CEGH Group Budget years sterling",#N/A,TRUE,"Firm capex";"CEGH Group Budget years sterling",#N/A,TRUE,"Gross profit analysis";"CEGH Group Budget years sterling",#N/A,TRUE,"Cashflow";"CEGH Group Budget years sterling",#N/A,TRUE,"Balance Sheet"}</definedName>
    <definedName name="wrn.CEGh._.Budget._.years._.USD." localSheetId="12" hidden="1">{"CEGH Budget years USD",#N/A,TRUE,"Profit and Loss";"CEGH Budget years USD",#N/A,TRUE,"Firm capex";"CEGH Budget years USD",#N/A,TRUE,"Gross profit analysis";"CEGH Budget years USD",#N/A,TRUE,"Cashflow";"CEGH Budget years USD",#N/A,TRUE,"Balance Sheet"}</definedName>
    <definedName name="wrn.CEGh._.Budget._.years._.USD." hidden="1">{"CEGH Budget years USD",#N/A,TRUE,"Profit and Loss";"CEGH Budget years USD",#N/A,TRUE,"Firm capex";"CEGH Budget years USD",#N/A,TRUE,"Gross profit analysis";"CEGH Budget years USD",#N/A,TRUE,"Cashflow";"CEGH Budget years USD",#N/A,TRUE,"Balance Sheet"}</definedName>
    <definedName name="wrn.CEGH._.sub._.group._.months._.sterling." localSheetId="12" hidden="1">{"CEGH sub-group budget months only sterling",#N/A,TRUE,"Profit and Loss";"CEGH sub-group budget months only sterling",#N/A,TRUE,"Firm capex";"CEGH sub-group budget months only sterling",#N/A,TRUE,"Cashflow";"CEGH sub-group budget months only sterling",#N/A,TRUE,"Balance Sheet"}</definedName>
    <definedName name="wrn.CEGH._.sub._.group._.months._.sterling." hidden="1">{"CEGH sub-group budget months only sterling",#N/A,TRUE,"Profit and Loss";"CEGH sub-group budget months only sterling",#N/A,TRUE,"Firm capex";"CEGH sub-group budget months only sterling",#N/A,TRUE,"Cashflow";"CEGH sub-group budget months only sterling",#N/A,TRUE,"Balance Sheet"}</definedName>
    <definedName name="wrn.CEGH._.sub._.group._.months._.USD." localSheetId="12" hidden="1">{"CEGH sub group months USD",#N/A,TRUE,"Profit and Loss";"CEGH sub group months USD",#N/A,TRUE,"Firm capex";"CEGH sub group months USD",#N/A,TRUE,"Cashflow";"CEGH sub group months USD",#N/A,TRUE,"Balance Sheet"}</definedName>
    <definedName name="wrn.CEGH._.sub._.group._.months._.USD." hidden="1">{"CEGH sub group months USD",#N/A,TRUE,"Profit and Loss";"CEGH sub group months USD",#N/A,TRUE,"Firm capex";"CEGH sub group months USD",#N/A,TRUE,"Cashflow";"CEGH sub group months USD",#N/A,TRUE,"Balance Sheet"}</definedName>
    <definedName name="wrn.CEGH._.sub._.group._.years._.sterling." localSheetId="12" hidden="1">{"CEGH sub-group budget years sterling",#N/A,TRUE,"Profit and Loss";"CEGH sub-group budget years sterling",#N/A,TRUE,"Firm capex";"CEGH sub-group budget years sterling",#N/A,TRUE,"Cashflow";"CEGH sub-group budget years sterling",#N/A,TRUE,"Balance Sheet"}</definedName>
    <definedName name="wrn.CEGH._.sub._.group._.years._.sterling." hidden="1">{"CEGH sub-group budget years sterling",#N/A,TRUE,"Profit and Loss";"CEGH sub-group budget years sterling",#N/A,TRUE,"Firm capex";"CEGH sub-group budget years sterling",#N/A,TRUE,"Cashflow";"CEGH sub-group budget years sterling",#N/A,TRUE,"Balance Sheet"}</definedName>
    <definedName name="wrn.CEGH._.sub._.group._.years._.USD." localSheetId="12" hidden="1">{"CEGH sub-group years USD",#N/A,TRUE,"Profit and Loss";"CEGH sub-group years USD",#N/A,TRUE,"Firm capex";"CEGH sub-group years USD",#N/A,TRUE,"Cashflow";"CEGH sub-group years USD",#N/A,TRUE,"Balance Sheet"}</definedName>
    <definedName name="wrn.CEGH._.sub._.group._.years._.USD." hidden="1">{"CEGH sub-group years USD",#N/A,TRUE,"Profit and Loss";"CEGH sub-group years USD",#N/A,TRUE,"Firm capex";"CEGH sub-group years USD",#N/A,TRUE,"Cashflow";"CEGH sub-group years USD",#N/A,TRUE,"Balance Sheet"}</definedName>
    <definedName name="wrn.CEI._.Budget._.months._.sterling." localSheetId="12" hidden="1">{"CEI Budget months only sterling",#N/A,TRUE,"Profit and Loss";"CEI Budget months only sterling",#N/A,TRUE,"Firm capex";"CEI Budget months only sterling",#N/A,TRUE,"Gross profit analysis";"CEI Budget months only sterling",#N/A,TRUE,"Cashflow";"CEI Budget months only sterling",#N/A,TRUE,"Balance Sheet"}</definedName>
    <definedName name="wrn.CEI._.Budget._.months._.sterling." hidden="1">{"CEI Budget months only sterling",#N/A,TRUE,"Profit and Loss";"CEI Budget months only sterling",#N/A,TRUE,"Firm capex";"CEI Budget months only sterling",#N/A,TRUE,"Gross profit analysis";"CEI Budget months only sterling",#N/A,TRUE,"Cashflow";"CEI Budget months only sterling",#N/A,TRUE,"Balance Sheet"}</definedName>
    <definedName name="wrn.CEI._.Budget._.months._.USD." localSheetId="12" hidden="1">{"CEI budget months USD",#N/A,TRUE,"Profit and Loss";"CEI budget months USD",#N/A,TRUE,"Firm capex";"CEI budget months USD",#N/A,TRUE,"Gross profit analysis";"CEI budget months USD",#N/A,TRUE,"Cashflow";"CEI budget months USD",#N/A,TRUE,"Balance Sheet"}</definedName>
    <definedName name="wrn.CEI._.Budget._.months._.USD." hidden="1">{"CEI budget months USD",#N/A,TRUE,"Profit and Loss";"CEI budget months USD",#N/A,TRUE,"Firm capex";"CEI budget months USD",#N/A,TRUE,"Gross profit analysis";"CEI budget months USD",#N/A,TRUE,"Cashflow";"CEI budget months USD",#N/A,TRUE,"Balance Sheet"}</definedName>
    <definedName name="wrn.CEI._.Budget._.years._.sterling." localSheetId="12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wrn.CEI._.Budget._.years._.sterling." hidden="1">{"CEI Budget years sterling",#N/A,TRUE,"Profit and Loss";"CEI Budget years sterling",#N/A,TRUE,"Firm capex";"CEI Budget years sterling",#N/A,TRUE,"Gross profit analysis";"CEI Budget years sterling",#N/A,TRUE,"Cashflow";"CEI Budget years sterling",#N/A,TRUE,"Balance Sheet"}</definedName>
    <definedName name="wrn.CEI._.Budget._.years._.USD." localSheetId="12" hidden="1">{"CEI Budget years USD",#N/A,TRUE,"Profit and Loss";"CEI Budget years USD",#N/A,TRUE,"Firm capex";"CEI Budget years USD",#N/A,TRUE,"Gross profit analysis";"CEI Budget years USD",#N/A,TRUE,"Cashflow";"CEI Budget years USD",#N/A,TRUE,"Balance Sheet"}</definedName>
    <definedName name="wrn.CEI._.Budget._.years._.USD." hidden="1">{"CEI Budget years USD",#N/A,TRUE,"Profit and Loss";"CEI Budget years USD",#N/A,TRUE,"Firm capex";"CEI Budget years USD",#N/A,TRUE,"Gross profit analysis";"CEI Budget years USD",#N/A,TRUE,"Cashflow";"CEI Budget years USD",#N/A,TRUE,"Balance Sheet"}</definedName>
    <definedName name="wrn.COMBINED." localSheetId="12" hidden="1">{#N/A,#N/A,FALSE,"INPUTS";#N/A,#N/A,FALSE,"PROFORMA BSHEET";#N/A,#N/A,FALSE,"COMBINED";#N/A,#N/A,FALSE,"HIGH YIELD";#N/A,#N/A,FALSE,"COMB_GRAPHS"}</definedName>
    <definedName name="wrn.COMBINED." hidden="1">{#N/A,#N/A,FALSE,"INPUTS";#N/A,#N/A,FALSE,"PROFORMA BSHEET";#N/A,#N/A,FALSE,"COMBINED";#N/A,#N/A,FALSE,"HIGH YIELD";#N/A,#N/A,FALSE,"COMB_GRAPHS"}</definedName>
    <definedName name="wrn.Comp._.and._.Prices." localSheetId="12" hidden="1">{#N/A,#N/A,FALSE,"comp";#N/A,#N/A,FALSE,"Alpha";#N/A,#N/A,FALSE,"Hi";#N/A,#N/A,FALSE,"Lo";#N/A,#N/A,FALSE,"Mkt. Cap";#N/A,#N/A,FALSE,"Categ."}</definedName>
    <definedName name="wrn.Comp._.and._.Prices." hidden="1">{#N/A,#N/A,FALSE,"comp";#N/A,#N/A,FALSE,"Alpha";#N/A,#N/A,FALSE,"Hi";#N/A,#N/A,FALSE,"Lo";#N/A,#N/A,FALSE,"Mkt. Cap";#N/A,#N/A,FALSE,"Categ."}</definedName>
    <definedName name="wrn.COMPCO." localSheetId="12" hidden="1">{"Page1",#N/A,FALSE,"CompCo";"Page2",#N/A,FALSE,"CompCo"}</definedName>
    <definedName name="wrn.COMPCO." hidden="1">{"Page1",#N/A,FALSE,"CompCo";"Page2",#N/A,FALSE,"CompCo"}</definedName>
    <definedName name="wrn.Complete._.Report." localSheetId="12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localSheetId="12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n_Fin_Stmts." localSheetId="12" hidden="1">{"ConInc",#N/A,FALSE,"FinStmt";"ConBal",#N/A,FALSE,"FinStmt";"ConCash",#N/A,FALSE,"FinStmt"}</definedName>
    <definedName name="wrn.Con_Fin_Stmts." hidden="1">{"ConInc",#N/A,FALSE,"FinStmt";"ConBal",#N/A,FALSE,"FinStmt";"ConCash",#N/A,FALSE,"FinStmt"}</definedName>
    <definedName name="wrn.consumable." localSheetId="12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rporate." localSheetId="12" hidden="1">{"Corporate",#N/A,FALSE,"Corporate Profile"}</definedName>
    <definedName name="wrn.Corporate." hidden="1">{"Corporate",#N/A,FALSE,"Corporate Profile"}</definedName>
    <definedName name="wrn.cotop." localSheetId="12" hidden="1">{"ReportTop",#N/A,FALSE,"report top"}</definedName>
    <definedName name="wrn.cotop." hidden="1">{"ReportTop",#N/A,FALSE,"report top"}</definedName>
    <definedName name="wrn.Covenants." localSheetId="12">{"Covenants",#N/A,FALSE,"Covs";"quarterly covenants",#N/A,FALSE,"Covs";"quarterly projections",#N/A,FALSE,"Covs"}</definedName>
    <definedName name="wrn.Covenants.">{"Covenants",#N/A,FALSE,"Covs";"quarterly covenants",#N/A,FALSE,"Covs";"quarterly projections",#N/A,FALSE,"Covs"}</definedName>
    <definedName name="wrn.DATA." localSheetId="12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wrn.DATA." hidden="1">{#N/A,#N/A,FALSE,"WTI";#N/A,#N/A,FALSE,"Cdn Oil";#N/A,#N/A,FALSE,"Cdn Gas";#N/A,#N/A,FALSE,"CDN Gas Exports";#N/A,#N/A,FALSE,"CDN Gas Prod";#N/A,#N/A,FALSE,"CDN Gas Wells";#N/A,#N/A,FALSE,"US Gas";#N/A,#N/A,FALSE,"US Gas Prod";#N/A,#N/A,FALSE,"US Gas Wells";#N/A,#N/A,FALSE,"US Work Gas";#N/A,#N/A,FALSE,"US Rig Count";#N/A,#N/A,FALSE,"US Gas End-Use";#N/A,#N/A,FALSE,"Chem"}</definedName>
    <definedName name="wrn.DataVPN." localSheetId="12" hidden="1">{"Cashflow chart",#N/A,TRUE,"A";"Rev Assumptions",#N/A,TRUE,"B";"Rev Reconcilliation 1",#N/A,TRUE,"B";"Rev Reconcilliation 2",#N/A,TRUE,"B";"exp 1",#N/A,TRUE,"C";"exp 2",#N/A,TRUE,"C";"exp3",#N/A,TRUE,"C";"cap 1",#N/A,TRUE,"D";"exp4",#N/A,TRUE,"C";"cap 2",#N/A,TRUE,"D";"cap 3",#N/A,TRUE,"D";"inputs",#N/A,TRUE,"E"}</definedName>
    <definedName name="wrn.DataVPN." hidden="1">{"Cashflow chart",#N/A,TRUE,"A";"Rev Assumptions",#N/A,TRUE,"B";"Rev Reconcilliation 1",#N/A,TRUE,"B";"Rev Reconcilliation 2",#N/A,TRUE,"B";"exp 1",#N/A,TRUE,"C";"exp 2",#N/A,TRUE,"C";"exp3",#N/A,TRUE,"C";"cap 1",#N/A,TRUE,"D";"exp4",#N/A,TRUE,"C";"cap 2",#N/A,TRUE,"D";"cap 3",#N/A,TRUE,"D";"inputs",#N/A,TRUE,"E"}</definedName>
    <definedName name="wrn.DataVPN1" localSheetId="12" hidden="1">{"Cashflow chart",#N/A,TRUE,"A";"Rev Assumptions",#N/A,TRUE,"B";"Rev Reconcilliation 1",#N/A,TRUE,"B";"Rev Reconcilliation 2",#N/A,TRUE,"B";"exp 1",#N/A,TRUE,"C";"exp 2",#N/A,TRUE,"C";"exp3",#N/A,TRUE,"C";"cap 1",#N/A,TRUE,"D";"exp4",#N/A,TRUE,"C";"cap 2",#N/A,TRUE,"D";"cap 3",#N/A,TRUE,"D";"inputs",#N/A,TRUE,"E"}</definedName>
    <definedName name="wrn.DataVPN1" hidden="1">{"Cashflow chart",#N/A,TRUE,"A";"Rev Assumptions",#N/A,TRUE,"B";"Rev Reconcilliation 1",#N/A,TRUE,"B";"Rev Reconcilliation 2",#N/A,TRUE,"B";"exp 1",#N/A,TRUE,"C";"exp 2",#N/A,TRUE,"C";"exp3",#N/A,TRUE,"C";"cap 1",#N/A,TRUE,"D";"exp4",#N/A,TRUE,"C";"cap 2",#N/A,TRUE,"D";"cap 3",#N/A,TRUE,"D";"inputs",#N/A,TRUE,"E"}</definedName>
    <definedName name="wrn.dcf." localSheetId="12">{"mgmt forecast",#N/A,FALSE,"Mgmt Forecast";"dcf table",#N/A,FALSE,"Mgmt Forecast";"sensitivity",#N/A,FALSE,"Mgmt Forecast";"table inputs",#N/A,FALSE,"Mgmt Forecast";"calculations",#N/A,FALSE,"Mgmt Forecast"}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 localSheetId="12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depschA4." localSheetId="12" hidden="1">{"A4depsch",#N/A,FALSE,"fa&amp;dep"}</definedName>
    <definedName name="wrn.depschA4." hidden="1">{"A4depsch",#N/A,FALSE,"fa&amp;dep"}</definedName>
    <definedName name="wrn.Earnings._.Model." localSheetId="12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E4._.Budget._.months._.sterling." localSheetId="12" hidden="1">{"EE4 Budget months only sterling",#N/A,TRUE,"Profit and Loss";"EE4 Budget months only sterling",#N/A,TRUE,"Firm capex";"EE4 Budget months only sterling",#N/A,TRUE,"Cashflow";"EE4 Budget months only sterling",#N/A,TRUE,"Balance Sheet"}</definedName>
    <definedName name="wrn.EE4._.Budget._.months._.sterling." hidden="1">{"EE4 Budget months only sterling",#N/A,TRUE,"Profit and Loss";"EE4 Budget months only sterling",#N/A,TRUE,"Firm capex";"EE4 Budget months only sterling",#N/A,TRUE,"Cashflow";"EE4 Budget months only sterling",#N/A,TRUE,"Balance Sheet"}</definedName>
    <definedName name="wrn.EE4._.Budget._.months._.USD." localSheetId="12" hidden="1">{"EE4 Budget months only in USD",#N/A,TRUE,"Profit and Loss";"EE4 Budget months only in USD",#N/A,TRUE,"Firm capex";"EE4 Budget months only in USD",#N/A,TRUE,"Cashflow";"EE4 Budget months only in USD",#N/A,TRUE,"Balance Sheet"}</definedName>
    <definedName name="wrn.EE4._.Budget._.months._.USD." hidden="1">{"EE4 Budget months only in USD",#N/A,TRUE,"Profit and Loss";"EE4 Budget months only in USD",#N/A,TRUE,"Firm capex";"EE4 Budget months only in USD",#N/A,TRUE,"Cashflow";"EE4 Budget months only in USD",#N/A,TRUE,"Balance Sheet"}</definedName>
    <definedName name="wrn.EE4._.budget._.years._.sterling." localSheetId="12" hidden="1">{"EE4 Budget years sterling",#N/A,TRUE,"Profit and Loss";"EE4 Budget years sterling",#N/A,TRUE,"Firm capex";"EE4 Budget years sterling",#N/A,TRUE,"Cashflow";"EE4 Budget years sterling",#N/A,TRUE,"Balance Sheet"}</definedName>
    <definedName name="wrn.EE4._.budget._.years._.sterling." hidden="1">{"EE4 Budget years sterling",#N/A,TRUE,"Profit and Loss";"EE4 Budget years sterling",#N/A,TRUE,"Firm capex";"EE4 Budget years sterling",#N/A,TRUE,"Cashflow";"EE4 Budget years sterling",#N/A,TRUE,"Balance Sheet"}</definedName>
    <definedName name="wrn.EE4._.Budget._.years._.USD." localSheetId="12" hidden="1">{"EE4 Budget years USD",#N/A,TRUE,"Profit and Loss";"EE4 Budget years USD",#N/A,TRUE,"Firm capex";"EE4 Budget years USD",#N/A,TRUE,"Cashflow";"EE4 Budget years USD",#N/A,TRUE,"Balance Sheet"}</definedName>
    <definedName name="wrn.EE4._.Budget._.years._.USD." hidden="1">{"EE4 Budget years USD",#N/A,TRUE,"Profit and Loss";"EE4 Budget years USD",#N/A,TRUE,"Firm capex";"EE4 Budget years USD",#N/A,TRUE,"Cashflow";"EE4 Budget years USD",#N/A,TRUE,"Balance Sheet"}</definedName>
    <definedName name="wrn.elect." localSheetId="12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Enitre._.Model." localSheetId="12" hidden="1">{"Input Sheet",#N/A,FALSE,"Input";"New Co",#N/A,FALSE,"NEWCO";"Acq Cash Flow",#N/A,FALSE,"Acq. CF";"Target Cash Flow",#N/A,FALSE,"Tgt. CF";"Operational Merger",#N/A,FALSE,"OP Merger";"Acq Balance Sheet",#N/A,FALSE,"Acq. BS";"Target Balance Sheet",#N/A,FALSE,"Tgt. BS";"BOE Comp",#N/A,FALSE,"BOEComp"}</definedName>
    <definedName name="wrn.Enitre._.Model." hidden="1">{"Input Sheet",#N/A,FALSE,"Input";"New Co",#N/A,FALSE,"NEWCO";"Acq Cash Flow",#N/A,FALSE,"Acq. CF";"Target Cash Flow",#N/A,FALSE,"Tgt. CF";"Operational Merger",#N/A,FALSE,"OP Merger";"Acq Balance Sheet",#N/A,FALSE,"Acq. BS";"Target Balance Sheet",#N/A,FALSE,"Tgt. BS";"BOE Comp",#N/A,FALSE,"BOEComp"}</definedName>
    <definedName name="wrn.Entire._.Model." localSheetId="12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wrn.Entire._.Model." hidden="1">{"Clothing PL",#N/A,FALSE,"H1H2";"Food PL",#N/A,FALSE,"H1H2";"Group PL",#N/A,FALSE,"H1H2";"Home Furnishings PL",#N/A,FALSE,"H1H2";"LFL assumptions",#N/A,FALSE,"H1H2";"Sales by division",#N/A,FALSE,"H1H2";"UK Retail PL",#N/A,FALSE,"H1H2"}</definedName>
    <definedName name="wrn.fcb2" localSheetId="12" hidden="1">{"FCB_ALL",#N/A,FALSE,"FCB"}</definedName>
    <definedName name="wrn.fcb2" hidden="1">{"FCB_ALL",#N/A,FALSE,"FCB"}</definedName>
    <definedName name="wrn.financial._.package." localSheetId="12" hidden="1">{#N/A,#N/A,FALSE,"BALANCE SHEET";#N/A,#N/A,FALSE,"IS";#N/A,#N/A,FALSE,"ISCOMPAR";#N/A,#N/A,FALSE,"ADD RETMAR";#N/A,#N/A,FALSE,"VARIOUS COMP";#N/A,#N/A,FALSE,"RATIOS";#N/A,#N/A,FALSE,"GRAPHS"}</definedName>
    <definedName name="wrn.financial._.package." hidden="1">{#N/A,#N/A,FALSE,"BALANCE SHEET";#N/A,#N/A,FALSE,"IS";#N/A,#N/A,FALSE,"ISCOMPAR";#N/A,#N/A,FALSE,"ADD RETMAR";#N/A,#N/A,FALSE,"VARIOUS COMP";#N/A,#N/A,FALSE,"RATIOS";#N/A,#N/A,FALSE,"GRAPHS"}</definedName>
    <definedName name="wrn.Financials." localSheetId="12" hidden="1">{#N/A,#N/A,FALSE,"IncStmt_MTD _BigFormat";#N/A,#N/A,FALSE,"RtlExp_Detail";#N/A,#N/A,FALSE,"AdminExp_Detail";#N/A,#N/A,FALSE,"DistExp_Detail";#N/A,#N/A,FALSE,"TransExp_Detail";#N/A,#N/A,FALSE,"IncStmt_Trend"}</definedName>
    <definedName name="wrn.Financials." hidden="1">{#N/A,#N/A,FALSE,"IncStmt_MTD _BigFormat";#N/A,#N/A,FALSE,"RtlExp_Detail";#N/A,#N/A,FALSE,"AdminExp_Detail";#N/A,#N/A,FALSE,"DistExp_Detail";#N/A,#N/A,FALSE,"TransExp_Detail";#N/A,#N/A,FALSE,"IncStmt_Trend"}</definedName>
    <definedName name="wrn.forecast." localSheetId="12">{#N/A,#N/A,FALSE,"model"}</definedName>
    <definedName name="wrn.forecast.">{#N/A,#N/A,FALSE,"model"}</definedName>
    <definedName name="wrn.forecast2" localSheetId="12">{#N/A,#N/A,FALSE,"model"}</definedName>
    <definedName name="wrn.forecast2">{#N/A,#N/A,FALSE,"model"}</definedName>
    <definedName name="wrn.forecastassumptions." localSheetId="12">{#N/A,#N/A,FALSE,"model"}</definedName>
    <definedName name="wrn.forecastassumptions.">{#N/A,#N/A,FALSE,"model"}</definedName>
    <definedName name="wrn.forecastassumptions2" localSheetId="12">{#N/A,#N/A,FALSE,"model"}</definedName>
    <definedName name="wrn.forecastassumptions2">{#N/A,#N/A,FALSE,"model"}</definedName>
    <definedName name="wrn.forecastROIC." localSheetId="12">{#N/A,#N/A,FALSE,"model"}</definedName>
    <definedName name="wrn.forecastROIC.">{#N/A,#N/A,FALSE,"model"}</definedName>
    <definedName name="wrn.forecastROIC2" localSheetId="12">{#N/A,#N/A,FALSE,"model"}</definedName>
    <definedName name="wrn.forecastROIC2">{#N/A,#N/A,FALSE,"model"}</definedName>
    <definedName name="wrn.FORM1." localSheetId="12" hidden="1">{#N/A,#N/A,FALSE,"COMP"}</definedName>
    <definedName name="wrn.FORM1." hidden="1">{#N/A,#N/A,FALSE,"COMP"}</definedName>
    <definedName name="wrn.formulas." localSheetId="12" hidden="1">{"formulas",#N/A,FALSE,"Key Indicators"}</definedName>
    <definedName name="wrn.formulas." hidden="1">{"formulas",#N/A,FALSE,"Key Indicators"}</definedName>
    <definedName name="wrn.Full." localSheetId="12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Budget." localSheetId="12" hidden="1">{#N/A,#N/A,FALSE,"IS-Month";#N/A,#N/A,FALSE,"IS-Qtr";#N/A,#N/A,FALSE,"Bal";#N/A,#N/A,FALSE,"Flow";#N/A,#N/A,FALSE,"Volumes";#N/A,#N/A,FALSE,"LOE";#N/A,#N/A,FALSE,"Revenues";#N/A,#N/A,FALSE,"OpMar";#N/A,#N/A,FALSE,"DD&amp;A";#N/A,#N/A,FALSE,"Oil $";#N/A,#N/A,FALSE,"Gas $";#N/A,#N/A,FALSE,"Swaps";#N/A,#N/A,FALSE,"CAPEX";#N/A,#N/A,FALSE,"G&amp;A";#N/A,#N/A,FALSE,"Debt";#N/A,#N/A,FALSE,"Interest"}</definedName>
    <definedName name="wrn.Full._.Budget." hidden="1">{#N/A,#N/A,FALSE,"IS-Month";#N/A,#N/A,FALSE,"IS-Qtr";#N/A,#N/A,FALSE,"Bal";#N/A,#N/A,FALSE,"Flow";#N/A,#N/A,FALSE,"Volumes";#N/A,#N/A,FALSE,"LOE";#N/A,#N/A,FALSE,"Revenues";#N/A,#N/A,FALSE,"OpMar";#N/A,#N/A,FALSE,"DD&amp;A";#N/A,#N/A,FALSE,"Oil $";#N/A,#N/A,FALSE,"Gas $";#N/A,#N/A,FALSE,"Swaps";#N/A,#N/A,FALSE,"CAPEX";#N/A,#N/A,FALSE,"G&amp;A";#N/A,#N/A,FALSE,"Debt";#N/A,#N/A,FALSE,"Interest"}</definedName>
    <definedName name="wrn.Full._.Model." localSheetId="12" hidden="1">{#N/A,#N/A,TRUE,"Summary";#N/A,#N/A,TRUE,"Operating";#N/A,#N/A,TRUE,"Shares";#N/A,#N/A,TRUE,"Earnings";#N/A,#N/A,TRUE,"Cash Flow";#N/A,#N/A,TRUE,"Bal";#N/A,#N/A,TRUE,"Taxes";#N/A,#N/A,TRUE,"Reserves";#N/A,#N/A,TRUE,"Debt";#N/A,#N/A,TRUE,"Netback";#N/A,#N/A,TRUE,"NAV";#N/A,#N/A,TRUE,"Quarters";#N/A,#N/A,TRUE,"ROE"}</definedName>
    <definedName name="wrn.Full._.Model." hidden="1">{#N/A,#N/A,TRUE,"Summary";#N/A,#N/A,TRUE,"Operating";#N/A,#N/A,TRUE,"Shares";#N/A,#N/A,TRUE,"Earnings";#N/A,#N/A,TRUE,"Cash Flow";#N/A,#N/A,TRUE,"Bal";#N/A,#N/A,TRUE,"Taxes";#N/A,#N/A,TRUE,"Reserves";#N/A,#N/A,TRUE,"Debt";#N/A,#N/A,TRUE,"Netback";#N/A,#N/A,TRUE,"NAV";#N/A,#N/A,TRUE,"Quarters";#N/A,#N/A,TRUE,"ROE"}</definedName>
    <definedName name="wrn.Full._.Package." localSheetId="12" hidden="1">{#N/A,#N/A,FALSE,"COVER";#N/A,#N/A,FALSE,"INDEX";#N/A,#N/A,FALSE,"P1000 P&amp;L";#N/A,#N/A,FALSE,"B1000 Balance Sheet";#N/A,#N/A,FALSE,"P1100 Turnover";#N/A,#N/A,FALSE,"P1200 Exceptional";#N/A,#N/A,FALSE,"P1300 Interest";#N/A,#N/A,FALSE,"P1400 Dividends";#N/A,#N/A,FALSE,"P1500 Other P&amp;L Details";#N/A,#N/A,FALSE,"P1600 Profit Reconciliation";#N/A,#N/A,FALSE,"B1100 Tangible Assets";#N/A,#N/A,FALSE,"B1110 Plant and Equipment";#N/A,#N/A,FALSE,"B1120 FA Disps &amp; Historic Cost";#N/A,#N/A,FALSE,"B1200 Investment in Subs";#N/A,#N/A,FALSE,"B1210 Provision in Subs";#N/A,#N/A,FALSE,"B1300 Asso, Other Invs &amp; G'will";#N/A,#N/A,FALSE,"B1400 Stocks";#N/A,#N/A,FALSE,"B1500 Debtors";#N/A,#N/A,FALSE,"B1600 Current Asset Investments";#N/A,#N/A,FALSE,"B1700 Cash, Bank, Loans";#N/A,#N/A,FALSE,"B1800 Creditors &lt; 1 Year";#N/A,#N/A,FALSE,"B1900 Creditors &gt; 1 Year";#N/A,#N/A,FALSE,"B2000 Leasing and Provisions";#N/A,#N/A,FALSE,"B2100 Intra Group";#N/A,#N/A,FALSE,"B2200 Assoc, Cap Com, Conting";#N/A,#N/A,FALSE,"B3000 Share Capital &amp; Reserves";#N/A,#N/A,FALSE,"T1000 Taxation";#N/A,#N/A,FALSE,"D1000 Derivatives etc";#N/A,#N/A,FALSE,"R1000 Related Party"}</definedName>
    <definedName name="wrn.Full._.Package." hidden="1">{#N/A,#N/A,FALSE,"COVER";#N/A,#N/A,FALSE,"INDEX";#N/A,#N/A,FALSE,"P1000 P&amp;L";#N/A,#N/A,FALSE,"B1000 Balance Sheet";#N/A,#N/A,FALSE,"P1100 Turnover";#N/A,#N/A,FALSE,"P1200 Exceptional";#N/A,#N/A,FALSE,"P1300 Interest";#N/A,#N/A,FALSE,"P1400 Dividends";#N/A,#N/A,FALSE,"P1500 Other P&amp;L Details";#N/A,#N/A,FALSE,"P1600 Profit Reconciliation";#N/A,#N/A,FALSE,"B1100 Tangible Assets";#N/A,#N/A,FALSE,"B1110 Plant and Equipment";#N/A,#N/A,FALSE,"B1120 FA Disps &amp; Historic Cost";#N/A,#N/A,FALSE,"B1200 Investment in Subs";#N/A,#N/A,FALSE,"B1210 Provision in Subs";#N/A,#N/A,FALSE,"B1300 Asso, Other Invs &amp; G'will";#N/A,#N/A,FALSE,"B1400 Stocks";#N/A,#N/A,FALSE,"B1500 Debtors";#N/A,#N/A,FALSE,"B1600 Current Asset Investments";#N/A,#N/A,FALSE,"B1700 Cash, Bank, Loans";#N/A,#N/A,FALSE,"B1800 Creditors &lt; 1 Year";#N/A,#N/A,FALSE,"B1900 Creditors &gt; 1 Year";#N/A,#N/A,FALSE,"B2000 Leasing and Provisions";#N/A,#N/A,FALSE,"B2100 Intra Group";#N/A,#N/A,FALSE,"B2200 Assoc, Cap Com, Conting";#N/A,#N/A,FALSE,"B3000 Share Capital &amp; Reserves";#N/A,#N/A,FALSE,"T1000 Taxation";#N/A,#N/A,FALSE,"D1000 Derivatives etc";#N/A,#N/A,FALSE,"R1000 Related Party"}</definedName>
    <definedName name="wrn.Full._.Print." localSheetId="12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FY97SBP." localSheetId="12" hidden="1">{#N/A,#N/A,FALSE,"FY97";#N/A,#N/A,FALSE,"FY98";#N/A,#N/A,FALSE,"FY99";#N/A,#N/A,FALSE,"FY00";#N/A,#N/A,FALSE,"FY01"}</definedName>
    <definedName name="wrn.FY97SBP." hidden="1">{#N/A,#N/A,FALSE,"FY97";#N/A,#N/A,FALSE,"FY98";#N/A,#N/A,FALSE,"FY99";#N/A,#N/A,FALSE,"FY00";#N/A,#N/A,FALSE,"FY01"}</definedName>
    <definedName name="wrn.GRAPHS." localSheetId="12" hidden="1">{#N/A,#N/A,FALSE,"ACQ_GRAPHS";#N/A,#N/A,FALSE,"T_1 GRAPHS";#N/A,#N/A,FALSE,"T_2 GRAPHS";#N/A,#N/A,FALSE,"COMB_GRAPHS"}</definedName>
    <definedName name="wrn.GRAPHS." hidden="1">{#N/A,#N/A,FALSE,"ACQ_GRAPHS";#N/A,#N/A,FALSE,"T_1 GRAPHS";#N/A,#N/A,FALSE,"T_2 GRAPHS";#N/A,#N/A,FALSE,"COMB_GRAPHS"}</definedName>
    <definedName name="wrn.Group._.budget._.months._.only." localSheetId="12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wrn.Group._.budget._.months._.only." hidden="1">{"Group Budget months only",#N/A,TRUE,"Profit and Loss";"Group Budget months only",#N/A,TRUE,"Firm capex";"Group Budget months only",#N/A,TRUE,"Gross profit analysis";"Group Budget months only",#N/A,TRUE,"Cashflow";"Group Budget months only",#N/A,TRUE,"Balance Sheet"}</definedName>
    <definedName name="wrn.Group._.budget._.years._.only." localSheetId="12" hidden="1">{"Group Budget years only",#N/A,TRUE,"Profit and Loss";"Group Budget years only",#N/A,TRUE,"Firm capex";"Group Budget years only",#N/A,TRUE,"Gross profit analysis";"Group Budget years only",#N/A,TRUE,"Cashflow";"Group Budget years only",#N/A,TRUE,"Balance Sheet"}</definedName>
    <definedName name="wrn.Group._.budget._.years._.only." hidden="1">{"Group Budget years only",#N/A,TRUE,"Profit and Loss";"Group Budget years only",#N/A,TRUE,"Firm capex";"Group Budget years only",#N/A,TRUE,"Gross profit analysis";"Group Budget years only",#N/A,TRUE,"Cashflow";"Group Budget years only",#N/A,TRUE,"Balance Sheet"}</definedName>
    <definedName name="wrn.Growth." localSheetId="12" hidden="1">{#N/A,#N/A,FALSE,"Rev Grwth";#N/A,#N/A,FALSE,"Op Inc Grwth";#N/A,#N/A,FALSE,"Net Grwth";#N/A,#N/A,FALSE,"EPS Growth"}</definedName>
    <definedName name="wrn.Growth." hidden="1">{#N/A,#N/A,FALSE,"Rev Grwth";#N/A,#N/A,FALSE,"Op Inc Grwth";#N/A,#N/A,FALSE,"Net Grwth";#N/A,#N/A,FALSE,"EPS Growth"}</definedName>
    <definedName name="wrn.handout." localSheetId="12">{"quarterly",#N/A,FALSE,"Income Statement New CPB";"annual",#N/A,FALSE,"Income Statement New CPB";"cash flow",#N/A,FALSE,"Cash Flow";"balance",#N/A,FALSE,"Balance Sheet";"seg",#N/A,FALSE,"New Segment Breakout"}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 localSheetId="12">{#N/A,#N/A,FALSE,"model"}</definedName>
    <definedName name="wrn.history.">{#N/A,#N/A,FALSE,"model"}</definedName>
    <definedName name="wrn.history2" localSheetId="12">{#N/A,#N/A,FALSE,"model"}</definedName>
    <definedName name="wrn.history2">{#N/A,#N/A,FALSE,"model"}</definedName>
    <definedName name="wrn.histROIC." localSheetId="12">{#N/A,#N/A,FALSE,"model"}</definedName>
    <definedName name="wrn.histROIC.">{#N/A,#N/A,FALSE,"model"}</definedName>
    <definedName name="wrn.histROIC2" localSheetId="12">{#N/A,#N/A,FALSE,"model"}</definedName>
    <definedName name="wrn.histROIC2">{#N/A,#N/A,FALSE,"model"}</definedName>
    <definedName name="wrn.HSSH._.budget._.months._.NLG." localSheetId="12" hidden="1">{"HSSH Group budget months only in NLG",#N/A,TRUE,"Profit and Loss";"HSSH Group budget months only in NLG",#N/A,TRUE,"Firm capex";"HSSH Group budget months only in NLG",#N/A,TRUE,"Gross profit analysis";"HSSH Group budget months only in NLG",#N/A,TRUE,"Cashflow";"HSSH Group budget months only in NLG",#N/A,TRUE,"Balance Sheet"}</definedName>
    <definedName name="wrn.HSSH._.budget._.months._.NLG." hidden="1">{"HSSH Group budget months only in NLG",#N/A,TRUE,"Profit and Loss";"HSSH Group budget months only in NLG",#N/A,TRUE,"Firm capex";"HSSH Group budget months only in NLG",#N/A,TRUE,"Gross profit analysis";"HSSH Group budget months only in NLG",#N/A,TRUE,"Cashflow";"HSSH Group budget months only in NLG",#N/A,TRUE,"Balance Sheet"}</definedName>
    <definedName name="wrn.HSSH._.Budget._.months._.sterling." localSheetId="12" hidden="1">{"HSSH Budget months only sterling",#N/A,TRUE,"Profit and Loss";"HSSH Budget months only sterling",#N/A,TRUE,"Firm capex";"HSSH Budget months only sterling",#N/A,TRUE,"Gross profit analysis";"HSSH Budget months only sterling",#N/A,TRUE,"Cashflow";"HSSH Budget months only sterling",#N/A,TRUE,"Balance Sheet"}</definedName>
    <definedName name="wrn.HSSH._.Budget._.months._.sterling." hidden="1">{"HSSH Budget months only sterling",#N/A,TRUE,"Profit and Loss";"HSSH Budget months only sterling",#N/A,TRUE,"Firm capex";"HSSH Budget months only sterling",#N/A,TRUE,"Gross profit analysis";"HSSH Budget months only sterling",#N/A,TRUE,"Cashflow";"HSSH Budget months only sterling",#N/A,TRUE,"Balance Sheet"}</definedName>
    <definedName name="wrn.HSSH._.budget._.years._.NLG." localSheetId="12" hidden="1">{"HSSH Budget years NLG",#N/A,TRUE,"Profit and Loss";"HSSH Budget years NLG",#N/A,TRUE,"Firm capex";"HSSH Budget years NLG",#N/A,TRUE,"Gross profit analysis";"HSSH Budget years NLG",#N/A,TRUE,"Cashflow";"HSSH Budget years NLG",#N/A,TRUE,"Balance Sheet"}</definedName>
    <definedName name="wrn.HSSH._.budget._.years._.NLG." hidden="1">{"HSSH Budget years NLG",#N/A,TRUE,"Profit and Loss";"HSSH Budget years NLG",#N/A,TRUE,"Firm capex";"HSSH Budget years NLG",#N/A,TRUE,"Gross profit analysis";"HSSH Budget years NLG",#N/A,TRUE,"Cashflow";"HSSH Budget years NLG",#N/A,TRUE,"Balance Sheet"}</definedName>
    <definedName name="wrn.HSSH._.Budget._.years._.sterling." localSheetId="12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wrn.HSSH._.Budget._.years._.sterling." hidden="1">{"HSSH Budget years sterling",#N/A,TRUE,"Profit and Loss";"HSSH Budget years sterling",#N/A,TRUE,"Firm capex";"HSSH Budget years sterling",#N/A,TRUE,"Gross profit analysis";"HSSH Budget years sterling",#N/A,TRUE,"Cashflow";"HSSH Budget years sterling",#N/A,TRUE,"Balance Sheet"}</definedName>
    <definedName name="wrn.III." localSheetId="12" hidden="1">{"CASHFLOW",#N/A,FALSE,"Northpointe"}</definedName>
    <definedName name="wrn.III." hidden="1">{"CASHFLOW",#N/A,FALSE,"Northpointe"}</definedName>
    <definedName name="wrn.III1." localSheetId="12" hidden="1">{"CASHFLOW",#N/A,FALSE,"Northpointe"}</definedName>
    <definedName name="wrn.III1." hidden="1">{"CASHFLOW",#N/A,FALSE,"Northpointe"}</definedName>
    <definedName name="wrn.imprim." localSheetId="12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mprim." hidden="1">{#N/A,#N/A,FALSE,"Feuil";#N/A,#N/A,FALSE,"Feuil (2)";#N/A,#N/A,FALSE,"Feuil (3)";#N/A,#N/A,FALSE,"Feuil (4)";#N/A,#N/A,FALSE,"Feuil (5)";#N/A,#N/A,FALSE,"Feuil (6)";#N/A,#N/A,FALSE,"Feuil (7)";#N/A,#N/A,FALSE,"Feuil (8)";#N/A,#N/A,FALSE,"Feuil (9)";#N/A,#N/A,FALSE,"Feuil (10)";#N/A,#N/A,FALSE,"Feuil (11)";#N/A,#N/A,FALSE,"Feuil (12)";#N/A,#N/A,FALSE,"Feuil (13)";#N/A,#N/A,FALSE,"Feuil (14)";#N/A,#N/A,FALSE,"Feuil (15)";#N/A,#N/A,FALSE,"Feuil (16)"}</definedName>
    <definedName name="wrn.Inputs." localSheetId="12" hidden="1">{#N/A,#N/A,FALSE,"Inputs";#N/A,#N/A,FALSE,"Mkt";#N/A,#N/A,FALSE,"Rev";#N/A,#N/A,FALSE,"Costs"}</definedName>
    <definedName name="wrn.Inputs." hidden="1">{#N/A,#N/A,FALSE,"Inputs";#N/A,#N/A,FALSE,"Mkt";#N/A,#N/A,FALSE,"Rev";#N/A,#N/A,FALSE,"Costs"}</definedName>
    <definedName name="wrn.IPO." localSheetId="12" hidden="1">{#N/A,#N/A,FALSE,"Summary";#N/A,#N/A,FALSE,"Jan'97";#N/A,#N/A,FALSE,"Feb'97";#N/A,#N/A,FALSE,"Mar'97";#N/A,#N/A,FALSE,"Apr'97";#N/A,#N/A,FALSE,"May'97";#N/A,#N/A,FALSE,"Jun'97";#N/A,#N/A,FALSE,"Jul'97";#N/A,#N/A,FALSE,"Aug'97";#N/A,#N/A,FALSE,"Sept'97";#N/A,#N/A,FALSE,"Oct'97";#N/A,#N/A,FALSE,"Nov'97";#N/A,#N/A,FALSE,"Dec'97";#N/A,#N/A,FALSE,"Pending"}</definedName>
    <definedName name="wrn.IPO." hidden="1">{#N/A,#N/A,FALSE,"Summary";#N/A,#N/A,FALSE,"Jan'97";#N/A,#N/A,FALSE,"Feb'97";#N/A,#N/A,FALSE,"Mar'97";#N/A,#N/A,FALSE,"Apr'97";#N/A,#N/A,FALSE,"May'97";#N/A,#N/A,FALSE,"Jun'97";#N/A,#N/A,FALSE,"Jul'97";#N/A,#N/A,FALSE,"Aug'97";#N/A,#N/A,FALSE,"Sept'97";#N/A,#N/A,FALSE,"Oct'97";#N/A,#N/A,FALSE,"Nov'97";#N/A,#N/A,FALSE,"Dec'97";#N/A,#N/A,FALSE,"Pending"}</definedName>
    <definedName name="wrn.IPO._.Analysis." localSheetId="12" hidden="1">{#N/A,#N/A,FALSE,"Summary";#N/A,#N/A,FALSE,"Pending";#N/A,#N/A,FALSE,"Oct'97";#N/A,#N/A,FALSE,"Sept'97";#N/A,#N/A,FALSE,"Aug'97";#N/A,#N/A,FALSE,"Jul'97";#N/A,#N/A,FALSE,"Jun'97";#N/A,#N/A,FALSE,"May'97";#N/A,#N/A,FALSE,"Apr'97";#N/A,#N/A,FALSE,"Mar'97";#N/A,#N/A,FALSE,"Feb'97";#N/A,#N/A,FALSE,"Jan'97"}</definedName>
    <definedName name="wrn.IPO._.Analysis." hidden="1">{#N/A,#N/A,FALSE,"Summary";#N/A,#N/A,FALSE,"Pending";#N/A,#N/A,FALSE,"Oct'97";#N/A,#N/A,FALSE,"Sept'97";#N/A,#N/A,FALSE,"Aug'97";#N/A,#N/A,FALSE,"Jul'97";#N/A,#N/A,FALSE,"Jun'97";#N/A,#N/A,FALSE,"May'97";#N/A,#N/A,FALSE,"Apr'97";#N/A,#N/A,FALSE,"Mar'97";#N/A,#N/A,FALSE,"Feb'97";#N/A,#N/A,FALSE,"Jan'97"}</definedName>
    <definedName name="wrn.IS._.Q96." localSheetId="12" hidden="1">{"IS Q96",#N/A,FALSE,"Income Statement"}</definedName>
    <definedName name="wrn.IS._.Q96." hidden="1">{"IS Q96",#N/A,FALSE,"Income Statement"}</definedName>
    <definedName name="wrn.IS._.Q97." localSheetId="12" hidden="1">{"IS Q97",#N/A,FALSE,"Income Statement"}</definedName>
    <definedName name="wrn.IS._.Q97." hidden="1">{"IS Q97",#N/A,FALSE,"Income Statement"}</definedName>
    <definedName name="wrn.IS._.Years." localSheetId="12" hidden="1">{"IS Years",#N/A,FALSE,"Income Statement"}</definedName>
    <definedName name="wrn.IS._.Years." hidden="1">{"IS Years",#N/A,FALSE,"Income Statement"}</definedName>
    <definedName name="wrn.IV." localSheetId="12" hidden="1">{"CASHFLOW",#N/A,FALSE,"Northpointe"}</definedName>
    <definedName name="wrn.IV." hidden="1">{"CASHFLOW",#N/A,FALSE,"Northpointe"}</definedName>
    <definedName name="wrn.JODM._.Graphs." localSheetId="12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ODM._.Graphs." hidden="1">{"graph",#N/A,FALSE,"WWJU";"graph",#N/A,FALSE,"WWSEM";"graph",#N/A,FALSE,"GOMJU";"graph",#N/A,FALSE,"GOMSEM";"graph",#N/A,FALSE,"NSJU";"graph",#N/A,FALSE,"NSSEM";"graph",#N/A,FALSE,"WAJU";"graph",#N/A,FALSE,"STOCKPRI";"graph",#N/A,FALSE,"CFTEV";"graph",#N/A,FALSE,"NAV-RCV";"graph",#N/A,FALSE,"CRUDEWW"}</definedName>
    <definedName name="wrn.July._.Final." localSheetId="12" hidden="1">{#N/A,#N/A,TRUE,"Mth Sum";#N/A,#N/A,TRUE,"YTD Sum";#N/A,#N/A,TRUE,"Mth Rev Sum";#N/A,#N/A,TRUE,"YTD Rev Sum";#N/A,#N/A,TRUE,"SC vs Pr Month (Revised)";#N/A,#N/A,TRUE,"SVC Detail Mth vs Pr Mth (Rev)";#N/A,#N/A,TRUE,"SGA (Elem) vs Pr Month";#N/A,#N/A,TRUE,"SGA (BU) vs Pr Mth";#N/A,#N/A,TRUE,"SC vs Plan (Revised)";#N/A,#N/A,TRUE,"SVC Detail Mth vsPlan (Rev)";#N/A,#N/A,TRUE,"SGA (Elem) vs Plan";#N/A,#N/A,TRUE,"SGA (BU) vs Plan(Rev)";#N/A,#N/A,TRUE,"SC vs YTD 00 (Revised)";#N/A,#N/A,TRUE,"SGA (Elem) vs YTD 00";#N/A,#N/A,TRUE,"SGA (BU) YTD vs YTD 00";#N/A,#N/A,TRUE,"SC vs YTD Plan (Revised)";#N/A,#N/A,TRUE,"SVC YTD Detail Mth vsPlan (Rev)";#N/A,#N/A,TRUE,"SGA (Elem) vs YTD Plan";#N/A,#N/A,TRUE,"SGA (BU) YTD vs Plan(Rev)";#N/A,#N/A,TRUE,"CapExp";#N/A,#N/A,TRUE,"EBITDA(Flash)";#N/A,#N/A,TRUE,"NetInc(Flash)";#N/A,#N/A,TRUE,"Gross Margin(Flash)";#N/A,#N/A,TRUE,"Mth trends(Flash)";#N/A,#N/A,TRUE,"HeadcountP01";#N/A,#N/A,TRUE,"Headcount P00";#N/A,#N/A,TRUE,"Inc. Statement";#N/A,#N/A,TRUE,"Balance Sheet";#N/A,#N/A,TRUE,"Cash Flow"}</definedName>
    <definedName name="wrn.July._.Final." hidden="1">{#N/A,#N/A,TRUE,"Mth Sum";#N/A,#N/A,TRUE,"YTD Sum";#N/A,#N/A,TRUE,"Mth Rev Sum";#N/A,#N/A,TRUE,"YTD Rev Sum";#N/A,#N/A,TRUE,"SC vs Pr Month (Revised)";#N/A,#N/A,TRUE,"SVC Detail Mth vs Pr Mth (Rev)";#N/A,#N/A,TRUE,"SGA (Elem) vs Pr Month";#N/A,#N/A,TRUE,"SGA (BU) vs Pr Mth";#N/A,#N/A,TRUE,"SC vs Plan (Revised)";#N/A,#N/A,TRUE,"SVC Detail Mth vsPlan (Rev)";#N/A,#N/A,TRUE,"SGA (Elem) vs Plan";#N/A,#N/A,TRUE,"SGA (BU) vs Plan(Rev)";#N/A,#N/A,TRUE,"SC vs YTD 00 (Revised)";#N/A,#N/A,TRUE,"SGA (Elem) vs YTD 00";#N/A,#N/A,TRUE,"SGA (BU) YTD vs YTD 00";#N/A,#N/A,TRUE,"SC vs YTD Plan (Revised)";#N/A,#N/A,TRUE,"SVC YTD Detail Mth vsPlan (Rev)";#N/A,#N/A,TRUE,"SGA (Elem) vs YTD Plan";#N/A,#N/A,TRUE,"SGA (BU) YTD vs Plan(Rev)";#N/A,#N/A,TRUE,"CapExp";#N/A,#N/A,TRUE,"EBITDA(Flash)";#N/A,#N/A,TRUE,"NetInc(Flash)";#N/A,#N/A,TRUE,"Gross Margin(Flash)";#N/A,#N/A,TRUE,"Mth trends(Flash)";#N/A,#N/A,TRUE,"HeadcountP01";#N/A,#N/A,TRUE,"Headcount P00";#N/A,#N/A,TRUE,"Inc. Statement";#N/A,#N/A,TRUE,"Balance Sheet";#N/A,#N/A,TRUE,"Cash Flow"}</definedName>
    <definedName name="wrn.July._.Presentation." localSheetId="12" hidden="1">{#N/A,#N/A,FALSE,"Revised Plan description";#N/A,#N/A,FALSE,"Mth Sum";#N/A,#N/A,FALSE,"YTD Sum";#N/A,#N/A,FALSE,"Mth Rev Sum";#N/A,#N/A,FALSE,"YTD Rev Sum";#N/A,#N/A,FALSE,"Direct Margin";#N/A,#N/A,FALSE,"Data MarginvsPlan";#N/A,#N/A,FALSE,"Local MarginvsPlan";#N/A,#N/A,FALSE,"Internet MarginvsPlan";#N/A,#N/A,FALSE,"LD Margin vs Plan ";#N/A,#N/A,FALSE,"Data Margin YTDvsPlan";#N/A,#N/A,FALSE,"Local Margin YTDvsPlan";#N/A,#N/A,FALSE,"Internet Margin YTDvsPlan";#N/A,#N/A,FALSE,"LD Margin YTD vs Plan";#N/A,#N/A,FALSE,"SC vs Pr Month ";#N/A,#N/A,FALSE,"SVC Detail Mth vs Pr Mth";#N/A,#N/A,FALSE,"Ind vs Pr Month ";#N/A,#N/A,FALSE,"SGA (Elem) vs Pr Month";#N/A,#N/A,FALSE,"SGA (BU) vs Pr Mth";#N/A,#N/A,FALSE,"SC vs Plan";#N/A,#N/A,FALSE,"SVC Detail Mth vsPlan ";#N/A,#N/A,FALSE,"Ind vs Plan";#N/A,#N/A,FALSE,"SGA (Elem) vs Plan";#N/A,#N/A,FALSE,"SGA (BU) vs Plan";#N/A,#N/A,FALSE,"SC vs YTD 00";#N/A,#N/A,FALSE,"SGA (Elem) vs YTD 00";#N/A,#N/A,FALSE,"SGA (BU) YTD vs YTD 00";#N/A,#N/A,FALSE,"SC vs YTD Plan ";#N/A,#N/A,FALSE,"SVC YTD Detail Mth vsPlan ";#N/A,#N/A,FALSE,"SGA (Elem) vs YTD Plan";#N/A,#N/A,FALSE,"SGA (BU) YTD vs Plan";#N/A,#N/A,FALSE,"CapExp";#N/A,#N/A,FALSE,"EBITDA";#N/A,#N/A,FALSE,"Mth trends";#N/A,#N/A,FALSE,"Inc. Statement";#N/A,#N/A,FALSE,"Balance Sheet";#N/A,#N/A,FALSE,"Cash Flow"}</definedName>
    <definedName name="wrn.July._.Presentation." hidden="1">{#N/A,#N/A,FALSE,"Revised Plan description";#N/A,#N/A,FALSE,"Mth Sum";#N/A,#N/A,FALSE,"YTD Sum";#N/A,#N/A,FALSE,"Mth Rev Sum";#N/A,#N/A,FALSE,"YTD Rev Sum";#N/A,#N/A,FALSE,"Direct Margin";#N/A,#N/A,FALSE,"Data MarginvsPlan";#N/A,#N/A,FALSE,"Local MarginvsPlan";#N/A,#N/A,FALSE,"Internet MarginvsPlan";#N/A,#N/A,FALSE,"LD Margin vs Plan ";#N/A,#N/A,FALSE,"Data Margin YTDvsPlan";#N/A,#N/A,FALSE,"Local Margin YTDvsPlan";#N/A,#N/A,FALSE,"Internet Margin YTDvsPlan";#N/A,#N/A,FALSE,"LD Margin YTD vs Plan";#N/A,#N/A,FALSE,"SC vs Pr Month ";#N/A,#N/A,FALSE,"SVC Detail Mth vs Pr Mth";#N/A,#N/A,FALSE,"Ind vs Pr Month ";#N/A,#N/A,FALSE,"SGA (Elem) vs Pr Month";#N/A,#N/A,FALSE,"SGA (BU) vs Pr Mth";#N/A,#N/A,FALSE,"SC vs Plan";#N/A,#N/A,FALSE,"SVC Detail Mth vsPlan ";#N/A,#N/A,FALSE,"Ind vs Plan";#N/A,#N/A,FALSE,"SGA (Elem) vs Plan";#N/A,#N/A,FALSE,"SGA (BU) vs Plan";#N/A,#N/A,FALSE,"SC vs YTD 00";#N/A,#N/A,FALSE,"SGA (Elem) vs YTD 00";#N/A,#N/A,FALSE,"SGA (BU) YTD vs YTD 00";#N/A,#N/A,FALSE,"SC vs YTD Plan ";#N/A,#N/A,FALSE,"SVC YTD Detail Mth vsPlan ";#N/A,#N/A,FALSE,"SGA (Elem) vs YTD Plan";#N/A,#N/A,FALSE,"SGA (BU) YTD vs Plan";#N/A,#N/A,FALSE,"CapExp";#N/A,#N/A,FALSE,"EBITDA";#N/A,#N/A,FALSE,"Mth trends";#N/A,#N/A,FALSE,"Inc. Statement";#N/A,#N/A,FALSE,"Balance Sheet";#N/A,#N/A,FALSE,"Cash Flow"}</definedName>
    <definedName name="wrn.Just._.Sorts." localSheetId="12" hidden="1">{#N/A,#N/A,FALSE,"Hi";#N/A,#N/A,FALSE,"Lo";#N/A,#N/A,FALSE,"Mkt. Cap";#N/A,#N/A,FALSE,"Alpha"}</definedName>
    <definedName name="wrn.Just._.Sorts." hidden="1">{#N/A,#N/A,FALSE,"Hi";#N/A,#N/A,FALSE,"Lo";#N/A,#N/A,FALSE,"Mkt. Cap";#N/A,#N/A,FALSE,"Alpha"}</definedName>
    <definedName name="wrn.Main._.Fields." localSheetId="12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wrn.Main._.Fields." hidden="1">{"Total",#N/A,FALSE,"Laurel";"PDP",#N/A,FALSE,"Laurel";"PNP",#N/A,FALSE,"Laurel";"PUD",#N/A,FALSE,"Laurel";"Total",#N/A,FALSE,"Summerland";"Prob",#N/A,FALSE,"Laurel";"PDP",#N/A,FALSE,"Summerland";"PNP",#N/A,FALSE,"Summerland";"PUD",#N/A,FALSE,"Summerland";"Prob",#N/A,FALSE,"Summerland";"Total",#N/A,FALSE,"Soso";"PDP",#N/A,FALSE,"Soso";"PNP",#N/A,FALSE,"Soso";"PUD",#N/A,FALSE,"Soso";"Prob",#N/A,FALSE,"Soso";"Total",#N/A,FALSE,"Martinville";"PDP",#N/A,FALSE,"Martinville";"PNP",#N/A,FALSE,"Martinville";"PUD",#N/A,FALSE,"Martinville";"Prob",#N/A,FALSE,"Martinville";"Total",#N/A,FALSE,"Brookhaven";"PDP",#N/A,FALSE,"Brookhaven";"PNP",#N/A,FALSE,"Brookhaven";"PUD",#N/A,FALSE,"Brookhaven";"Prob",#N/A,FALSE,"Brookhaven";"Total",#N/A,FALSE,"Monroe";"PDP",#N/A,FALSE,"Monroe";"PNP",#N/A,FALSE,"Monroe";"PUD",#N/A,FALSE,"Monroe";"Prob",#N/A,FALSE,"Monroe"}</definedName>
    <definedName name="wrn.Management._.Control._.Report." localSheetId="12" hidden="1">{#N/A,#N/A,TRUE,"Sheet1 (2)";#N/A,#N/A,TRUE,"Sheet1 (3)";#N/A,#N/A,TRUE,"Sheet1 (4)";#N/A,#N/A,TRUE,"Sheet1 (5)";#N/A,#N/A,TRUE,"Sheet1 (8)";#N/A,#N/A,TRUE,"Sheet1 (9)";#N/A,#N/A,TRUE,"Sheet1 (10)";#N/A,#N/A,TRUE,"Sheet1 (6)";#N/A,#N/A,TRUE,"Sheet1 (7)";#N/A,#N/A,TRUE,"Sheet1 (11)";#N/A,#N/A,TRUE,"Sheet2 (2)";#N/A,#N/A,TRUE,"Sheet3 (2)";#N/A,#N/A,TRUE,"Sheet4 (2)";#N/A,#N/A,TRUE,"Sheet9 (2)";#N/A,#N/A,TRUE,"Sheet8 (2)";#N/A,#N/A,TRUE,"Sheet7 (2)";#N/A,#N/A,TRUE,"Sheet5 (2)";#N/A,#N/A,TRUE,"Sheet2 (3)";#N/A,#N/A,TRUE,"Sheet6 (2)";#N/A,#N/A,TRUE,"Sheet 6A";#N/A,#N/A,TRUE,"Sheet2 (4)";#N/A,#N/A,TRUE,"Sheet2 (5)";#N/A,#N/A,TRUE,"Sheet3 (3)";#N/A,#N/A,TRUE,"Sheet3 (4)";#N/A,#N/A,TRUE,"Sheet4 (3)";#N/A,#N/A,TRUE,"Sheet4 (4)";#N/A,#N/A,TRUE,"Sheet8 (3)";#N/A,#N/A,TRUE,"Sheet8 (4)";#N/A,#N/A,TRUE,"Sheet5 (3)";#N/A,#N/A,TRUE,"Sheet5 (4)";#N/A,#N/A,TRUE,"Sheet10 (2)";#N/A,#N/A,TRUE,"Sheet7 (3)";#N/A,#N/A,TRUE,"Sheet6 (3)";#N/A,#N/A,TRUE,"Sheet5 (5)";#N/A,#N/A,TRUE,"Sheet9 (3)";#N/A,#N/A,TRUE,"Sheet4 (5)";#N/A,#N/A,TRUE,"Sheet12 (2)";#N/A,#N/A,TRUE,"Sheet11 (2)";#N/A,#N/A,TRUE,"Sheet13 (2)";#N/A,#N/A,TRUE,"Sheet14 (2)";#N/A,#N/A,TRUE,"Sheet15 (2)";#N/A,#N/A,TRUE,"Sheet16 (2)";#N/A,#N/A,TRUE,"Sheet1 (12)";#N/A,#N/A,TRUE,"Sheet3 (5)";#N/A,#N/A,TRUE,"Sheet7 (4)";#N/A,#N/A,TRUE,"Sheet2 (6)";#N/A,#N/A,TRUE,"sheet1 (13)";#N/A,#N/A,TRUE,"sheet2 (7)";#N/A,#N/A,TRUE,"sheet10 (3)";#N/A,#N/A,TRUE,"sheet11 (3)";#N/A,#N/A,TRUE,"sheet3 (6)";#N/A,#N/A,TRUE,"sheet4 (6)";#N/A,#N/A,TRUE,"sheet5 (6)";#N/A,#N/A,TRUE,"sheet6 (4)";#N/A,#N/A,TRUE,"sheet7 (5)";#N/A,#N/A,TRUE,"sheet8 (5)";#N/A,#N/A,TRUE,"sheet9 (4)";#N/A,#N/A,TRUE,"Sheet1 (14)";#N/A,#N/A,TRUE,"Sheet2 (8)";#N/A,#N/A,TRUE,"Sheet3 (8)";#N/A,#N/A,TRUE,"Sheet3 (7)";#N/A,#N/A,TRUE,"Sheet4 (7)";#N/A,#N/A,TRUE,"Sheet5 (7)";#N/A,#N/A,TRUE,"Sheet6 (5)";#N/A,#N/A,TRUE,"Sheet1";#N/A,#N/A,TRUE,"Sheet2"}</definedName>
    <definedName name="wrn.Management._.Control._.Report." hidden="1">{#N/A,#N/A,TRUE,"Sheet1 (2)";#N/A,#N/A,TRUE,"Sheet1 (3)";#N/A,#N/A,TRUE,"Sheet1 (4)";#N/A,#N/A,TRUE,"Sheet1 (5)";#N/A,#N/A,TRUE,"Sheet1 (8)";#N/A,#N/A,TRUE,"Sheet1 (9)";#N/A,#N/A,TRUE,"Sheet1 (10)";#N/A,#N/A,TRUE,"Sheet1 (6)";#N/A,#N/A,TRUE,"Sheet1 (7)";#N/A,#N/A,TRUE,"Sheet1 (11)";#N/A,#N/A,TRUE,"Sheet2 (2)";#N/A,#N/A,TRUE,"Sheet3 (2)";#N/A,#N/A,TRUE,"Sheet4 (2)";#N/A,#N/A,TRUE,"Sheet9 (2)";#N/A,#N/A,TRUE,"Sheet8 (2)";#N/A,#N/A,TRUE,"Sheet7 (2)";#N/A,#N/A,TRUE,"Sheet5 (2)";#N/A,#N/A,TRUE,"Sheet2 (3)";#N/A,#N/A,TRUE,"Sheet6 (2)";#N/A,#N/A,TRUE,"Sheet 6A";#N/A,#N/A,TRUE,"Sheet2 (4)";#N/A,#N/A,TRUE,"Sheet2 (5)";#N/A,#N/A,TRUE,"Sheet3 (3)";#N/A,#N/A,TRUE,"Sheet3 (4)";#N/A,#N/A,TRUE,"Sheet4 (3)";#N/A,#N/A,TRUE,"Sheet4 (4)";#N/A,#N/A,TRUE,"Sheet8 (3)";#N/A,#N/A,TRUE,"Sheet8 (4)";#N/A,#N/A,TRUE,"Sheet5 (3)";#N/A,#N/A,TRUE,"Sheet5 (4)";#N/A,#N/A,TRUE,"Sheet10 (2)";#N/A,#N/A,TRUE,"Sheet7 (3)";#N/A,#N/A,TRUE,"Sheet6 (3)";#N/A,#N/A,TRUE,"Sheet5 (5)";#N/A,#N/A,TRUE,"Sheet9 (3)";#N/A,#N/A,TRUE,"Sheet4 (5)";#N/A,#N/A,TRUE,"Sheet12 (2)";#N/A,#N/A,TRUE,"Sheet11 (2)";#N/A,#N/A,TRUE,"Sheet13 (2)";#N/A,#N/A,TRUE,"Sheet14 (2)";#N/A,#N/A,TRUE,"Sheet15 (2)";#N/A,#N/A,TRUE,"Sheet16 (2)";#N/A,#N/A,TRUE,"Sheet1 (12)";#N/A,#N/A,TRUE,"Sheet3 (5)";#N/A,#N/A,TRUE,"Sheet7 (4)";#N/A,#N/A,TRUE,"Sheet2 (6)";#N/A,#N/A,TRUE,"sheet1 (13)";#N/A,#N/A,TRUE,"sheet2 (7)";#N/A,#N/A,TRUE,"sheet10 (3)";#N/A,#N/A,TRUE,"sheet11 (3)";#N/A,#N/A,TRUE,"sheet3 (6)";#N/A,#N/A,TRUE,"sheet4 (6)";#N/A,#N/A,TRUE,"sheet5 (6)";#N/A,#N/A,TRUE,"sheet6 (4)";#N/A,#N/A,TRUE,"sheet7 (5)";#N/A,#N/A,TRUE,"sheet8 (5)";#N/A,#N/A,TRUE,"sheet9 (4)";#N/A,#N/A,TRUE,"Sheet1 (14)";#N/A,#N/A,TRUE,"Sheet2 (8)";#N/A,#N/A,TRUE,"Sheet3 (8)";#N/A,#N/A,TRUE,"Sheet3 (7)";#N/A,#N/A,TRUE,"Sheet4 (7)";#N/A,#N/A,TRUE,"Sheet5 (7)";#N/A,#N/A,TRUE,"Sheet6 (5)";#N/A,#N/A,TRUE,"Sheet1";#N/A,#N/A,TRUE,"Sheet2"}</definedName>
    <definedName name="wrn.Margins." localSheetId="12" hidden="1">{#N/A,#N/A,FALSE,"Margins - GrossR&amp;D";#N/A,#N/A,FALSE,"Margins - sg&amp;a";#N/A,#N/A,FALSE,"Margins - Oper-net"}</definedName>
    <definedName name="wrn.Margins." hidden="1">{#N/A,#N/A,FALSE,"Margins - GrossR&amp;D";#N/A,#N/A,FALSE,"Margins - sg&amp;a";#N/A,#N/A,FALSE,"Margins - Oper-net"}</definedName>
    <definedName name="wrn.market._.share." localSheetId="12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Netbacks." localSheetId="12" hidden="1">{"Netbacks",#N/A,FALSE,"Netbacks"}</definedName>
    <definedName name="wrn.Netbacks." hidden="1">{"Netbacks",#N/A,FALSE,"Netbacks"}</definedName>
    <definedName name="wrn.October_Income." localSheetId="12" hidden="1">{"Oct_Plan_Income_Month",#N/A,FALSE,"OctInc";"Oct_Month_Lastyear_Inc",#N/A,FALSE,"OctInc"}</definedName>
    <definedName name="wrn.October_Income." hidden="1">{"Oct_Plan_Income_Month",#N/A,FALSE,"OctInc";"Oct_Month_Lastyear_Inc",#N/A,FALSE,"OctInc"}</definedName>
    <definedName name="wrn.piping.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LC._.Co.._.budget._.months." localSheetId="12" hidden="1">{"PLC Company Budget months only",#N/A,TRUE,"Profit and Loss";"PLC Company Budget months only",#N/A,TRUE,"Firm capex";"PLC Company Budget months only",#N/A,TRUE,"Gross profit analysis";"PLC Company Budget months only",#N/A,TRUE,"Cashflow";"PLC Company Budget months only",#N/A,TRUE,"Balance Sheet"}</definedName>
    <definedName name="wrn.PLC._.Co.._.budget._.months." hidden="1">{"PLC Company Budget months only",#N/A,TRUE,"Profit and Loss";"PLC Company Budget months only",#N/A,TRUE,"Firm capex";"PLC Company Budget months only",#N/A,TRUE,"Gross profit analysis";"PLC Company Budget months only",#N/A,TRUE,"Cashflow";"PLC Company Budget months only",#N/A,TRUE,"Balance Sheet"}</definedName>
    <definedName name="wrn.PLC._.Company._.budget._.years." localSheetId="12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wrn.PLC._.Company._.budget._.years." hidden="1">{"PLC Company Budget years",#N/A,TRUE,"Profit and Loss";"PLC Company Budget years",#N/A,TRUE,"Firm capex";"PLC Company Budget years",#N/A,TRUE,"Gross profit analysis";"PLC Company Budget years",#N/A,TRUE,"Cashflow";"PLC Company Budget years",#N/A,TRUE,"Balance Sheet"}</definedName>
    <definedName name="wrn.PLSCHA4." localSheetId="12" hidden="1">{"A4PLSCH",#N/A,FALSE,"sch pl"}</definedName>
    <definedName name="wrn.PLSCHA4." hidden="1">{"A4PLSCH",#N/A,FALSE,"sch pl"}</definedName>
    <definedName name="wrn.PLX." localSheetId="12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LX." hidden="1">{"cred comp",#N/A,FALSE,"Comparable Credit Analysis";"IS",#N/A,FALSE,"IS";"Sensitivity",#N/A,FALSE,"Sensitivity";"BS",#N/A,FALSE,"BS";"Bond Summary",#N/A,FALSE,"B Summary";"AD",#N/A,FALSE,"Accretion";"NAV",#N/A,FALSE,"NAV";"SU",#N/A,FALSE,"S&amp;U";"acq. study",#N/A,FALSE,"Acq. Study";"F Charges",#N/A,FALSE,"Fixed Charges"}</definedName>
    <definedName name="wrn.PRES_OUT." localSheetId="12" hidden="1">{"page1",#N/A,FALSE,"PRESENTATION";"page2",#N/A,FALSE,"PRESENTATION";#N/A,#N/A,FALSE,"Valuation Summary"}</definedName>
    <definedName name="wrn.PRES_OUT." hidden="1">{"page1",#N/A,FALSE,"PRESENTATION";"page2",#N/A,FALSE,"PRESENTATION";#N/A,#N/A,FALSE,"Valuation Summary"}</definedName>
    <definedName name="wrn.PRES_OUT2" localSheetId="12" hidden="1">{"page1",#N/A,FALSE,"PRESENTATION";"page2",#N/A,FALSE,"PRESENTATION";#N/A,#N/A,FALSE,"Valuation Summary"}</definedName>
    <definedName name="wrn.PRES_OUT2" hidden="1">{"page1",#N/A,FALSE,"PRESENTATION";"page2",#N/A,FALSE,"PRESENTATION";#N/A,#N/A,FALSE,"Valuation Summary"}</definedName>
    <definedName name="wrn.Pres_OUT3" localSheetId="12" hidden="1">{"page1",#N/A,FALSE,"PRESENTATION";"page2",#N/A,FALSE,"PRESENTATION";#N/A,#N/A,FALSE,"Valuation Summary"}</definedName>
    <definedName name="wrn.Pres_OUT3" hidden="1">{"page1",#N/A,FALSE,"PRESENTATION";"page2",#N/A,FALSE,"PRESENTATION";#N/A,#N/A,FALSE,"Valuation Summary"}</definedName>
    <definedName name="wrn.PRES_OUT4" localSheetId="12" hidden="1">{"page1",#N/A,FALSE,"PRESENTATION";"page2",#N/A,FALSE,"PRESENTATION";#N/A,#N/A,FALSE,"Valuation Summary"}</definedName>
    <definedName name="wrn.PRES_OUT4" hidden="1">{"page1",#N/A,FALSE,"PRESENTATION";"page2",#N/A,FALSE,"PRESENTATION";#N/A,#N/A,FALSE,"Valuation Summary"}</definedName>
    <definedName name="wrn.PRES_OUT5" localSheetId="12" hidden="1">{"page1",#N/A,FALSE,"PRESENTATION";"page2",#N/A,FALSE,"PRESENTATION";#N/A,#N/A,FALSE,"Valuation Summary"}</definedName>
    <definedName name="wrn.PRES_OUT5" hidden="1">{"page1",#N/A,FALSE,"PRESENTATION";"page2",#N/A,FALSE,"PRESENTATION";#N/A,#N/A,FALSE,"Valuation Summary"}</definedName>
    <definedName name="wrn.PRES_OUT6" localSheetId="12" hidden="1">{"page1",#N/A,FALSE,"PRESENTATION";"page2",#N/A,FALSE,"PRESENTATION";#N/A,#N/A,FALSE,"Valuation Summary"}</definedName>
    <definedName name="wrn.PRES_OUT6" hidden="1">{"page1",#N/A,FALSE,"PRESENTATION";"page2",#N/A,FALSE,"PRESENTATION";#N/A,#N/A,FALSE,"Valuation Summary"}</definedName>
    <definedName name="wrn.PRES_OUT8" localSheetId="12" hidden="1">{"page1",#N/A,FALSE,"PRESENTATION";"page2",#N/A,FALSE,"PRESENTATION";#N/A,#N/A,FALSE,"Valuation Summary"}</definedName>
    <definedName name="wrn.PRES_OUT8" hidden="1">{"page1",#N/A,FALSE,"PRESENTATION";"page2",#N/A,FALSE,"PRESENTATION";#N/A,#N/A,FALSE,"Valuation Summary"}</definedName>
    <definedName name="wrn.PRINT." localSheetId="12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All." localSheetId="12" hidden="1">{"IS Years",#N/A,FALSE,"Income Statement";"IS Q96",#N/A,FALSE,"Income Statement";"IS Q97",#N/A,FALSE,"Income Statement";"Corporate",#N/A,FALSE,"Corporate Profile";"Netbacks",#N/A,FALSE,"Netbacks"}</definedName>
    <definedName name="wrn.Print._.All." hidden="1">{"IS Years",#N/A,FALSE,"Income Statement";"IS Q96",#N/A,FALSE,"Income Statement";"IS Q97",#N/A,FALSE,"Income Statement";"Corporate",#N/A,FALSE,"Corporate Profile";"Netbacks",#N/A,FALSE,"Netbacks"}</definedName>
    <definedName name="wrn.Print._.All._.Schedules." localSheetId="12" hidden="1">{"SchA1",#N/A,FALSE,"Schedules";"SchA2",#N/A,FALSE,"Schedules";"SchB1",#N/A,FALSE,"Schedules";"SchB2",#N/A,FALSE,"Schedules";"SchC1",#N/A,FALSE,"Schedules";"SchC2",#N/A,FALSE,"Schedules";"SchD1",#N/A,FALSE,"Schedules";"SchD2",#N/A,FALSE,"Schedules";"SchE1",#N/A,FALSE,"Schedules";"SchE2",#N/A,FALSE,"Schedules";"SchF1",#N/A,FALSE,"Schedules";"SchF2",#N/A,FALSE,"Schedules";"SchG1",#N/A,FALSE,"Schedules";"SchG2",#N/A,FALSE,"Schedules";"SchH1",#N/A,FALSE,"Schedules";"SchH2",#N/A,FALSE,"Schedules";"SchI1",#N/A,FALSE,"Schedules";"SchI2",#N/A,FALSE,"Schedules";"SchJ1",#N/A,FALSE,"Schedules";"SchJ2",#N/A,FALSE,"Schedules";"SchK1",#N/A,FALSE,"Schedules";"SchK2",#N/A,FALSE,"Schedules";"SchL1",#N/A,FALSE,"Schedules";"SchL2",#N/A,FALSE,"Schedules";"SchM1",#N/A,FALSE,"Schedules";"SchM2",#N/A,FALSE,"Schedules";"SchN1",#N/A,FALSE,"Schedules";"SchO1",#N/A,FALSE,"Schedules"}</definedName>
    <definedName name="wrn.Print._.All._.Schedules." hidden="1">{"SchA1",#N/A,FALSE,"Schedules";"SchA2",#N/A,FALSE,"Schedules";"SchB1",#N/A,FALSE,"Schedules";"SchB2",#N/A,FALSE,"Schedules";"SchC1",#N/A,FALSE,"Schedules";"SchC2",#N/A,FALSE,"Schedules";"SchD1",#N/A,FALSE,"Schedules";"SchD2",#N/A,FALSE,"Schedules";"SchE1",#N/A,FALSE,"Schedules";"SchE2",#N/A,FALSE,"Schedules";"SchF1",#N/A,FALSE,"Schedules";"SchF2",#N/A,FALSE,"Schedules";"SchG1",#N/A,FALSE,"Schedules";"SchG2",#N/A,FALSE,"Schedules";"SchH1",#N/A,FALSE,"Schedules";"SchH2",#N/A,FALSE,"Schedules";"SchI1",#N/A,FALSE,"Schedules";"SchI2",#N/A,FALSE,"Schedules";"SchJ1",#N/A,FALSE,"Schedules";"SchJ2",#N/A,FALSE,"Schedules";"SchK1",#N/A,FALSE,"Schedules";"SchK2",#N/A,FALSE,"Schedules";"SchL1",#N/A,FALSE,"Schedules";"SchL2",#N/A,FALSE,"Schedules";"SchM1",#N/A,FALSE,"Schedules";"SchM2",#N/A,FALSE,"Schedules";"SchN1",#N/A,FALSE,"Schedules";"SchO1",#N/A,FALSE,"Schedules"}</definedName>
    <definedName name="wrn.print._.graphs." localSheetId="12">{"cap_structure",#N/A,FALSE,"Graph-Mkt Cap";"price",#N/A,FALSE,"Graph-Price";"ebit",#N/A,FALSE,"Graph-EBITDA";"ebitda",#N/A,FALSE,"Graph-EBITDA"}</definedName>
    <definedName name="wrn.print._.graphs.">{"cap_structure",#N/A,FALSE,"Graph-Mkt Cap";"price",#N/A,FALSE,"Graph-Price";"ebit",#N/A,FALSE,"Graph-EBITDA";"ebitda",#N/A,FALSE,"Graph-EBITDA"}</definedName>
    <definedName name="wrn.print._.raw._.data._.entry." localSheetId="12">{"inputs raw data",#N/A,TRUE,"INPUT"}</definedName>
    <definedName name="wrn.print._.raw._.data._.entry.">{"inputs raw data",#N/A,TRUE,"INPUT"}</definedName>
    <definedName name="wrn.Print._.SchA." localSheetId="12" hidden="1">{"SchA1",#N/A,FALSE,"Schedules";"SchA2",#N/A,FALSE,"Schedules"}</definedName>
    <definedName name="wrn.Print._.SchA." hidden="1">{"SchA1",#N/A,FALSE,"Schedules";"SchA2",#N/A,FALSE,"Schedules"}</definedName>
    <definedName name="wrn.Print._.SchB." localSheetId="12" hidden="1">{"SchB1",#N/A,FALSE,"Schedules";"SchB2",#N/A,FALSE,"Schedules"}</definedName>
    <definedName name="wrn.Print._.SchB." hidden="1">{"SchB1",#N/A,FALSE,"Schedules";"SchB2",#N/A,FALSE,"Schedules"}</definedName>
    <definedName name="wrn.Print._.SchC." localSheetId="12" hidden="1">{"SchC1",#N/A,FALSE,"Schedules";"SchC2",#N/A,FALSE,"Schedules"}</definedName>
    <definedName name="wrn.Print._.SchC." hidden="1">{"SchC1",#N/A,FALSE,"Schedules";"SchC2",#N/A,FALSE,"Schedules"}</definedName>
    <definedName name="wrn.Print._.SchD." localSheetId="12" hidden="1">{"SchD1",#N/A,FALSE,"Schedules";"SchD2",#N/A,FALSE,"Schedules"}</definedName>
    <definedName name="wrn.Print._.SchD." hidden="1">{"SchD1",#N/A,FALSE,"Schedules";"SchD2",#N/A,FALSE,"Schedules"}</definedName>
    <definedName name="wrn.Print._.SchE." localSheetId="12" hidden="1">{"SchE1",#N/A,FALSE,"Schedules";"SchE2",#N/A,FALSE,"Schedules"}</definedName>
    <definedName name="wrn.Print._.SchE." hidden="1">{"SchE1",#N/A,FALSE,"Schedules";"SchE2",#N/A,FALSE,"Schedules"}</definedName>
    <definedName name="wrn.Print._.SchF." localSheetId="12" hidden="1">{"SchF1",#N/A,FALSE,"Schedules";"SchF2",#N/A,FALSE,"Schedules"}</definedName>
    <definedName name="wrn.Print._.SchF." hidden="1">{"SchF1",#N/A,FALSE,"Schedules";"SchF2",#N/A,FALSE,"Schedules"}</definedName>
    <definedName name="wrn.Print._.SchG." localSheetId="12" hidden="1">{"SchG1",#N/A,FALSE,"Schedules";"SchG2",#N/A,FALSE,"Schedules"}</definedName>
    <definedName name="wrn.Print._.SchG." hidden="1">{"SchG1",#N/A,FALSE,"Schedules";"SchG2",#N/A,FALSE,"Schedules"}</definedName>
    <definedName name="wrn.Print._.SchH." localSheetId="12" hidden="1">{"SchH1",#N/A,FALSE,"Schedules";"SchH2",#N/A,FALSE,"Schedules"}</definedName>
    <definedName name="wrn.Print._.SchH." hidden="1">{"SchH1",#N/A,FALSE,"Schedules";"SchH2",#N/A,FALSE,"Schedules"}</definedName>
    <definedName name="wrn.Print._.SchI." localSheetId="12" hidden="1">{"SchI1",#N/A,FALSE,"Schedules";"SchI2",#N/A,FALSE,"Schedules"}</definedName>
    <definedName name="wrn.Print._.SchI." hidden="1">{"SchI1",#N/A,FALSE,"Schedules";"SchI2",#N/A,FALSE,"Schedules"}</definedName>
    <definedName name="wrn.Print._.SchJ." localSheetId="12" hidden="1">{"SchJ1",#N/A,FALSE,"Schedules";"SchJ2",#N/A,FALSE,"Schedules"}</definedName>
    <definedName name="wrn.Print._.SchJ." hidden="1">{"SchJ1",#N/A,FALSE,"Schedules";"SchJ2",#N/A,FALSE,"Schedules"}</definedName>
    <definedName name="wrn.Print._.SchK." localSheetId="12" hidden="1">{"SchK1",#N/A,FALSE,"Schedules";"SchK2",#N/A,FALSE,"Schedules"}</definedName>
    <definedName name="wrn.Print._.SchK." hidden="1">{"SchK1",#N/A,FALSE,"Schedules";"SchK2",#N/A,FALSE,"Schedules"}</definedName>
    <definedName name="wrn.Print._.SchL." localSheetId="12" hidden="1">{"SchL1",#N/A,FALSE,"Schedules";"SchL2",#N/A,FALSE,"Schedules"}</definedName>
    <definedName name="wrn.Print._.SchL." hidden="1">{"SchL1",#N/A,FALSE,"Schedules";"SchL2",#N/A,FALSE,"Schedules"}</definedName>
    <definedName name="wrn.Print._.SchM." localSheetId="12" hidden="1">{"SchM1",#N/A,FALSE,"Schedules";"SchM2",#N/A,FALSE,"Schedules"}</definedName>
    <definedName name="wrn.Print._.SchM." hidden="1">{"SchM1",#N/A,FALSE,"Schedules";"SchM2",#N/A,FALSE,"Schedules"}</definedName>
    <definedName name="wrn.Print._.SchN." localSheetId="12" hidden="1">{"SchN1",#N/A,FALSE,"Schedules"}</definedName>
    <definedName name="wrn.Print._.SchN." hidden="1">{"SchN1",#N/A,FALSE,"Schedules"}</definedName>
    <definedName name="wrn.Print._.SchO." localSheetId="12" hidden="1">{"SchO1",#N/A,FALSE,"Schedules"}</definedName>
    <definedName name="wrn.Print._.SchO." hidden="1">{"SchO1",#N/A,FALSE,"Schedules"}</definedName>
    <definedName name="wrn.Print._.Summary." localSheetId="12" hidden="1">{"Summ1",#N/A,FALSE,"Summary"}</definedName>
    <definedName name="wrn.Print._.Summary." hidden="1">{"Summ1",#N/A,FALSE,"Summary"}</definedName>
    <definedName name="wrn.print._.summary._.sheets." localSheetId="12">{"summary1",#N/A,TRUE,"Comps";"summary2",#N/A,TRUE,"Comps";"summary3",#N/A,TRUE,"Comps"}</definedName>
    <definedName name="wrn.print._.summary._.sheets.">{"summary1",#N/A,TRUE,"Comps";"summary2",#N/A,TRUE,"Comps";"summary3",#N/A,TRUE,"Comps"}</definedName>
    <definedName name="wrn.Print_All_3_For_Meeting." localSheetId="12" hidden="1">{"ViewToPrintAll3",#N/A,FALSE,"WIP Report"}</definedName>
    <definedName name="wrn.Print_All_3_For_Meeting." hidden="1">{"ViewToPrintAll3",#N/A,FALSE,"WIP Report"}</definedName>
    <definedName name="wrn.Print_model." localSheetId="12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Rapport." localSheetId="12" hidden="1">{#N/A,#N/A,FALSE,"SHEET1";#N/A,#N/A,FALSE,"SHEET2";#N/A,#N/A,FALSE,"SHEET3";#N/A,#N/A,FALSE,"SHEET4"}</definedName>
    <definedName name="wrn.Rapport." hidden="1">{#N/A,#N/A,FALSE,"SHEET1";#N/A,#N/A,FALSE,"SHEET2";#N/A,#N/A,FALSE,"SHEET3";#N/A,#N/A,FALSE,"SHEET4"}</definedName>
    <definedName name="wrn.RCC." localSheetId="1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localSheetId="12" hidden="1">{#N/A,#N/A,FALSE,"COVER.XLS";#N/A,#N/A,FALSE,"RACT1.XLS";#N/A,#N/A,FALSE,"RACT2.XLS";#N/A,#N/A,FALSE,"ECCMP";#N/A,#N/A,FALSE,"WELDER.XLS"}</definedName>
    <definedName name="wrn.report." hidden="1">{#N/A,#N/A,FALSE,"COVER.XLS";#N/A,#N/A,FALSE,"RACT1.XLS";#N/A,#N/A,FALSE,"RACT2.XLS";#N/A,#N/A,FALSE,"ECCMP";#N/A,#N/A,FALSE,"WELDER.XLS"}</definedName>
    <definedName name="wrn.Report._.Summary." localSheetId="12" hidden="1">{#N/A,#N/A,FALSE,"March Details"}</definedName>
    <definedName name="wrn.Report._.Summary." hidden="1">{#N/A,#N/A,FALSE,"March Details"}</definedName>
    <definedName name="wrn.report1" localSheetId="12" hidden="1">{#N/A,#N/A,FALSE,"COVER.XLS";#N/A,#N/A,FALSE,"RACT1.XLS";#N/A,#N/A,FALSE,"RACT2.XLS";#N/A,#N/A,FALSE,"ECCMP";#N/A,#N/A,FALSE,"WELDER.XLS"}</definedName>
    <definedName name="wrn.report1" hidden="1">{#N/A,#N/A,FALSE,"COVER.XLS";#N/A,#N/A,FALSE,"RACT1.XLS";#N/A,#N/A,FALSE,"RACT2.XLS";#N/A,#N/A,FALSE,"ECCMP";#N/A,#N/A,FALSE,"WELDER.XLS"}</definedName>
    <definedName name="wrn.REPORT1." localSheetId="12" hidden="1">{"REPORT1",#N/A,FALSE,"February Details"}</definedName>
    <definedName name="wrn.REPORT1." hidden="1">{"REPORT1",#N/A,FALSE,"February Details"}</definedName>
    <definedName name="wrn.Rev_Proj." localSheetId="12" hidden="1">{"RevProj",#N/A,FALSE,"WIP Report"}</definedName>
    <definedName name="wrn.Rev_Proj." hidden="1">{"RevProj",#N/A,FALSE,"WIP Report"}</definedName>
    <definedName name="wrn.review." localSheetId="12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oll._.Up._.Fields." localSheetId="12" hidden="1">{"Total",#N/A,FALSE,"Six Fields";"PDP",#N/A,FALSE,"Six Fields";"PNP",#N/A,FALSE,"Six Fields";"PUD",#N/A,FALSE,"Six Fields";"Prob",#N/A,FALSE,"Six Fields"}</definedName>
    <definedName name="wrn.Roll._.Up._.Fields." hidden="1">{"Total",#N/A,FALSE,"Six Fields";"PDP",#N/A,FALSE,"Six Fields";"PNP",#N/A,FALSE,"Six Fields";"PUD",#N/A,FALSE,"Six Fields";"Prob",#N/A,FALSE,"Six Fields"}</definedName>
    <definedName name="wrn.RPLINS." localSheetId="1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ales._.and._.LFL._.assumptions." localSheetId="12" hidden="1">{#N/A,#N/A,FALSE,"H1H2";"Sales by division",#N/A,FALSE,"H1H2";"LFL assumptions",#N/A,FALSE,"H1H2"}</definedName>
    <definedName name="wrn.Sales._.and._.LFL._.assumptions." hidden="1">{#N/A,#N/A,FALSE,"H1H2";"Sales by division",#N/A,FALSE,"H1H2";"LFL assumptions",#N/A,FALSE,"H1H2"}</definedName>
    <definedName name="wrn.Set." localSheetId="12" hidden="1">{#N/A,#N/A,FALSE,"High";#N/A,#N/A,FALSE,"Low";#N/A,#N/A,FALSE,"MarketCap";#N/A,#N/A,FALSE,"Alpha"}</definedName>
    <definedName name="wrn.Set." hidden="1">{#N/A,#N/A,FALSE,"High";#N/A,#N/A,FALSE,"Low";#N/A,#N/A,FALSE,"MarketCap";#N/A,#N/A,FALSE,"Alpha"}</definedName>
    <definedName name="wrn.Short._.Print." localSheetId="12">{#N/A,#N/A,FALSE,"Summary";#N/A,#N/A,FALSE,"Returns";#N/A,#N/A,FALSE,"Opening BS";#N/A,#N/A,FALSE,"EMO";#N/A,#N/A,FALSE,"BS";#N/A,#N/A,FALSE,"IS";#N/A,#N/A,FALSE,"Metalworking IS";#N/A,#N/A,FALSE,"CFS";#N/A,#N/A,FALSE,"Ratios"}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tatus_revSum1." localSheetId="12" hidden="1">{"StatusRevSumm",#N/A,FALSE,"WIP Report"}</definedName>
    <definedName name="wrn.status_revSum1." hidden="1">{"StatusRevSumm",#N/A,FALSE,"WIP Report"}</definedName>
    <definedName name="wrn.Status_RevSumm." localSheetId="12" hidden="1">{"StatusRevSumm",#N/A,FALSE,"WIP Report"}</definedName>
    <definedName name="wrn.Status_RevSumm." hidden="1">{"StatusRevSumm",#N/A,FALSE,"WIP Report"}</definedName>
    <definedName name="wrn.Structure." localSheetId="12" hidden="1">{#N/A,#N/A,FALSE,"Structure";#N/A,#N/A,FALSE,"Proj-Cal";#N/A,#N/A,FALSE,"Market"}</definedName>
    <definedName name="wrn.Structure." hidden="1">{#N/A,#N/A,FALSE,"Structure";#N/A,#N/A,FALSE,"Proj-Cal";#N/A,#N/A,FALSE,"Market"}</definedName>
    <definedName name="wrn.SUM." localSheetId="12" hidden="1">{"SUM",#N/A,FALSE,"Details (2)"}</definedName>
    <definedName name="wrn.SUM." hidden="1">{"SUM",#N/A,FALSE,"Details (2)"}</definedName>
    <definedName name="wrn.sumarry_96_980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arry_96_980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1" localSheetId="12" hidden="1">{#N/A,#N/A,FALSE,"COVER1.XLS ";#N/A,#N/A,FALSE,"RACT1.XLS";#N/A,#N/A,FALSE,"RACT2.XLS";#N/A,#N/A,FALSE,"ECCMP";#N/A,#N/A,FALSE,"WELDER.XLS"}</definedName>
    <definedName name="wrn.summ1" hidden="1">{#N/A,#N/A,FALSE,"COVER1.XLS ";#N/A,#N/A,FALSE,"RACT1.XLS";#N/A,#N/A,FALSE,"RACT2.XLS";#N/A,#N/A,FALSE,"ECCMP";#N/A,#N/A,FALSE,"WELDER.XLS"}</definedName>
    <definedName name="wrn.summary." localSheetId="12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Summary._.of._.Details2." localSheetId="12" hidden="1">{"Summary",#N/A,FALSE,"Details (2)"}</definedName>
    <definedName name="wrn.Summary._.of._.Details2." hidden="1">{"Summary",#N/A,FALSE,"Details (2)"}</definedName>
    <definedName name="wrn.summary_95_890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890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50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50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.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.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0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0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1.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1.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3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3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6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6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7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7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8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8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8w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8w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9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69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7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7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70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70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71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71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8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8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8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5_98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15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15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0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0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3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3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4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4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7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7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7_1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7_1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8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8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x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7x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87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summary_96_987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.TEST." localSheetId="12" hidden="1">{#N/A,#N/A,FALSE,"96SALAR2"}</definedName>
    <definedName name="wrn.TEST." hidden="1">{#N/A,#N/A,FALSE,"96SALAR2"}</definedName>
    <definedName name="wrn.Test1." localSheetId="12" hidden="1">{#N/A,#N/A,FALSE,"FA Register Final"}</definedName>
    <definedName name="wrn.Test1." hidden="1">{#N/A,#N/A,FALSE,"FA Register Final"}</definedName>
    <definedName name="wrn.TheWholeEnchilada." localSheetId="12" hidden="1">{"CSheet",#N/A,FALSE,"C";"SmCap",#N/A,FALSE,"VAL1";"GulfCoast",#N/A,FALSE,"VAL1";"nav",#N/A,FALSE,"NAV";"Summary",#N/A,FALSE,"NAV"}</definedName>
    <definedName name="wrn.TheWholeEnchilada." hidden="1">{"CSheet",#N/A,FALSE,"C";"SmCap",#N/A,FALSE,"VAL1";"GulfCoast",#N/A,FALSE,"VAL1";"nav",#N/A,FALSE,"NAV";"Summary",#N/A,FALSE,"NAV"}</definedName>
    <definedName name="wrn.Total._.Proved." localSheetId="12" hidden="1">{"Total",#N/A,FALSE,"Total Proved";"PDP",#N/A,FALSE,"Total Proved";"PNP",#N/A,FALSE,"Total Proved";"PUD",#N/A,FALSE,"Total Proved"}</definedName>
    <definedName name="wrn.Total._.Proved." hidden="1">{"Total",#N/A,FALSE,"Total Proved";"PDP",#N/A,FALSE,"Total Proved";"PNP",#N/A,FALSE,"Total Proved";"PUD",#N/A,FALSE,"Total Proved"}</definedName>
    <definedName name="wrn.Total._.Proved._.plus._.Probable." localSheetId="12" hidden="1">{"Total",#N/A,FALSE,"Total Proved + Probable";"PDP",#N/A,FALSE,"Total Proved + Probable";"PNP",#N/A,FALSE,"Total Proved + Probable";"PUD",#N/A,FALSE,"Total Proved + Probable";"Prob",#N/A,FALSE,"Total Proved + Probable"}</definedName>
    <definedName name="wrn.Total._.Proved._.plus._.Probable." hidden="1">{"Total",#N/A,FALSE,"Total Proved + Probable";"PDP",#N/A,FALSE,"Total Proved + Probable";"PNP",#N/A,FALSE,"Total Proved + Probable";"PUD",#N/A,FALSE,"Total Proved + Probable";"Prob",#N/A,FALSE,"Total Proved + Probable"}</definedName>
    <definedName name="wrn.Trend._.Reports." localSheetId="12" hidden="1">{#N/A,#N/A,FALSE,"IncStmt_Trend_SmallFormat";#N/A,#N/A,FALSE,"Retail";#N/A,#N/A,FALSE,"AdminExcRest"}</definedName>
    <definedName name="wrn.Trend._.Reports." hidden="1">{#N/A,#N/A,FALSE,"IncStmt_Trend_SmallFormat";#N/A,#N/A,FALSE,"Retail";#N/A,#N/A,FALSE,"AdminExcRest"}</definedName>
    <definedName name="wrn.UK._.Retail._.PLs." localSheetId="12" hidden="1">{"Clothing PL",#N/A,FALSE,"H1H2";"Food PL",#N/A,FALSE,"H1H2";"Group PL",#N/A,FALSE,"H1H2";"Home Furnishings PL",#N/A,FALSE,"H1H2"}</definedName>
    <definedName name="wrn.UK._.Retail._.PLs." hidden="1">{"Clothing PL",#N/A,FALSE,"H1H2";"Food PL",#N/A,FALSE,"H1H2";"Group PL",#N/A,FALSE,"H1H2";"Home Furnishings PL",#N/A,FALSE,"H1H2"}</definedName>
    <definedName name="wrn.VALUATION." localSheetId="12" hidden="1">{#N/A,#N/A,FALSE,"Valuation Assumptions";#N/A,#N/A,FALSE,"Summary";#N/A,#N/A,FALSE,"DCF";#N/A,#N/A,FALSE,"Valuation";#N/A,#N/A,FALSE,"WACC";#N/A,#N/A,FALSE,"UBVH";#N/A,#N/A,FALSE,"Free Cash Flow"}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_summary_95_952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_summary_95_95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_summary_95_952_1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_summary_95_952_1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n1.history" localSheetId="12">{#N/A,#N/A,FALSE,"model"}</definedName>
    <definedName name="wrn1.history">{#N/A,#N/A,FALSE,"model"}</definedName>
    <definedName name="wrn2.ALL." localSheetId="12" hidden="1">{"SUMM_1",#N/A,FALSE,"SUMS";"SUMM_2",#N/A,FALSE,"SUMS";"SEC1",#N/A,FALSE,"SECTION 1";"SEC2",#N/A,FALSE,"SECTION 2";"SEC3",#N/A,FALSE,"SECTION 3";"SEC4",#N/A,FALSE,"SECTION 4";"SEC5622",#N/A,FALSE,"SECTION 5 622 Mbit";"SEC525",#N/A,FALSE,"SECTION 5 2.5Gbit"}</definedName>
    <definedName name="wrn2.ALL." hidden="1">{"SUMM_1",#N/A,FALSE,"SUMS";"SUMM_2",#N/A,FALSE,"SUMS";"SEC1",#N/A,FALSE,"SECTION 1";"SEC2",#N/A,FALSE,"SECTION 2";"SEC3",#N/A,FALSE,"SECTION 3";"SEC4",#N/A,FALSE,"SECTION 4";"SEC5622",#N/A,FALSE,"SECTION 5 622 Mbit";"SEC525",#N/A,FALSE,"SECTION 5 2.5Gbit"}</definedName>
    <definedName name="wrn3.histroic" localSheetId="12">{#N/A,#N/A,FALSE,"model"}</definedName>
    <definedName name="wrn3.histroic">{#N/A,#N/A,FALSE,"model"}</definedName>
    <definedName name="wrrr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rrr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SMI_Sales_EBITDA" localSheetId="12">#REF!</definedName>
    <definedName name="WSMI_Sales_EBITDA">#REF!</definedName>
    <definedName name="WSMI_WACC_TV" localSheetId="12">#REF!</definedName>
    <definedName name="WSMI_WACC_TV">#REF!</definedName>
    <definedName name="wtere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tere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wvu.inputs._.raw._.data." localSheetId="12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2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2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2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w" localSheetId="12" hidden="1">{"SchB1",#N/A,FALSE,"Schedules";"SchB2",#N/A,FALSE,"Schedules"}</definedName>
    <definedName name="ww" hidden="1">{"SchB1",#N/A,FALSE,"Schedules";"SchB2",#N/A,FALSE,"Schedules"}</definedName>
    <definedName name="www" localSheetId="12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w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www" localSheetId="12" hidden="1">{#N/A,#N/A,FALSE,"COMP"}</definedName>
    <definedName name="wwww" hidden="1">{#N/A,#N/A,FALSE,"COMP"}</definedName>
    <definedName name="X" localSheetId="12">#REF!</definedName>
    <definedName name="X">#REF!</definedName>
    <definedName name="x_dataentry" localSheetId="12">#REF!</definedName>
    <definedName name="x_dataentry">#REF!</definedName>
    <definedName name="X_RATE" localSheetId="12">#REF!</definedName>
    <definedName name="X_RATE">#REF!</definedName>
    <definedName name="X059140_Loans_Employees_June05_JV_List" localSheetId="12">#REF!</definedName>
    <definedName name="X059140_Loans_Employees_June05_JV_List">#REF!</definedName>
    <definedName name="XAx" localSheetId="12" hidden="1">{#N/A,#N/A,FALSE,"COMP"}</definedName>
    <definedName name="XAx" hidden="1">{#N/A,#N/A,FALSE,"COMP"}</definedName>
    <definedName name="xfhs" localSheetId="12" hidden="1">#N/A</definedName>
    <definedName name="xfhs" hidden="1">[0]!xfhs</definedName>
    <definedName name="Xrate_Euro" localSheetId="12">#REF!</definedName>
    <definedName name="Xrate_Euro">#REF!</definedName>
    <definedName name="XREF_COLUMN_1" localSheetId="12">#REF!</definedName>
    <definedName name="XREF_COLUMN_1">#REF!</definedName>
    <definedName name="XREF_COLUMN_2" localSheetId="12">#REF!</definedName>
    <definedName name="XREF_COLUMN_2">#REF!</definedName>
    <definedName name="XREF_COLUMN_3" localSheetId="12">#REF!</definedName>
    <definedName name="XREF_COLUMN_3">#REF!</definedName>
    <definedName name="XREF_COLUMN_4" localSheetId="12">#REF!</definedName>
    <definedName name="XREF_COLUMN_4">#REF!</definedName>
    <definedName name="XREF_COLUMN_5" localSheetId="12">#REF!</definedName>
    <definedName name="XREF_COLUMN_5">#REF!</definedName>
    <definedName name="XREF_COLUMN_6" localSheetId="12">#REF!</definedName>
    <definedName name="XREF_COLUMN_6">#REF!</definedName>
    <definedName name="XREF_COLUMN_7" localSheetId="12">#REF!</definedName>
    <definedName name="XREF_COLUMN_7">#REF!</definedName>
    <definedName name="XRefActiveRow" localSheetId="12">#REF!</definedName>
    <definedName name="XRefActiveRow">#REF!</definedName>
    <definedName name="XRefCopy1" localSheetId="12">#REF!</definedName>
    <definedName name="XRefCopy1">#REF!</definedName>
    <definedName name="XRefCopy11" localSheetId="12">#REF!</definedName>
    <definedName name="XRefCopy11">#REF!</definedName>
    <definedName name="XRefCopy12" localSheetId="12">#REF!</definedName>
    <definedName name="XRefCopy12">#REF!</definedName>
    <definedName name="XRefCopy12Row" localSheetId="12">#REF!</definedName>
    <definedName name="XRefCopy12Row">#REF!</definedName>
    <definedName name="XRefCopy13" localSheetId="12">#REF!</definedName>
    <definedName name="XRefCopy13">#REF!</definedName>
    <definedName name="XRefCopy13Row" localSheetId="12">#REF!</definedName>
    <definedName name="XRefCopy13Row">#REF!</definedName>
    <definedName name="XRefCopy14" localSheetId="12">#REF!</definedName>
    <definedName name="XRefCopy14">#REF!</definedName>
    <definedName name="XRefCopy14Row" localSheetId="12">#REF!</definedName>
    <definedName name="XRefCopy14Row">#REF!</definedName>
    <definedName name="XRefCopy15" localSheetId="12">#REF!</definedName>
    <definedName name="XRefCopy15">#REF!</definedName>
    <definedName name="XRefCopy15Row" localSheetId="12">#REF!</definedName>
    <definedName name="XRefCopy15Row">#REF!</definedName>
    <definedName name="XRefCopy16" localSheetId="12">#REF!</definedName>
    <definedName name="XRefCopy16">#REF!</definedName>
    <definedName name="XRefCopy16Row" localSheetId="12">#REF!</definedName>
    <definedName name="XRefCopy16Row">#REF!</definedName>
    <definedName name="XRefCopy17" localSheetId="12">#REF!</definedName>
    <definedName name="XRefCopy17">#REF!</definedName>
    <definedName name="XRefCopy17Row" localSheetId="12">#REF!</definedName>
    <definedName name="XRefCopy17Row">#REF!</definedName>
    <definedName name="XRefCopy18" localSheetId="12">#REF!</definedName>
    <definedName name="XRefCopy18">#REF!</definedName>
    <definedName name="XRefCopy18Row" localSheetId="12">#REF!</definedName>
    <definedName name="XRefCopy18Row">#REF!</definedName>
    <definedName name="XRefCopy3" localSheetId="12">#REF!</definedName>
    <definedName name="XRefCopy3">#REF!</definedName>
    <definedName name="XRefCopy4" localSheetId="12">#REF!</definedName>
    <definedName name="XRefCopy4">#REF!</definedName>
    <definedName name="XRefCopy6" localSheetId="12">#REF!</definedName>
    <definedName name="XRefCopy6">#REF!</definedName>
    <definedName name="XRefCopy6Row" localSheetId="12">#REF!</definedName>
    <definedName name="XRefCopy6Row">#REF!</definedName>
    <definedName name="XRefCopy8" localSheetId="12">#REF!</definedName>
    <definedName name="XRefCopy8">#REF!</definedName>
    <definedName name="XRefPaste10" localSheetId="12">#REF!</definedName>
    <definedName name="XRefPaste10">#REF!</definedName>
    <definedName name="XRefPaste10Row" localSheetId="12">#REF!</definedName>
    <definedName name="XRefPaste10Row">#REF!</definedName>
    <definedName name="XRefPaste11" localSheetId="12">#REF!</definedName>
    <definedName name="XRefPaste11">#REF!</definedName>
    <definedName name="XRefPaste11Row" localSheetId="12">#REF!</definedName>
    <definedName name="XRefPaste11Row">#REF!</definedName>
    <definedName name="XRefPaste12" localSheetId="12">#REF!</definedName>
    <definedName name="XRefPaste12">#REF!</definedName>
    <definedName name="XRefPaste12Row" localSheetId="12">#REF!</definedName>
    <definedName name="XRefPaste12Row">#REF!</definedName>
    <definedName name="XRefPaste14" localSheetId="12">#REF!</definedName>
    <definedName name="XRefPaste14">#REF!</definedName>
    <definedName name="XRefPaste14Row" localSheetId="12">#REF!</definedName>
    <definedName name="XRefPaste14Row">#REF!</definedName>
    <definedName name="XRefPaste15" localSheetId="12">#REF!</definedName>
    <definedName name="XRefPaste15">#REF!</definedName>
    <definedName name="XRefPaste15Row" localSheetId="12">#REF!</definedName>
    <definedName name="XRefPaste15Row">#REF!</definedName>
    <definedName name="XRefPaste2" localSheetId="12">#REF!</definedName>
    <definedName name="XRefPaste2">#REF!</definedName>
    <definedName name="XRefPaste2Row" localSheetId="12">#REF!</definedName>
    <definedName name="XRefPaste2Row">#REF!</definedName>
    <definedName name="XRefPaste4" localSheetId="12">#REF!</definedName>
    <definedName name="XRefPaste4">#REF!</definedName>
    <definedName name="XRefPaste4Row" localSheetId="12">#REF!</definedName>
    <definedName name="XRefPaste4Row">#REF!</definedName>
    <definedName name="XSCAS" localSheetId="12" hidden="1">{#N/A,#N/A,FALSE,"COMP"}</definedName>
    <definedName name="XSCAS" hidden="1">{#N/A,#N/A,FALSE,"COMP"}</definedName>
    <definedName name="xscManagement">#REF!</definedName>
    <definedName name="xscOrdinary" localSheetId="12">#REF!</definedName>
    <definedName name="xscOrdinary">#REF!</definedName>
    <definedName name="xscPreference_Class_B" localSheetId="12">#REF!</definedName>
    <definedName name="xscPreference_Class_B">#REF!</definedName>
    <definedName name="xscPreferred_Ordinary" localSheetId="12">#REF!</definedName>
    <definedName name="xscPreferred_Ordinary">#REF!</definedName>
    <definedName name="xscSenior_A_debt" localSheetId="12">#REF!</definedName>
    <definedName name="xscSenior_A_debt">#REF!</definedName>
    <definedName name="xscSenior_B_Note" localSheetId="12">#REF!</definedName>
    <definedName name="xscSenior_B_Note">#REF!</definedName>
    <definedName name="xscSenior_C_Note" localSheetId="12">#REF!</definedName>
    <definedName name="xscSenior_C_Note">#REF!</definedName>
    <definedName name="xscSenior_Mezzanine" localSheetId="12">#REF!</definedName>
    <definedName name="xscSenior_Mezzanine">#REF!</definedName>
    <definedName name="xscToVendor" localSheetId="12">#REF!</definedName>
    <definedName name="xscToVendor">#REF!</definedName>
    <definedName name="xstr" localSheetId="12">#REF!</definedName>
    <definedName name="xstr">#REF!</definedName>
    <definedName name="xx" localSheetId="12">#REF!</definedName>
    <definedName name="xx">#REF!</definedName>
    <definedName name="xxx" localSheetId="12">#REF!</definedName>
    <definedName name="xxx">#REF!</definedName>
    <definedName name="xyz" localSheetId="12">#REF!</definedName>
    <definedName name="xyz">#REF!</definedName>
    <definedName name="y" localSheetId="12">#REF!</definedName>
    <definedName name="y">#REF!</definedName>
    <definedName name="year" localSheetId="12">#REF!</definedName>
    <definedName name="year">#REF!</definedName>
    <definedName name="year_days" localSheetId="12">#REF!</definedName>
    <definedName name="year_days">#REF!</definedName>
    <definedName name="year2" localSheetId="12">#REF!</definedName>
    <definedName name="year2">#REF!</definedName>
    <definedName name="yearending" localSheetId="12">#REF!</definedName>
    <definedName name="yearending">#REF!</definedName>
    <definedName name="YEN" localSheetId="12">#REF!</definedName>
    <definedName name="YEN">#REF!</definedName>
    <definedName name="yend" localSheetId="12">#REF!</definedName>
    <definedName name="yend">#REF!</definedName>
    <definedName name="YENDP" localSheetId="12">#REF!</definedName>
    <definedName name="YENDP">#REF!</definedName>
    <definedName name="yikiukui" localSheetId="12" hidden="1">{"summary1",#N/A,TRUE,"Comps";"summary2",#N/A,TRUE,"Comps";"summary3",#N/A,TRUE,"Comps"}</definedName>
    <definedName name="yikiukui" hidden="1">{"summary1",#N/A,TRUE,"Comps";"summary2",#N/A,TRUE,"Comps";"summary3",#N/A,TRUE,"Comps"}</definedName>
    <definedName name="YR1License" localSheetId="12">#REF!</definedName>
    <definedName name="YR1License">#REF!</definedName>
    <definedName name="YTDQ1Perf" localSheetId="12">#REF!</definedName>
    <definedName name="YTDQ1Perf">#REF!</definedName>
    <definedName name="YTDQ2Perf" localSheetId="12">#REF!</definedName>
    <definedName name="YTDQ2Perf">#REF!</definedName>
    <definedName name="YTDQ3Perf" localSheetId="12">#REF!</definedName>
    <definedName name="YTDQ3Perf">#REF!</definedName>
    <definedName name="YTDQ4Perf" localSheetId="12">#REF!</definedName>
    <definedName name="YTDQ4Perf">#REF!</definedName>
    <definedName name="ytjy" localSheetId="12" hidden="1">#N/A</definedName>
    <definedName name="ytjy" hidden="1">[0]!ytjy</definedName>
    <definedName name="z" localSheetId="12">#REF!</definedName>
    <definedName name="z">#REF!</definedName>
    <definedName name="zep" localSheetId="12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zep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zx" localSheetId="12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zxxx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zxxx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zxxx_1" localSheetId="12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zxxx_1" hidden="1">{"arpm1995",#N/A,FALSE,"Summary 95-96";"bus_long_distance",#N/A,FALSE,"Summary 95-96";"mins_per_day",#N/A,FALSE,"Summary 95-96";"minutes1995",#N/A,FALSE,"Summary 95-96";"rev_per_day",#N/A,FALSE,"Summary 95-96";"view1995",#N/A,FALSE,"Summary 95-96"}</definedName>
    <definedName name="zz" localSheetId="12">#REF!</definedName>
    <definedName name="zz">#REF!</definedName>
    <definedName name="zzz" localSheetId="12">#REF!</definedName>
    <definedName name="zzz">#REF!</definedName>
    <definedName name="zzzzz" localSheetId="12" hidden="1">{#N/A,#N/A,FALSE,"COVER1.XLS ";#N/A,#N/A,FALSE,"RACT1.XLS";#N/A,#N/A,FALSE,"RACT2.XLS";#N/A,#N/A,FALSE,"ECCMP";#N/A,#N/A,FALSE,"WELDER.XLS"}</definedName>
    <definedName name="zzzzz" hidden="1">{#N/A,#N/A,FALSE,"COVER1.XLS ";#N/A,#N/A,FALSE,"RACT1.XLS";#N/A,#N/A,FALSE,"RACT2.XLS";#N/A,#N/A,FALSE,"ECCMP";#N/A,#N/A,FALSE,"WELDER.XLS"}</definedName>
    <definedName name="zzzzzz" localSheetId="12" hidden="1">{#N/A,#N/A,FALSE,"COVER.XLS";#N/A,#N/A,FALSE,"RACT1.XLS";#N/A,#N/A,FALSE,"RACT2.XLS";#N/A,#N/A,FALSE,"ECCMP";#N/A,#N/A,FALSE,"WELDER.XLS"}</definedName>
    <definedName name="zzzzzz" hidden="1">{#N/A,#N/A,FALSE,"COVER.XLS";#N/A,#N/A,FALSE,"RACT1.XLS";#N/A,#N/A,FALSE,"RACT2.XLS";#N/A,#N/A,FALSE,"ECCMP";#N/A,#N/A,FALSE,"WELDER.XLS"}</definedName>
    <definedName name="zzzzzzz" localSheetId="12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zzzzzzz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zzzzzzzzzzzz" localSheetId="12" hidden="1">{#N/A,#N/A,FALSE,"COVER.XLS";#N/A,#N/A,FALSE,"RACT1.XLS";#N/A,#N/A,FALSE,"RACT2.XLS";#N/A,#N/A,FALSE,"ECCMP";#N/A,#N/A,FALSE,"WELDER.XLS"}</definedName>
    <definedName name="zzzzzzzzzzzz" hidden="1">{#N/A,#N/A,FALSE,"COVER.XLS";#N/A,#N/A,FALSE,"RACT1.XLS";#N/A,#N/A,FALSE,"RACT2.XLS";#N/A,#N/A,FALSE,"ECCMP";#N/A,#N/A,FALSE,"WELDER.XLS"}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3_efd9c3c5-2aa4-4bcc-923d-3b712e120588" name="Page003" connection="Query - Page003"/>
          <x15:modelTable id="Page004_22e6c20c-74f8-4a03-8e93-4a36c9aea2fe" name="Page004" connection="Query - Page004"/>
          <x15:modelTable id="Page003  2_8e3e8f90-c534-44c0-95b1-f13baf95da58" name="Page003  2" connection="Query - Page003 (2)"/>
          <x15:modelTable id="Page004  2_26dcd40d-805f-45d9-b963-6416fd1315a9" name="Page004  2" connection="Query - Page004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1" l="1"/>
  <c r="D15" i="21"/>
  <c r="J3" i="9"/>
  <c r="J2" i="9"/>
  <c r="I3" i="9"/>
  <c r="I2" i="9"/>
  <c r="F10" i="22"/>
  <c r="D10" i="22"/>
  <c r="M6" i="19"/>
  <c r="L6" i="19"/>
  <c r="K6" i="19"/>
  <c r="G6" i="19"/>
  <c r="H31" i="10"/>
  <c r="M34" i="19"/>
  <c r="M33" i="19"/>
  <c r="M32" i="19"/>
  <c r="L34" i="19"/>
  <c r="L33" i="19"/>
  <c r="L32" i="19"/>
  <c r="M23" i="19"/>
  <c r="L23" i="19"/>
  <c r="M22" i="19"/>
  <c r="L22" i="19"/>
  <c r="M21" i="19"/>
  <c r="L21" i="19"/>
  <c r="M20" i="19"/>
  <c r="L20" i="19"/>
  <c r="L11" i="19"/>
  <c r="L10" i="19"/>
  <c r="M11" i="19"/>
  <c r="M10" i="19"/>
  <c r="M9" i="19"/>
  <c r="L9" i="19"/>
  <c r="M8" i="19"/>
  <c r="L8" i="19"/>
  <c r="M7" i="19"/>
  <c r="L7" i="19"/>
  <c r="D4" i="18"/>
  <c r="F31" i="20"/>
  <c r="F30" i="20"/>
  <c r="F29" i="20"/>
  <c r="F28" i="20"/>
  <c r="E24" i="20"/>
  <c r="E23" i="20"/>
  <c r="E22" i="20"/>
  <c r="E21" i="20"/>
  <c r="F24" i="20"/>
  <c r="F23" i="20"/>
  <c r="F22" i="20"/>
  <c r="F21" i="20"/>
  <c r="D24" i="20"/>
  <c r="D23" i="20"/>
  <c r="D22" i="20"/>
  <c r="D21" i="20"/>
  <c r="E13" i="20"/>
  <c r="E12" i="20"/>
  <c r="E11" i="20"/>
  <c r="E10" i="20"/>
  <c r="G6" i="20"/>
  <c r="G30" i="20" s="1"/>
  <c r="M83" i="19"/>
  <c r="L83" i="19"/>
  <c r="K83" i="19"/>
  <c r="G83" i="19"/>
  <c r="M76" i="19"/>
  <c r="L76" i="19"/>
  <c r="K76" i="19"/>
  <c r="G76" i="19"/>
  <c r="M82" i="19"/>
  <c r="L82" i="19"/>
  <c r="K82" i="19"/>
  <c r="G82" i="19"/>
  <c r="M81" i="19"/>
  <c r="L81" i="19"/>
  <c r="K81" i="19"/>
  <c r="G81" i="19"/>
  <c r="M75" i="19"/>
  <c r="L75" i="19"/>
  <c r="K75" i="19"/>
  <c r="G75" i="19"/>
  <c r="C9" i="18"/>
  <c r="C62" i="19"/>
  <c r="F45" i="19"/>
  <c r="E45" i="19"/>
  <c r="D45" i="19"/>
  <c r="F44" i="19"/>
  <c r="E44" i="19"/>
  <c r="D44" i="19"/>
  <c r="F43" i="19"/>
  <c r="E43" i="19"/>
  <c r="D43" i="19"/>
  <c r="C45" i="19"/>
  <c r="C44" i="19"/>
  <c r="C43" i="19"/>
  <c r="F42" i="19"/>
  <c r="E42" i="19"/>
  <c r="D42" i="19"/>
  <c r="C42" i="19"/>
  <c r="F39" i="19"/>
  <c r="E39" i="19"/>
  <c r="D39" i="19"/>
  <c r="C39" i="19"/>
  <c r="F38" i="19"/>
  <c r="E38" i="19"/>
  <c r="D38" i="19"/>
  <c r="C38" i="19"/>
  <c r="F37" i="19"/>
  <c r="E37" i="19"/>
  <c r="D37" i="19"/>
  <c r="C37" i="19"/>
  <c r="F36" i="19"/>
  <c r="E36" i="19"/>
  <c r="D36" i="19"/>
  <c r="C36" i="19"/>
  <c r="K34" i="19"/>
  <c r="G34" i="19"/>
  <c r="K33" i="19"/>
  <c r="G33" i="19"/>
  <c r="K32" i="19"/>
  <c r="G32" i="19"/>
  <c r="F28" i="19"/>
  <c r="E28" i="19"/>
  <c r="D28" i="19"/>
  <c r="C28" i="19"/>
  <c r="F27" i="19"/>
  <c r="E27" i="19"/>
  <c r="D27" i="19"/>
  <c r="C27" i="19"/>
  <c r="F26" i="19"/>
  <c r="E26" i="19"/>
  <c r="D26" i="19"/>
  <c r="C26" i="19"/>
  <c r="F25" i="19"/>
  <c r="E25" i="19"/>
  <c r="D25" i="19"/>
  <c r="C25" i="19"/>
  <c r="K23" i="19"/>
  <c r="G23" i="19"/>
  <c r="K22" i="19"/>
  <c r="G22" i="19"/>
  <c r="K21" i="19"/>
  <c r="G21" i="19"/>
  <c r="K20" i="19"/>
  <c r="G20" i="19"/>
  <c r="K11" i="19"/>
  <c r="G11" i="19"/>
  <c r="K10" i="19"/>
  <c r="G10" i="19"/>
  <c r="K9" i="19"/>
  <c r="G9" i="19"/>
  <c r="K8" i="19"/>
  <c r="G8" i="19"/>
  <c r="K7" i="19"/>
  <c r="G7" i="19"/>
  <c r="M9" i="15"/>
  <c r="M8" i="15"/>
  <c r="M25" i="19" l="1"/>
  <c r="D29" i="20"/>
  <c r="E31" i="20"/>
  <c r="E28" i="20"/>
  <c r="D31" i="20"/>
  <c r="E30" i="20"/>
  <c r="G31" i="20"/>
  <c r="D28" i="20"/>
  <c r="E29" i="20"/>
  <c r="D30" i="20"/>
  <c r="G28" i="20"/>
  <c r="G29" i="20"/>
  <c r="L28" i="19"/>
  <c r="M39" i="19"/>
  <c r="L37" i="19"/>
  <c r="C63" i="19"/>
  <c r="C64" i="19" s="1"/>
  <c r="M45" i="19"/>
  <c r="M51" i="19" s="1"/>
  <c r="L38" i="19"/>
  <c r="L42" i="19"/>
  <c r="L48" i="19" s="1"/>
  <c r="M38" i="19"/>
  <c r="L43" i="19"/>
  <c r="L49" i="19" s="1"/>
  <c r="L44" i="19"/>
  <c r="L50" i="19" s="1"/>
  <c r="M37" i="19"/>
  <c r="L45" i="19"/>
  <c r="L51" i="19" s="1"/>
  <c r="L36" i="19"/>
  <c r="M42" i="19"/>
  <c r="M48" i="19" s="1"/>
  <c r="M36" i="19"/>
  <c r="M43" i="19"/>
  <c r="M49" i="19" s="1"/>
  <c r="L39" i="19"/>
  <c r="M44" i="19"/>
  <c r="M50" i="19" s="1"/>
  <c r="M28" i="19"/>
  <c r="L27" i="19"/>
  <c r="M27" i="19"/>
  <c r="L26" i="19"/>
  <c r="M26" i="19"/>
  <c r="L25" i="19"/>
  <c r="M9" i="17" l="1"/>
  <c r="L9" i="17"/>
  <c r="M8" i="17"/>
  <c r="L8" i="17"/>
  <c r="N4" i="17"/>
  <c r="M4" i="17"/>
  <c r="L7" i="23" l="1"/>
  <c r="M7" i="23" s="1"/>
  <c r="N7" i="23" s="1"/>
  <c r="O7" i="23" s="1"/>
  <c r="P7" i="23" s="1"/>
  <c r="K7" i="23"/>
  <c r="J7" i="23"/>
  <c r="B19" i="23"/>
  <c r="D4" i="23"/>
  <c r="E4" i="23" s="1"/>
  <c r="F4" i="23" s="1"/>
  <c r="E16" i="22"/>
  <c r="F9" i="22"/>
  <c r="D9" i="22"/>
  <c r="F7" i="22"/>
  <c r="D7" i="22"/>
  <c r="F5" i="22"/>
  <c r="F16" i="22" s="1"/>
  <c r="E5" i="22"/>
  <c r="D5" i="22"/>
  <c r="D16" i="22" s="1"/>
  <c r="I22" i="21"/>
  <c r="I30" i="21"/>
  <c r="S14" i="21"/>
  <c r="D14" i="21"/>
  <c r="AC11" i="21"/>
  <c r="AB11" i="21"/>
  <c r="AA11" i="21"/>
  <c r="Z11" i="21"/>
  <c r="Y11" i="21"/>
  <c r="X11" i="21"/>
  <c r="W11" i="21"/>
  <c r="V11" i="21"/>
  <c r="U11" i="21"/>
  <c r="T11" i="21"/>
  <c r="O6" i="21"/>
  <c r="T4" i="21"/>
  <c r="S4" i="21"/>
  <c r="F4" i="21"/>
  <c r="U4" i="21" s="1"/>
  <c r="B34" i="20"/>
  <c r="G13" i="20"/>
  <c r="F13" i="20"/>
  <c r="G12" i="20"/>
  <c r="F12" i="20"/>
  <c r="G11" i="20"/>
  <c r="F11" i="20"/>
  <c r="G10" i="20"/>
  <c r="F10" i="20"/>
  <c r="F16" i="19"/>
  <c r="E16" i="19"/>
  <c r="D16" i="19"/>
  <c r="C16" i="19"/>
  <c r="M15" i="19"/>
  <c r="F15" i="19"/>
  <c r="E15" i="19"/>
  <c r="D15" i="19"/>
  <c r="C15" i="19"/>
  <c r="F14" i="19"/>
  <c r="E14" i="19"/>
  <c r="D14" i="19"/>
  <c r="C14" i="19"/>
  <c r="F13" i="19"/>
  <c r="E13" i="19"/>
  <c r="D13" i="19"/>
  <c r="C13" i="19"/>
  <c r="M13" i="19"/>
  <c r="L13" i="19"/>
  <c r="I23" i="18"/>
  <c r="I22" i="18"/>
  <c r="E15" i="18"/>
  <c r="C28" i="18" s="1"/>
  <c r="D15" i="18"/>
  <c r="C15" i="18"/>
  <c r="E9" i="18"/>
  <c r="G9" i="18" s="1"/>
  <c r="D9" i="18"/>
  <c r="C6" i="18"/>
  <c r="D6" i="18" s="1"/>
  <c r="E6" i="18" s="1"/>
  <c r="P5" i="17"/>
  <c r="P4" i="17"/>
  <c r="O5" i="17"/>
  <c r="O4" i="17"/>
  <c r="P2" i="17"/>
  <c r="O2" i="17"/>
  <c r="D5" i="18" l="1"/>
  <c r="E5" i="18" s="1"/>
  <c r="J22" i="21"/>
  <c r="H22" i="21"/>
  <c r="G38" i="20"/>
  <c r="E17" i="18" s="1"/>
  <c r="F35" i="20"/>
  <c r="F36" i="20"/>
  <c r="F37" i="20"/>
  <c r="F38" i="20"/>
  <c r="G36" i="20"/>
  <c r="G37" i="20"/>
  <c r="G35" i="20"/>
  <c r="C17" i="18" s="1"/>
  <c r="C65" i="19"/>
  <c r="E8" i="22" s="1"/>
  <c r="F8" i="22" s="1"/>
  <c r="F11" i="22" s="1"/>
  <c r="F17" i="22" s="1"/>
  <c r="F18" i="22" s="1"/>
  <c r="G4" i="23"/>
  <c r="H4" i="23" s="1"/>
  <c r="I4" i="23" s="1"/>
  <c r="J4" i="23" s="1"/>
  <c r="K4" i="23" s="1"/>
  <c r="L4" i="23" s="1"/>
  <c r="M4" i="23" s="1"/>
  <c r="N4" i="23" s="1"/>
  <c r="O4" i="23" s="1"/>
  <c r="P4" i="23" s="1"/>
  <c r="H9" i="18"/>
  <c r="H15" i="18"/>
  <c r="G15" i="18"/>
  <c r="D28" i="18"/>
  <c r="I15" i="18"/>
  <c r="I9" i="18"/>
  <c r="H30" i="21"/>
  <c r="J30" i="21"/>
  <c r="C16" i="18"/>
  <c r="L16" i="19"/>
  <c r="E4" i="18"/>
  <c r="M16" i="19"/>
  <c r="L15" i="19"/>
  <c r="G4" i="21"/>
  <c r="E28" i="18"/>
  <c r="L14" i="19"/>
  <c r="M14" i="19"/>
  <c r="D16" i="18" s="1"/>
  <c r="Y3" i="9"/>
  <c r="Z3" i="9"/>
  <c r="Z2" i="9"/>
  <c r="Y2" i="9"/>
  <c r="G15" i="14"/>
  <c r="F15" i="14"/>
  <c r="E15" i="14"/>
  <c r="D15" i="14"/>
  <c r="K21" i="9"/>
  <c r="M21" i="9" s="1"/>
  <c r="O21" i="9" s="1"/>
  <c r="Q21" i="9" s="1"/>
  <c r="S21" i="9" s="1"/>
  <c r="U21" i="9" s="1"/>
  <c r="M20" i="9"/>
  <c r="K19" i="9"/>
  <c r="M18" i="9"/>
  <c r="U38" i="9"/>
  <c r="J6" i="21" s="1"/>
  <c r="S38" i="9"/>
  <c r="I6" i="21" s="1"/>
  <c r="X6" i="21" s="1"/>
  <c r="Q38" i="9"/>
  <c r="H6" i="21" s="1"/>
  <c r="W6" i="21" s="1"/>
  <c r="O38" i="9"/>
  <c r="G6" i="21" s="1"/>
  <c r="V6" i="21" s="1"/>
  <c r="M38" i="9"/>
  <c r="F6" i="21" s="1"/>
  <c r="U6" i="21" s="1"/>
  <c r="K38" i="9"/>
  <c r="E6" i="21" s="1"/>
  <c r="I39" i="9"/>
  <c r="I38" i="9"/>
  <c r="M22" i="9"/>
  <c r="O22" i="9" s="1"/>
  <c r="Q22" i="9" s="1"/>
  <c r="S22" i="9" s="1"/>
  <c r="U22" i="9" s="1"/>
  <c r="M41" i="9"/>
  <c r="O41" i="9" s="1"/>
  <c r="Q41" i="9" s="1"/>
  <c r="S41" i="9" s="1"/>
  <c r="U41" i="9" s="1"/>
  <c r="M39" i="9"/>
  <c r="O39" i="9" s="1"/>
  <c r="Q39" i="9" s="1"/>
  <c r="S39" i="9" s="1"/>
  <c r="U39" i="9" s="1"/>
  <c r="Q7" i="9"/>
  <c r="Q11" i="9" s="1"/>
  <c r="K42" i="9"/>
  <c r="I19" i="9"/>
  <c r="X42" i="9"/>
  <c r="Y42" i="9" s="1"/>
  <c r="N45" i="15"/>
  <c r="N46" i="15"/>
  <c r="N47" i="15"/>
  <c r="X12" i="9" s="1"/>
  <c r="N48" i="15"/>
  <c r="W11" i="9" s="1"/>
  <c r="N44" i="15"/>
  <c r="X7" i="9"/>
  <c r="W7" i="9" s="1"/>
  <c r="X48" i="9"/>
  <c r="W48" i="9"/>
  <c r="X41" i="9"/>
  <c r="W41" i="9"/>
  <c r="X40" i="9"/>
  <c r="W40" i="9"/>
  <c r="X39" i="9"/>
  <c r="W39" i="9"/>
  <c r="Y20" i="9"/>
  <c r="Z20" i="9" s="1"/>
  <c r="Q8" i="9" l="1"/>
  <c r="H10" i="21" s="1"/>
  <c r="Q19" i="9"/>
  <c r="R18" i="9" s="1"/>
  <c r="D17" i="18"/>
  <c r="I17" i="18" s="1"/>
  <c r="D8" i="22"/>
  <c r="D11" i="22" s="1"/>
  <c r="D17" i="22" s="1"/>
  <c r="D18" i="22" s="1"/>
  <c r="G33" i="21" s="1"/>
  <c r="E11" i="22"/>
  <c r="E17" i="22" s="1"/>
  <c r="E18" i="22" s="1"/>
  <c r="G24" i="21" s="1"/>
  <c r="M42" i="9"/>
  <c r="S7" i="9"/>
  <c r="S12" i="9" s="1"/>
  <c r="Y6" i="21"/>
  <c r="G23" i="21"/>
  <c r="G31" i="21"/>
  <c r="E30" i="18"/>
  <c r="V4" i="21"/>
  <c r="H4" i="21"/>
  <c r="T6" i="21"/>
  <c r="E29" i="18"/>
  <c r="I16" i="18"/>
  <c r="D29" i="18"/>
  <c r="C18" i="18"/>
  <c r="E16" i="18"/>
  <c r="H16" i="18" s="1"/>
  <c r="G17" i="18"/>
  <c r="C30" i="18"/>
  <c r="O20" i="9"/>
  <c r="Q18" i="9" s="1"/>
  <c r="W21" i="9"/>
  <c r="K11" i="9"/>
  <c r="Q12" i="9"/>
  <c r="Q13" i="9" s="1"/>
  <c r="Y48" i="9"/>
  <c r="L18" i="9"/>
  <c r="Y39" i="9"/>
  <c r="Z39" i="9" s="1"/>
  <c r="Y40" i="9"/>
  <c r="Z40" i="9" s="1"/>
  <c r="W19" i="9"/>
  <c r="X19" i="9" s="1"/>
  <c r="Y41" i="9"/>
  <c r="Z41" i="9" s="1"/>
  <c r="Z42" i="9"/>
  <c r="K12" i="9"/>
  <c r="N49" i="15"/>
  <c r="W12" i="9"/>
  <c r="X11" i="9"/>
  <c r="Y22" i="9"/>
  <c r="H17" i="18" l="1"/>
  <c r="D18" i="18"/>
  <c r="D31" i="18" s="1"/>
  <c r="D30" i="18"/>
  <c r="G25" i="21"/>
  <c r="G32" i="21"/>
  <c r="S8" i="9"/>
  <c r="U7" i="9"/>
  <c r="U12" i="9" s="1"/>
  <c r="S11" i="9"/>
  <c r="S13" i="9" s="1"/>
  <c r="W4" i="21"/>
  <c r="I4" i="21"/>
  <c r="C29" i="18"/>
  <c r="G16" i="18"/>
  <c r="E31" i="18"/>
  <c r="E18" i="18"/>
  <c r="O42" i="9"/>
  <c r="Q20" i="9"/>
  <c r="Q14" i="9"/>
  <c r="J8" i="23" s="1"/>
  <c r="R12" i="9"/>
  <c r="Q16" i="9"/>
  <c r="Q17" i="9" s="1"/>
  <c r="Q15" i="9"/>
  <c r="R11" i="9"/>
  <c r="Z22" i="9"/>
  <c r="S19" i="9" l="1"/>
  <c r="T18" i="9" s="1"/>
  <c r="I10" i="21"/>
  <c r="X10" i="21" s="1"/>
  <c r="H18" i="18"/>
  <c r="I18" i="18"/>
  <c r="S15" i="9"/>
  <c r="U8" i="9"/>
  <c r="U11" i="9"/>
  <c r="U13" i="9" s="1"/>
  <c r="V12" i="9" s="1"/>
  <c r="S14" i="9"/>
  <c r="K8" i="23" s="1"/>
  <c r="S16" i="9"/>
  <c r="S17" i="9" s="1"/>
  <c r="T12" i="9"/>
  <c r="T11" i="9"/>
  <c r="R13" i="9"/>
  <c r="X4" i="21"/>
  <c r="J4" i="21"/>
  <c r="G18" i="18"/>
  <c r="C31" i="18"/>
  <c r="Q42" i="9"/>
  <c r="S20" i="9"/>
  <c r="R20" i="9"/>
  <c r="R19" i="9"/>
  <c r="S18" i="9"/>
  <c r="C19" i="9"/>
  <c r="C21" i="9"/>
  <c r="L20" i="9"/>
  <c r="E12" i="15"/>
  <c r="J8" i="15" s="1"/>
  <c r="F12" i="15"/>
  <c r="K7" i="15" s="1"/>
  <c r="C12" i="9"/>
  <c r="M40" i="9"/>
  <c r="O40" i="9" s="1"/>
  <c r="Q40" i="9" s="1"/>
  <c r="S40" i="9" s="1"/>
  <c r="U40" i="9" s="1"/>
  <c r="O12" i="9"/>
  <c r="O11" i="9"/>
  <c r="K13" i="9"/>
  <c r="I11" i="9"/>
  <c r="O8" i="9"/>
  <c r="M7" i="9"/>
  <c r="O18" i="9" s="1"/>
  <c r="D64" i="15"/>
  <c r="E64" i="15"/>
  <c r="F64" i="15"/>
  <c r="C64" i="15"/>
  <c r="C12" i="15"/>
  <c r="H6" i="15" s="1"/>
  <c r="D12" i="15"/>
  <c r="I9" i="15" s="1"/>
  <c r="G16" i="16"/>
  <c r="O19" i="9" l="1"/>
  <c r="G10" i="21"/>
  <c r="U19" i="9"/>
  <c r="J10" i="21"/>
  <c r="AA7" i="9"/>
  <c r="AA8" i="9" s="1"/>
  <c r="T13" i="9"/>
  <c r="V11" i="9"/>
  <c r="V13" i="9" s="1"/>
  <c r="U14" i="9"/>
  <c r="L8" i="23" s="1"/>
  <c r="U16" i="9"/>
  <c r="U17" i="9" s="1"/>
  <c r="U15" i="9"/>
  <c r="K4" i="21"/>
  <c r="Y4" i="21"/>
  <c r="V18" i="9"/>
  <c r="U20" i="9"/>
  <c r="T19" i="9"/>
  <c r="U18" i="9"/>
  <c r="T20" i="9"/>
  <c r="H9" i="15"/>
  <c r="H8" i="15"/>
  <c r="H7" i="15"/>
  <c r="I7" i="15"/>
  <c r="L12" i="9"/>
  <c r="L11" i="9"/>
  <c r="O13" i="9"/>
  <c r="O14" i="9" s="1"/>
  <c r="I8" i="23" s="1"/>
  <c r="L19" i="9"/>
  <c r="X21" i="9"/>
  <c r="Y7" i="9"/>
  <c r="Z7" i="9" s="1"/>
  <c r="I8" i="15"/>
  <c r="J7" i="15"/>
  <c r="M11" i="9"/>
  <c r="J6" i="15"/>
  <c r="I6" i="15"/>
  <c r="K9" i="15"/>
  <c r="M12" i="9"/>
  <c r="K6" i="15"/>
  <c r="J9" i="15"/>
  <c r="K8" i="15"/>
  <c r="X13" i="9"/>
  <c r="Y12" i="9"/>
  <c r="Z12" i="9" s="1"/>
  <c r="I41" i="9"/>
  <c r="K27" i="9"/>
  <c r="M27" i="9" s="1"/>
  <c r="O27" i="9" s="1"/>
  <c r="Q27" i="9" s="1"/>
  <c r="S27" i="9" s="1"/>
  <c r="U27" i="9" s="1"/>
  <c r="C37" i="9"/>
  <c r="C20" i="9"/>
  <c r="D20" i="9" s="1"/>
  <c r="AA9" i="9" l="1"/>
  <c r="AB7" i="9"/>
  <c r="AB8" i="9" s="1"/>
  <c r="K10" i="21"/>
  <c r="Z10" i="21" s="1"/>
  <c r="V20" i="9"/>
  <c r="L4" i="21"/>
  <c r="Z4" i="21"/>
  <c r="V19" i="9"/>
  <c r="P11" i="9"/>
  <c r="D19" i="9"/>
  <c r="W27" i="9"/>
  <c r="X27" i="9"/>
  <c r="P12" i="9"/>
  <c r="H12" i="15"/>
  <c r="I12" i="15"/>
  <c r="Y21" i="9"/>
  <c r="O15" i="9"/>
  <c r="O16" i="9"/>
  <c r="M13" i="9"/>
  <c r="N11" i="9" s="1"/>
  <c r="W13" i="9"/>
  <c r="J12" i="15"/>
  <c r="K12" i="15"/>
  <c r="Y11" i="9"/>
  <c r="M8" i="9"/>
  <c r="M19" i="9" l="1"/>
  <c r="N18" i="9" s="1"/>
  <c r="F10" i="21"/>
  <c r="U10" i="21" s="1"/>
  <c r="L10" i="21"/>
  <c r="AA10" i="21" s="1"/>
  <c r="AC7" i="9"/>
  <c r="AC8" i="9" s="1"/>
  <c r="P13" i="9"/>
  <c r="AA4" i="21"/>
  <c r="M4" i="21"/>
  <c r="Y27" i="9"/>
  <c r="Z27" i="9" s="1"/>
  <c r="N12" i="9"/>
  <c r="Y19" i="9"/>
  <c r="Z19" i="9" s="1"/>
  <c r="Y13" i="9"/>
  <c r="Z11" i="9"/>
  <c r="Z21" i="9"/>
  <c r="N20" i="9"/>
  <c r="M15" i="9"/>
  <c r="M16" i="9"/>
  <c r="M14" i="9"/>
  <c r="H8" i="23" s="1"/>
  <c r="K8" i="9"/>
  <c r="E10" i="21" s="1"/>
  <c r="T10" i="21" s="1"/>
  <c r="C32" i="15"/>
  <c r="F32" i="15"/>
  <c r="E32" i="15"/>
  <c r="D32" i="15"/>
  <c r="N19" i="9" l="1"/>
  <c r="M10" i="21"/>
  <c r="AB10" i="21" s="1"/>
  <c r="AD7" i="9"/>
  <c r="AD8" i="9" s="1"/>
  <c r="AB4" i="21"/>
  <c r="N4" i="21"/>
  <c r="U42" i="9"/>
  <c r="S42" i="9"/>
  <c r="P19" i="9"/>
  <c r="P18" i="9"/>
  <c r="P20" i="9"/>
  <c r="K15" i="9"/>
  <c r="K16" i="9"/>
  <c r="K14" i="9"/>
  <c r="G8" i="23" s="1"/>
  <c r="H27" i="15"/>
  <c r="H26" i="15"/>
  <c r="K27" i="15"/>
  <c r="K26" i="15"/>
  <c r="K32" i="15" s="1"/>
  <c r="J27" i="15"/>
  <c r="J26" i="15"/>
  <c r="I27" i="15"/>
  <c r="I26" i="15"/>
  <c r="I32" i="15" s="1"/>
  <c r="G18" i="16"/>
  <c r="F18" i="16"/>
  <c r="E18" i="16"/>
  <c r="D18" i="16"/>
  <c r="F59" i="15"/>
  <c r="E59" i="15"/>
  <c r="D59" i="15"/>
  <c r="C59" i="15"/>
  <c r="F49" i="15"/>
  <c r="M49" i="15" s="1"/>
  <c r="E49" i="15"/>
  <c r="D49" i="15"/>
  <c r="C49" i="15"/>
  <c r="F41" i="15"/>
  <c r="D41" i="15"/>
  <c r="C41" i="15"/>
  <c r="F23" i="15"/>
  <c r="D23" i="15"/>
  <c r="C23" i="15"/>
  <c r="N10" i="21" l="1"/>
  <c r="AC10" i="21" s="1"/>
  <c r="AC4" i="21"/>
  <c r="K15" i="16"/>
  <c r="K13" i="16"/>
  <c r="K11" i="16"/>
  <c r="K9" i="16"/>
  <c r="K7" i="16"/>
  <c r="K14" i="16"/>
  <c r="K12" i="16"/>
  <c r="K10" i="16"/>
  <c r="K8" i="16"/>
  <c r="K16" i="16"/>
  <c r="I16" i="16"/>
  <c r="I14" i="16"/>
  <c r="I12" i="16"/>
  <c r="I10" i="16"/>
  <c r="I8" i="16"/>
  <c r="I15" i="16"/>
  <c r="I13" i="16"/>
  <c r="I11" i="16"/>
  <c r="I9" i="16"/>
  <c r="I7" i="16"/>
  <c r="H16" i="16"/>
  <c r="H14" i="16"/>
  <c r="H12" i="16"/>
  <c r="H10" i="16"/>
  <c r="H8" i="16"/>
  <c r="H15" i="16"/>
  <c r="H13" i="16"/>
  <c r="H11" i="16"/>
  <c r="H9" i="16"/>
  <c r="H7" i="16"/>
  <c r="J16" i="16"/>
  <c r="J14" i="16"/>
  <c r="J12" i="16"/>
  <c r="J10" i="16"/>
  <c r="J8" i="16"/>
  <c r="J15" i="16"/>
  <c r="J13" i="16"/>
  <c r="J11" i="16"/>
  <c r="J9" i="16"/>
  <c r="J7" i="16"/>
  <c r="X38" i="9"/>
  <c r="W38" i="9"/>
  <c r="K46" i="15"/>
  <c r="H47" i="15"/>
  <c r="H45" i="15"/>
  <c r="H48" i="15"/>
  <c r="H46" i="15"/>
  <c r="H44" i="15"/>
  <c r="I19" i="15"/>
  <c r="I18" i="15"/>
  <c r="I16" i="15"/>
  <c r="I17" i="15"/>
  <c r="I37" i="15"/>
  <c r="I38" i="15"/>
  <c r="I40" i="15"/>
  <c r="I35" i="15"/>
  <c r="I39" i="15"/>
  <c r="I36" i="15"/>
  <c r="H16" i="15"/>
  <c r="H17" i="15"/>
  <c r="H18" i="15"/>
  <c r="H19" i="15"/>
  <c r="K19" i="15"/>
  <c r="K16" i="15"/>
  <c r="K17" i="15"/>
  <c r="K18" i="15"/>
  <c r="H38" i="15"/>
  <c r="H35" i="15"/>
  <c r="H39" i="15"/>
  <c r="H36" i="15"/>
  <c r="H40" i="15"/>
  <c r="H37" i="15"/>
  <c r="J32" i="15"/>
  <c r="K37" i="15"/>
  <c r="K38" i="15"/>
  <c r="K39" i="15"/>
  <c r="K40" i="15"/>
  <c r="K35" i="15"/>
  <c r="K36" i="15"/>
  <c r="I54" i="15"/>
  <c r="I57" i="15"/>
  <c r="I46" i="15"/>
  <c r="I55" i="15"/>
  <c r="I58" i="15"/>
  <c r="I52" i="15"/>
  <c r="I59" i="15" s="1"/>
  <c r="I45" i="15"/>
  <c r="I48" i="15"/>
  <c r="I53" i="15"/>
  <c r="I44" i="15"/>
  <c r="I56" i="15"/>
  <c r="I47" i="15"/>
  <c r="J54" i="15"/>
  <c r="J57" i="15"/>
  <c r="J52" i="15"/>
  <c r="J47" i="15"/>
  <c r="J46" i="15"/>
  <c r="J55" i="15"/>
  <c r="J58" i="15"/>
  <c r="J53" i="15"/>
  <c r="J45" i="15"/>
  <c r="J48" i="15"/>
  <c r="J44" i="15"/>
  <c r="J56" i="15"/>
  <c r="K56" i="15"/>
  <c r="K54" i="15"/>
  <c r="K57" i="15"/>
  <c r="K47" i="15"/>
  <c r="K55" i="15"/>
  <c r="K58" i="15"/>
  <c r="K45" i="15"/>
  <c r="K48" i="15"/>
  <c r="K53" i="15"/>
  <c r="K52" i="15"/>
  <c r="K44" i="15"/>
  <c r="H55" i="15"/>
  <c r="H58" i="15"/>
  <c r="H53" i="15"/>
  <c r="H56" i="15"/>
  <c r="H52" i="15"/>
  <c r="H54" i="15"/>
  <c r="H57" i="15"/>
  <c r="H32" i="15"/>
  <c r="Y38" i="9" l="1"/>
  <c r="Z38" i="9" s="1"/>
  <c r="I23" i="15"/>
  <c r="H23" i="15"/>
  <c r="H59" i="15"/>
  <c r="H41" i="15"/>
  <c r="K49" i="15"/>
  <c r="H49" i="15"/>
  <c r="K59" i="15"/>
  <c r="J49" i="15"/>
  <c r="K41" i="15"/>
  <c r="I49" i="15"/>
  <c r="J59" i="15"/>
  <c r="K23" i="15"/>
  <c r="I41" i="15"/>
  <c r="F25" i="10"/>
  <c r="M25" i="10" s="1"/>
  <c r="F24" i="10"/>
  <c r="M24" i="10" s="1"/>
  <c r="F21" i="10"/>
  <c r="F22" i="10" s="1"/>
  <c r="F18" i="10"/>
  <c r="M18" i="10" s="1"/>
  <c r="F17" i="10"/>
  <c r="M17" i="10" s="1"/>
  <c r="F16" i="10"/>
  <c r="M16" i="10" s="1"/>
  <c r="F11" i="10"/>
  <c r="M11" i="10" s="1"/>
  <c r="F10" i="10"/>
  <c r="F7" i="10"/>
  <c r="M7" i="10" s="1"/>
  <c r="F6" i="10"/>
  <c r="F5" i="10"/>
  <c r="M5" i="10" s="1"/>
  <c r="E25" i="10"/>
  <c r="L25" i="10" s="1"/>
  <c r="E24" i="10"/>
  <c r="E21" i="10"/>
  <c r="E22" i="10" s="1"/>
  <c r="E18" i="10"/>
  <c r="E43" i="10" s="1"/>
  <c r="E17" i="10"/>
  <c r="E16" i="10"/>
  <c r="L16" i="10" s="1"/>
  <c r="E11" i="10"/>
  <c r="L11" i="10" s="1"/>
  <c r="E10" i="10"/>
  <c r="E7" i="10"/>
  <c r="E6" i="10"/>
  <c r="E5" i="10"/>
  <c r="D25" i="10"/>
  <c r="K25" i="10" s="1"/>
  <c r="D24" i="10"/>
  <c r="D21" i="10"/>
  <c r="D22" i="10" s="1"/>
  <c r="D18" i="10"/>
  <c r="D43" i="10" s="1"/>
  <c r="D17" i="10"/>
  <c r="K17" i="10" s="1"/>
  <c r="D16" i="10"/>
  <c r="D11" i="10"/>
  <c r="K11" i="10" s="1"/>
  <c r="D10" i="10"/>
  <c r="K10" i="10" s="1"/>
  <c r="D7" i="10"/>
  <c r="K7" i="10" s="1"/>
  <c r="D6" i="10"/>
  <c r="D5" i="10"/>
  <c r="C25" i="10"/>
  <c r="J25" i="10" s="1"/>
  <c r="C24" i="10"/>
  <c r="J24" i="10" s="1"/>
  <c r="C21" i="10"/>
  <c r="C22" i="10" s="1"/>
  <c r="C18" i="10"/>
  <c r="C43" i="10" s="1"/>
  <c r="C17" i="10"/>
  <c r="J17" i="10" s="1"/>
  <c r="C16" i="10"/>
  <c r="J16" i="10" s="1"/>
  <c r="C11" i="10"/>
  <c r="J11" i="10" s="1"/>
  <c r="C10" i="10"/>
  <c r="J10" i="10" s="1"/>
  <c r="C7" i="10"/>
  <c r="J7" i="10" s="1"/>
  <c r="C6" i="10"/>
  <c r="C38" i="10" s="1"/>
  <c r="C5" i="10"/>
  <c r="J5" i="10" s="1"/>
  <c r="D4" i="10"/>
  <c r="E4" i="10" s="1"/>
  <c r="F4" i="10" s="1"/>
  <c r="I21" i="9"/>
  <c r="G21" i="9"/>
  <c r="E21" i="9"/>
  <c r="I40" i="9"/>
  <c r="I37" i="9"/>
  <c r="I30" i="9"/>
  <c r="K30" i="9" s="1"/>
  <c r="M30" i="9" s="1"/>
  <c r="O30" i="9" s="1"/>
  <c r="Q30" i="9" s="1"/>
  <c r="S30" i="9" s="1"/>
  <c r="U30" i="9" s="1"/>
  <c r="I29" i="9"/>
  <c r="K29" i="9" s="1"/>
  <c r="M29" i="9" s="1"/>
  <c r="O29" i="9" s="1"/>
  <c r="Q29" i="9" s="1"/>
  <c r="S29" i="9" s="1"/>
  <c r="U29" i="9" s="1"/>
  <c r="I28" i="9"/>
  <c r="K28" i="9" s="1"/>
  <c r="M28" i="9" s="1"/>
  <c r="O28" i="9" s="1"/>
  <c r="Q28" i="9" s="1"/>
  <c r="S28" i="9" s="1"/>
  <c r="U28" i="9" s="1"/>
  <c r="I27" i="9"/>
  <c r="I26" i="9"/>
  <c r="K26" i="9" s="1"/>
  <c r="M26" i="9" s="1"/>
  <c r="O26" i="9" s="1"/>
  <c r="Q26" i="9" s="1"/>
  <c r="S26" i="9" s="1"/>
  <c r="U26" i="9" s="1"/>
  <c r="I25" i="9"/>
  <c r="K25" i="9" s="1"/>
  <c r="M25" i="9" s="1"/>
  <c r="O25" i="9" s="1"/>
  <c r="Q25" i="9" s="1"/>
  <c r="S25" i="9" s="1"/>
  <c r="U25" i="9" s="1"/>
  <c r="I24" i="9"/>
  <c r="K24" i="9" s="1"/>
  <c r="M24" i="9" s="1"/>
  <c r="O24" i="9" s="1"/>
  <c r="Q24" i="9" s="1"/>
  <c r="S24" i="9" s="1"/>
  <c r="U24" i="9" s="1"/>
  <c r="I23" i="9"/>
  <c r="K23" i="9" s="1"/>
  <c r="M23" i="9" s="1"/>
  <c r="O23" i="9" s="1"/>
  <c r="Q23" i="9" s="1"/>
  <c r="S23" i="9" s="1"/>
  <c r="U23" i="9" s="1"/>
  <c r="I12" i="9"/>
  <c r="I7" i="9"/>
  <c r="J18" i="9" s="1"/>
  <c r="G41" i="9"/>
  <c r="G40" i="9"/>
  <c r="G39" i="9"/>
  <c r="G38" i="9"/>
  <c r="G37" i="9"/>
  <c r="G30" i="9"/>
  <c r="G29" i="9"/>
  <c r="G28" i="9"/>
  <c r="G27" i="9"/>
  <c r="G26" i="9"/>
  <c r="G25" i="9"/>
  <c r="G24" i="9"/>
  <c r="G23" i="9"/>
  <c r="G19" i="9"/>
  <c r="G12" i="9"/>
  <c r="G11" i="9"/>
  <c r="G7" i="9"/>
  <c r="E41" i="9"/>
  <c r="E40" i="9"/>
  <c r="E39" i="9"/>
  <c r="E38" i="9"/>
  <c r="E37" i="9"/>
  <c r="E30" i="9"/>
  <c r="E29" i="9"/>
  <c r="E28" i="9"/>
  <c r="E27" i="9"/>
  <c r="E26" i="9"/>
  <c r="E25" i="9"/>
  <c r="E24" i="9"/>
  <c r="E23" i="9"/>
  <c r="E19" i="9"/>
  <c r="E12" i="9"/>
  <c r="E11" i="9"/>
  <c r="E7" i="9"/>
  <c r="C41" i="9"/>
  <c r="C40" i="9"/>
  <c r="C39" i="9"/>
  <c r="C38" i="9"/>
  <c r="C30" i="9"/>
  <c r="C29" i="9"/>
  <c r="C28" i="9"/>
  <c r="C27" i="9"/>
  <c r="C26" i="9"/>
  <c r="C25" i="9"/>
  <c r="C24" i="9"/>
  <c r="C23" i="9"/>
  <c r="C11" i="9"/>
  <c r="C7" i="9"/>
  <c r="D18" i="9" s="1"/>
  <c r="D37" i="10"/>
  <c r="L18" i="10"/>
  <c r="L17" i="10"/>
  <c r="J4" i="10"/>
  <c r="K4" i="10" s="1"/>
  <c r="L4" i="10" s="1"/>
  <c r="M4" i="10" s="1"/>
  <c r="K4" i="9"/>
  <c r="M4" i="9" s="1"/>
  <c r="O4" i="9" s="1"/>
  <c r="K37" i="9" l="1"/>
  <c r="W37" i="9" s="1"/>
  <c r="C31" i="9"/>
  <c r="E12" i="10"/>
  <c r="I31" i="9"/>
  <c r="F18" i="9"/>
  <c r="E31" i="9"/>
  <c r="W26" i="9"/>
  <c r="X26" i="9"/>
  <c r="Q4" i="9"/>
  <c r="S4" i="9" s="1"/>
  <c r="U4" i="9" s="1"/>
  <c r="AA4" i="9" s="1"/>
  <c r="AB4" i="9" s="1"/>
  <c r="AC4" i="9" s="1"/>
  <c r="AD4" i="9" s="1"/>
  <c r="W28" i="9"/>
  <c r="X28" i="9"/>
  <c r="W29" i="9"/>
  <c r="X29" i="9"/>
  <c r="W30" i="9"/>
  <c r="X30" i="9"/>
  <c r="W24" i="9"/>
  <c r="X24" i="9"/>
  <c r="X25" i="9"/>
  <c r="W25" i="9"/>
  <c r="H18" i="9"/>
  <c r="G31" i="9"/>
  <c r="X37" i="9"/>
  <c r="C13" i="9"/>
  <c r="D12" i="9" s="1"/>
  <c r="I13" i="9"/>
  <c r="J11" i="9" s="1"/>
  <c r="W23" i="9"/>
  <c r="X23" i="9"/>
  <c r="K31" i="9"/>
  <c r="F20" i="9"/>
  <c r="F19" i="9"/>
  <c r="H20" i="9"/>
  <c r="H19" i="9"/>
  <c r="J20" i="9"/>
  <c r="J19" i="9"/>
  <c r="G13" i="9"/>
  <c r="H11" i="9" s="1"/>
  <c r="E13" i="9"/>
  <c r="F12" i="9" s="1"/>
  <c r="AL26" i="9"/>
  <c r="AL30" i="9"/>
  <c r="AL40" i="9"/>
  <c r="C8" i="9"/>
  <c r="C13" i="23" s="1"/>
  <c r="G8" i="9"/>
  <c r="E13" i="23" s="1"/>
  <c r="F12" i="10"/>
  <c r="AK23" i="9"/>
  <c r="AL25" i="9"/>
  <c r="F39" i="10"/>
  <c r="M19" i="10"/>
  <c r="I8" i="9"/>
  <c r="F13" i="23" s="1"/>
  <c r="AM26" i="9"/>
  <c r="AL11" i="9"/>
  <c r="AL37" i="9"/>
  <c r="AM29" i="9"/>
  <c r="AM20" i="9"/>
  <c r="AM30" i="9"/>
  <c r="AM28" i="9"/>
  <c r="AK41" i="9"/>
  <c r="AK29" i="9"/>
  <c r="AM23" i="9"/>
  <c r="AM37" i="9"/>
  <c r="AM21" i="9"/>
  <c r="AM24" i="9"/>
  <c r="AM38" i="9"/>
  <c r="AL23" i="9"/>
  <c r="AM25" i="9"/>
  <c r="AM39" i="9"/>
  <c r="AL24" i="9"/>
  <c r="AL38" i="9"/>
  <c r="AL29" i="9"/>
  <c r="AM40" i="9"/>
  <c r="AL7" i="9"/>
  <c r="AL39" i="9"/>
  <c r="AM12" i="9"/>
  <c r="AM27" i="9"/>
  <c r="AM41" i="9"/>
  <c r="AK21" i="9"/>
  <c r="AL12" i="9"/>
  <c r="AL19" i="9"/>
  <c r="AL41" i="9"/>
  <c r="AM7" i="9"/>
  <c r="AM19" i="9"/>
  <c r="AL27" i="9"/>
  <c r="AL20" i="9"/>
  <c r="AL28" i="9"/>
  <c r="AM11" i="9"/>
  <c r="AL21" i="9"/>
  <c r="M26" i="10"/>
  <c r="L21" i="10"/>
  <c r="L22" i="10" s="1"/>
  <c r="F42" i="10"/>
  <c r="M10" i="10"/>
  <c r="M12" i="10" s="1"/>
  <c r="F43" i="10"/>
  <c r="F34" i="10" s="1"/>
  <c r="F8" i="10"/>
  <c r="M6" i="10"/>
  <c r="M8" i="10" s="1"/>
  <c r="F38" i="10"/>
  <c r="F31" i="10" s="1"/>
  <c r="M21" i="10"/>
  <c r="M22" i="10" s="1"/>
  <c r="AK40" i="9"/>
  <c r="K21" i="10"/>
  <c r="K22" i="10" s="1"/>
  <c r="D19" i="10"/>
  <c r="AK30" i="9"/>
  <c r="AK37" i="9"/>
  <c r="AK20" i="9"/>
  <c r="AK28" i="9"/>
  <c r="AK7" i="9"/>
  <c r="AK24" i="9"/>
  <c r="AK12" i="9"/>
  <c r="AK26" i="9"/>
  <c r="AK38" i="9"/>
  <c r="AK11" i="9"/>
  <c r="AK25" i="9"/>
  <c r="AK19" i="9"/>
  <c r="AK27" i="9"/>
  <c r="AK39" i="9"/>
  <c r="D34" i="10"/>
  <c r="C31" i="10"/>
  <c r="C34" i="10"/>
  <c r="E34" i="10"/>
  <c r="J12" i="10"/>
  <c r="J6" i="10"/>
  <c r="J8" i="10" s="1"/>
  <c r="F19" i="10"/>
  <c r="F26" i="10"/>
  <c r="L10" i="10"/>
  <c r="L12" i="10" s="1"/>
  <c r="K18" i="10"/>
  <c r="D12" i="10"/>
  <c r="J21" i="10"/>
  <c r="J22" i="10" s="1"/>
  <c r="J18" i="10"/>
  <c r="J19" i="10" s="1"/>
  <c r="C19" i="10"/>
  <c r="C12" i="10"/>
  <c r="C39" i="10"/>
  <c r="L19" i="10"/>
  <c r="M9" i="9"/>
  <c r="H7" i="23" s="1"/>
  <c r="O9" i="9"/>
  <c r="I7" i="23" s="1"/>
  <c r="D38" i="10"/>
  <c r="D31" i="10" s="1"/>
  <c r="K6" i="10"/>
  <c r="K12" i="10"/>
  <c r="J26" i="10"/>
  <c r="E38" i="10"/>
  <c r="E31" i="10" s="1"/>
  <c r="L6" i="10"/>
  <c r="D26" i="10"/>
  <c r="K24" i="10"/>
  <c r="K26" i="10" s="1"/>
  <c r="E26" i="10"/>
  <c r="C8" i="10"/>
  <c r="E8" i="9"/>
  <c r="D13" i="23" s="1"/>
  <c r="D8" i="10"/>
  <c r="K5" i="10"/>
  <c r="E8" i="10"/>
  <c r="L7" i="10"/>
  <c r="E39" i="10"/>
  <c r="E19" i="10"/>
  <c r="C42" i="10"/>
  <c r="L5" i="10"/>
  <c r="L24" i="10"/>
  <c r="L26" i="10" s="1"/>
  <c r="C26" i="10"/>
  <c r="D42" i="10"/>
  <c r="E42" i="10"/>
  <c r="E37" i="10"/>
  <c r="F37" i="10" s="1"/>
  <c r="G37" i="10" s="1"/>
  <c r="H37" i="10" s="1"/>
  <c r="I37" i="10" s="1"/>
  <c r="J37" i="10" s="1"/>
  <c r="K37" i="10" s="1"/>
  <c r="L37" i="10" s="1"/>
  <c r="M37" i="10" s="1"/>
  <c r="N37" i="10" s="1"/>
  <c r="O37" i="10" s="1"/>
  <c r="P37" i="10" s="1"/>
  <c r="D39" i="10"/>
  <c r="K16" i="10"/>
  <c r="F28" i="10" l="1"/>
  <c r="M37" i="9"/>
  <c r="E8" i="21"/>
  <c r="T8" i="21" s="1"/>
  <c r="G13" i="23"/>
  <c r="Y25" i="9"/>
  <c r="Z25" i="9" s="1"/>
  <c r="D11" i="9"/>
  <c r="Y37" i="9"/>
  <c r="Z37" i="9" s="1"/>
  <c r="Y28" i="9"/>
  <c r="Z28" i="9" s="1"/>
  <c r="F11" i="9"/>
  <c r="H12" i="9"/>
  <c r="Y24" i="9"/>
  <c r="Z24" i="9" s="1"/>
  <c r="Y30" i="9"/>
  <c r="Z30" i="9" s="1"/>
  <c r="C14" i="9"/>
  <c r="C8" i="23" s="1"/>
  <c r="Y26" i="9"/>
  <c r="Z26" i="9" s="1"/>
  <c r="X31" i="9"/>
  <c r="Y23" i="9"/>
  <c r="W31" i="9"/>
  <c r="Y29" i="9"/>
  <c r="Z29" i="9" s="1"/>
  <c r="J12" i="9"/>
  <c r="AI11" i="9"/>
  <c r="I15" i="9"/>
  <c r="I9" i="9"/>
  <c r="F7" i="23" s="1"/>
  <c r="I16" i="9"/>
  <c r="K9" i="9"/>
  <c r="G7" i="23" s="1"/>
  <c r="E14" i="9"/>
  <c r="D8" i="23" s="1"/>
  <c r="E32" i="9"/>
  <c r="D9" i="23" s="1"/>
  <c r="E15" i="9"/>
  <c r="E9" i="9"/>
  <c r="D7" i="23" s="1"/>
  <c r="E16" i="9"/>
  <c r="I14" i="9"/>
  <c r="F8" i="23" s="1"/>
  <c r="AH39" i="9"/>
  <c r="G9" i="9"/>
  <c r="E7" i="23" s="1"/>
  <c r="G15" i="9"/>
  <c r="G16" i="9"/>
  <c r="AF19" i="9"/>
  <c r="C15" i="9"/>
  <c r="C16" i="9"/>
  <c r="C34" i="9" s="1"/>
  <c r="G14" i="9"/>
  <c r="E8" i="23" s="1"/>
  <c r="E33" i="10"/>
  <c r="AH11" i="9"/>
  <c r="AH23" i="9"/>
  <c r="AH38" i="9"/>
  <c r="AF28" i="9"/>
  <c r="M31" i="9"/>
  <c r="K32" i="9"/>
  <c r="G9" i="23" s="1"/>
  <c r="G10" i="23" s="1"/>
  <c r="G12" i="23" s="1"/>
  <c r="AG38" i="9"/>
  <c r="AH40" i="9"/>
  <c r="C32" i="9"/>
  <c r="C9" i="23" s="1"/>
  <c r="AH24" i="9"/>
  <c r="AF23" i="9"/>
  <c r="AI29" i="9"/>
  <c r="AI38" i="9"/>
  <c r="AF29" i="9"/>
  <c r="AF38" i="9"/>
  <c r="AH37" i="9"/>
  <c r="AI20" i="9"/>
  <c r="AH27" i="9"/>
  <c r="AH25" i="9"/>
  <c r="AF25" i="9"/>
  <c r="AF30" i="9"/>
  <c r="AF11" i="9"/>
  <c r="AF41" i="9"/>
  <c r="AH30" i="9"/>
  <c r="AI24" i="9"/>
  <c r="AH21" i="9"/>
  <c r="AF40" i="9"/>
  <c r="AF37" i="9"/>
  <c r="AF20" i="9"/>
  <c r="AH26" i="9"/>
  <c r="AH29" i="9"/>
  <c r="AH12" i="9"/>
  <c r="AH20" i="9"/>
  <c r="AF27" i="9"/>
  <c r="AH19" i="9"/>
  <c r="AF12" i="9"/>
  <c r="AH28" i="9"/>
  <c r="AH41" i="9"/>
  <c r="AF39" i="9"/>
  <c r="AF21" i="9"/>
  <c r="AF24" i="9"/>
  <c r="AF26" i="9"/>
  <c r="AI37" i="9"/>
  <c r="AI28" i="9"/>
  <c r="AI27" i="9"/>
  <c r="AI23" i="9"/>
  <c r="AI21" i="9"/>
  <c r="AI40" i="9"/>
  <c r="AI41" i="9"/>
  <c r="AI12" i="9"/>
  <c r="AI39" i="9"/>
  <c r="AI25" i="9"/>
  <c r="AI30" i="9"/>
  <c r="AI26" i="9"/>
  <c r="AI19" i="9"/>
  <c r="D28" i="10"/>
  <c r="F14" i="10"/>
  <c r="F29" i="10" s="1"/>
  <c r="L28" i="10"/>
  <c r="M28" i="10"/>
  <c r="M14" i="10"/>
  <c r="E23" i="15"/>
  <c r="F33" i="10"/>
  <c r="AG37" i="9"/>
  <c r="AG21" i="9"/>
  <c r="AL31" i="9"/>
  <c r="AM31" i="9"/>
  <c r="K8" i="10"/>
  <c r="K14" i="10" s="1"/>
  <c r="AK31" i="9"/>
  <c r="G38" i="10"/>
  <c r="AG11" i="9"/>
  <c r="AG41" i="9"/>
  <c r="AG19" i="9"/>
  <c r="AG39" i="9"/>
  <c r="AG40" i="9"/>
  <c r="D33" i="10"/>
  <c r="G34" i="10"/>
  <c r="C40" i="10"/>
  <c r="C33" i="10"/>
  <c r="L8" i="10"/>
  <c r="K19" i="10"/>
  <c r="K28" i="10" s="1"/>
  <c r="C28" i="10"/>
  <c r="AG23" i="9"/>
  <c r="AG29" i="9"/>
  <c r="AG30" i="9"/>
  <c r="AG12" i="9"/>
  <c r="AG24" i="9"/>
  <c r="AG26" i="9"/>
  <c r="D14" i="10"/>
  <c r="J14" i="10"/>
  <c r="E14" i="10"/>
  <c r="I32" i="9"/>
  <c r="F9" i="23" s="1"/>
  <c r="F44" i="10"/>
  <c r="AG28" i="9"/>
  <c r="AG25" i="9"/>
  <c r="AG20" i="9"/>
  <c r="AG27" i="9"/>
  <c r="E44" i="10"/>
  <c r="C14" i="10"/>
  <c r="D40" i="10"/>
  <c r="E28" i="10"/>
  <c r="D44" i="10"/>
  <c r="F40" i="10"/>
  <c r="C44" i="10"/>
  <c r="E40" i="10"/>
  <c r="J28" i="10"/>
  <c r="G32" i="9"/>
  <c r="E9" i="23" s="1"/>
  <c r="O37" i="9" l="1"/>
  <c r="F8" i="21"/>
  <c r="U8" i="21" s="1"/>
  <c r="H13" i="23"/>
  <c r="H34" i="10"/>
  <c r="G43" i="10"/>
  <c r="H38" i="10"/>
  <c r="D10" i="23"/>
  <c r="D12" i="23" s="1"/>
  <c r="E10" i="23"/>
  <c r="E12" i="23" s="1"/>
  <c r="F10" i="23"/>
  <c r="F12" i="23" s="1"/>
  <c r="C10" i="23"/>
  <c r="C12" i="23" s="1"/>
  <c r="E46" i="10"/>
  <c r="Z23" i="9"/>
  <c r="Y31" i="9"/>
  <c r="J19" i="15"/>
  <c r="J18" i="15"/>
  <c r="J16" i="15"/>
  <c r="J17" i="15"/>
  <c r="M32" i="9"/>
  <c r="H9" i="23" s="1"/>
  <c r="H10" i="23" s="1"/>
  <c r="H12" i="23" s="1"/>
  <c r="M29" i="10"/>
  <c r="D29" i="10"/>
  <c r="E41" i="15"/>
  <c r="L14" i="10"/>
  <c r="L29" i="10" s="1"/>
  <c r="G33" i="10"/>
  <c r="G39" i="10" s="1"/>
  <c r="C46" i="10"/>
  <c r="C29" i="10"/>
  <c r="J29" i="10"/>
  <c r="D46" i="10"/>
  <c r="F46" i="10"/>
  <c r="K29" i="10"/>
  <c r="E29" i="10"/>
  <c r="H43" i="10" l="1"/>
  <c r="Q37" i="9"/>
  <c r="G8" i="21"/>
  <c r="V8" i="21" s="1"/>
  <c r="I13" i="23"/>
  <c r="I34" i="10"/>
  <c r="G40" i="10"/>
  <c r="H33" i="10"/>
  <c r="H39" i="10" s="1"/>
  <c r="I31" i="10"/>
  <c r="I38" i="10" s="1"/>
  <c r="O31" i="9"/>
  <c r="O32" i="9" s="1"/>
  <c r="I9" i="23" s="1"/>
  <c r="I10" i="23" s="1"/>
  <c r="I12" i="23" s="1"/>
  <c r="J37" i="15"/>
  <c r="J38" i="15"/>
  <c r="J35" i="15"/>
  <c r="J39" i="15"/>
  <c r="J36" i="15"/>
  <c r="J40" i="15"/>
  <c r="J23" i="15"/>
  <c r="S37" i="9" l="1"/>
  <c r="H8" i="21"/>
  <c r="W8" i="21" s="1"/>
  <c r="J13" i="23"/>
  <c r="J34" i="10"/>
  <c r="I43" i="10"/>
  <c r="J31" i="10"/>
  <c r="H40" i="10"/>
  <c r="I33" i="10"/>
  <c r="Q31" i="9"/>
  <c r="Q34" i="9" s="1"/>
  <c r="H5" i="21" s="1"/>
  <c r="J41" i="15"/>
  <c r="W10" i="21" l="1"/>
  <c r="W5" i="21"/>
  <c r="W7" i="21" s="1"/>
  <c r="H7" i="21"/>
  <c r="U37" i="9"/>
  <c r="I8" i="21"/>
  <c r="X8" i="21" s="1"/>
  <c r="K13" i="23"/>
  <c r="K34" i="10"/>
  <c r="J43" i="10"/>
  <c r="K31" i="10"/>
  <c r="J38" i="10"/>
  <c r="J33" i="10"/>
  <c r="I39" i="10"/>
  <c r="S31" i="9"/>
  <c r="S32" i="9" s="1"/>
  <c r="K9" i="23" s="1"/>
  <c r="K10" i="23" s="1"/>
  <c r="K12" i="23" s="1"/>
  <c r="U31" i="9"/>
  <c r="Q32" i="9"/>
  <c r="J9" i="23" s="1"/>
  <c r="J10" i="23" s="1"/>
  <c r="J12" i="23" s="1"/>
  <c r="Q35" i="9"/>
  <c r="Q50" i="9"/>
  <c r="Q51" i="9" s="1"/>
  <c r="Q45" i="9"/>
  <c r="Q46" i="9" s="1"/>
  <c r="AB9" i="9"/>
  <c r="J8" i="21" l="1"/>
  <c r="Y8" i="21" s="1"/>
  <c r="L13" i="23"/>
  <c r="M13" i="23" s="1"/>
  <c r="L34" i="10"/>
  <c r="K43" i="10"/>
  <c r="L31" i="10"/>
  <c r="K38" i="10"/>
  <c r="K33" i="10"/>
  <c r="J39" i="10"/>
  <c r="S34" i="9"/>
  <c r="U32" i="9"/>
  <c r="L9" i="23" s="1"/>
  <c r="U34" i="9"/>
  <c r="J5" i="21" s="1"/>
  <c r="AC9" i="9"/>
  <c r="Y10" i="21" l="1"/>
  <c r="Y5" i="21"/>
  <c r="Y7" i="21" s="1"/>
  <c r="J7" i="21"/>
  <c r="N13" i="23"/>
  <c r="AA37" i="9"/>
  <c r="K8" i="21" s="1"/>
  <c r="Z8" i="21" s="1"/>
  <c r="S35" i="9"/>
  <c r="I5" i="21"/>
  <c r="M34" i="10"/>
  <c r="L43" i="10"/>
  <c r="M31" i="10"/>
  <c r="N31" i="10" s="1"/>
  <c r="L38" i="10"/>
  <c r="L33" i="10"/>
  <c r="K39" i="10"/>
  <c r="L10" i="23"/>
  <c r="L12" i="23" s="1"/>
  <c r="S45" i="9"/>
  <c r="S46" i="9" s="1"/>
  <c r="S50" i="9"/>
  <c r="S51" i="9" s="1"/>
  <c r="U35" i="9"/>
  <c r="U50" i="9"/>
  <c r="U51" i="9" s="1"/>
  <c r="U45" i="9"/>
  <c r="U46" i="9" s="1"/>
  <c r="AD9" i="9"/>
  <c r="M43" i="10" l="1"/>
  <c r="O13" i="23"/>
  <c r="AB37" i="9"/>
  <c r="L8" i="21" s="1"/>
  <c r="AA8" i="21" s="1"/>
  <c r="X5" i="21"/>
  <c r="X7" i="21" s="1"/>
  <c r="I7" i="21"/>
  <c r="N34" i="10"/>
  <c r="M38" i="10"/>
  <c r="M33" i="10"/>
  <c r="L39" i="10"/>
  <c r="N38" i="10"/>
  <c r="O31" i="10"/>
  <c r="O34" i="10" l="1"/>
  <c r="P13" i="23"/>
  <c r="AC37" i="9"/>
  <c r="M8" i="21" s="1"/>
  <c r="AB8" i="21" s="1"/>
  <c r="N43" i="10"/>
  <c r="M39" i="10"/>
  <c r="M40" i="10" s="1"/>
  <c r="N33" i="10"/>
  <c r="O38" i="10"/>
  <c r="P31" i="10"/>
  <c r="P34" i="10" l="1"/>
  <c r="O43" i="10"/>
  <c r="AD37" i="9"/>
  <c r="N8" i="21" s="1"/>
  <c r="AC8" i="21" s="1"/>
  <c r="N39" i="10"/>
  <c r="N40" i="10" s="1"/>
  <c r="O33" i="10"/>
  <c r="P38" i="10"/>
  <c r="P43" i="10" l="1"/>
  <c r="P33" i="10"/>
  <c r="O39" i="10"/>
  <c r="O40" i="10" s="1"/>
  <c r="C32" i="10"/>
  <c r="C50" i="9"/>
  <c r="P39" i="10" l="1"/>
  <c r="P40" i="10" s="1"/>
  <c r="AF34" i="9"/>
  <c r="C51" i="9"/>
  <c r="C45" i="9"/>
  <c r="D38" i="9" s="1"/>
  <c r="C35" i="9"/>
  <c r="C17" i="9"/>
  <c r="AF16" i="9"/>
  <c r="AF45" i="9" l="1"/>
  <c r="C46" i="9"/>
  <c r="D32" i="10"/>
  <c r="F32" i="10"/>
  <c r="Z13" i="9"/>
  <c r="K34" i="9"/>
  <c r="K17" i="9"/>
  <c r="AG16" i="9"/>
  <c r="E17" i="9"/>
  <c r="O17" i="9"/>
  <c r="G34" i="9"/>
  <c r="AM16" i="9"/>
  <c r="M34" i="9"/>
  <c r="F5" i="21" s="1"/>
  <c r="E32" i="10"/>
  <c r="AH16" i="9"/>
  <c r="O34" i="9"/>
  <c r="G5" i="21" s="1"/>
  <c r="E34" i="9"/>
  <c r="E50" i="9" s="1"/>
  <c r="V10" i="21" l="1"/>
  <c r="V5" i="21"/>
  <c r="V7" i="21" s="1"/>
  <c r="G7" i="21"/>
  <c r="K45" i="9"/>
  <c r="E5" i="21"/>
  <c r="U5" i="21"/>
  <c r="U7" i="21" s="1"/>
  <c r="F7" i="21"/>
  <c r="M50" i="9"/>
  <c r="M45" i="9"/>
  <c r="M46" i="9" s="1"/>
  <c r="G35" i="9"/>
  <c r="G50" i="9"/>
  <c r="G51" i="9" s="1"/>
  <c r="O45" i="9"/>
  <c r="O46" i="9" s="1"/>
  <c r="O50" i="9"/>
  <c r="O51" i="9" s="1"/>
  <c r="K50" i="9"/>
  <c r="K51" i="9" s="1"/>
  <c r="G42" i="10"/>
  <c r="AH34" i="9"/>
  <c r="O35" i="9"/>
  <c r="AK34" i="9"/>
  <c r="E45" i="9"/>
  <c r="F38" i="9" s="1"/>
  <c r="AG34" i="9"/>
  <c r="E35" i="9"/>
  <c r="E51" i="9"/>
  <c r="M35" i="9"/>
  <c r="M51" i="9"/>
  <c r="K35" i="9"/>
  <c r="AI16" i="9"/>
  <c r="AL34" i="9"/>
  <c r="K46" i="9"/>
  <c r="I17" i="9"/>
  <c r="G45" i="9"/>
  <c r="H38" i="9" s="1"/>
  <c r="AL16" i="9"/>
  <c r="M17" i="9"/>
  <c r="I34" i="9"/>
  <c r="I50" i="9" s="1"/>
  <c r="G17" i="9"/>
  <c r="E7" i="21" l="1"/>
  <c r="T5" i="21"/>
  <c r="T7" i="21" s="1"/>
  <c r="G44" i="10"/>
  <c r="G46" i="10" s="1"/>
  <c r="H32" i="10"/>
  <c r="I35" i="9"/>
  <c r="AI34" i="9"/>
  <c r="I45" i="9"/>
  <c r="J38" i="9" s="1"/>
  <c r="AM34" i="9"/>
  <c r="I51" i="9"/>
  <c r="E46" i="9"/>
  <c r="AG45" i="9"/>
  <c r="G46" i="9"/>
  <c r="AH45" i="9"/>
  <c r="E9" i="21" l="1"/>
  <c r="T9" i="21" s="1"/>
  <c r="T12" i="21" s="1"/>
  <c r="T14" i="21" s="1"/>
  <c r="H42" i="10"/>
  <c r="H44" i="10" s="1"/>
  <c r="H46" i="10" s="1"/>
  <c r="I32" i="10"/>
  <c r="I42" i="10" s="1"/>
  <c r="I46" i="9"/>
  <c r="AI45" i="9"/>
  <c r="F9" i="21" l="1"/>
  <c r="U9" i="21" s="1"/>
  <c r="U12" i="21" s="1"/>
  <c r="U14" i="21" s="1"/>
  <c r="E12" i="21"/>
  <c r="E14" i="21" s="1"/>
  <c r="J32" i="10"/>
  <c r="J42" i="10" s="1"/>
  <c r="F12" i="21" l="1"/>
  <c r="F14" i="21" s="1"/>
  <c r="K32" i="10"/>
  <c r="K42" i="10" s="1"/>
  <c r="L32" i="10" l="1"/>
  <c r="L42" i="10" s="1"/>
  <c r="M32" i="10" l="1"/>
  <c r="N32" i="10" l="1"/>
  <c r="O32" i="10" l="1"/>
  <c r="P32" i="10" l="1"/>
  <c r="I40" i="10" l="1"/>
  <c r="J40" i="10"/>
  <c r="K40" i="10"/>
  <c r="L40" i="10"/>
  <c r="I44" i="10"/>
  <c r="J44" i="10"/>
  <c r="I46" i="10" l="1"/>
  <c r="J46" i="10"/>
  <c r="K44" i="10"/>
  <c r="K46" i="10" s="1"/>
  <c r="L44" i="10"/>
  <c r="L46" i="10" s="1"/>
  <c r="G9" i="21" l="1"/>
  <c r="V9" i="21" s="1"/>
  <c r="V12" i="21" s="1"/>
  <c r="V14" i="21" s="1"/>
  <c r="I9" i="21"/>
  <c r="X9" i="21" s="1"/>
  <c r="X12" i="21" s="1"/>
  <c r="X14" i="21" s="1"/>
  <c r="H9" i="21"/>
  <c r="H12" i="21" s="1"/>
  <c r="H14" i="21" s="1"/>
  <c r="J9" i="21"/>
  <c r="G12" i="21" l="1"/>
  <c r="G14" i="21" s="1"/>
  <c r="I12" i="21"/>
  <c r="I14" i="21" s="1"/>
  <c r="W9" i="21"/>
  <c r="W12" i="21" s="1"/>
  <c r="W14" i="21" s="1"/>
  <c r="Y9" i="21"/>
  <c r="Y12" i="21" s="1"/>
  <c r="Y14" i="21" s="1"/>
  <c r="J12" i="21"/>
  <c r="J14" i="21" l="1"/>
  <c r="M42" i="10"/>
  <c r="N42" i="10"/>
  <c r="O42" i="10"/>
  <c r="P42" i="10"/>
  <c r="M44" i="10"/>
  <c r="N44" i="10"/>
  <c r="O44" i="10"/>
  <c r="P44" i="10"/>
  <c r="M46" i="10"/>
  <c r="N46" i="10"/>
  <c r="O46" i="10"/>
  <c r="P46" i="10"/>
  <c r="F3" i="17"/>
  <c r="H3" i="17"/>
  <c r="Q4" i="17"/>
  <c r="R4" i="17"/>
  <c r="F5" i="17"/>
  <c r="Q5" i="17"/>
  <c r="R5" i="17"/>
  <c r="F7" i="17"/>
  <c r="H7" i="17"/>
  <c r="F9" i="17"/>
  <c r="H9" i="17"/>
  <c r="L11" i="17"/>
  <c r="M11" i="17"/>
  <c r="L12" i="17"/>
  <c r="M12" i="17"/>
  <c r="K5" i="21"/>
  <c r="L5" i="21"/>
  <c r="M5" i="21"/>
  <c r="N5" i="21"/>
  <c r="Z5" i="21"/>
  <c r="AA5" i="21"/>
  <c r="AB5" i="21"/>
  <c r="AC5" i="21"/>
  <c r="K6" i="21"/>
  <c r="L6" i="21"/>
  <c r="M6" i="21"/>
  <c r="N6" i="21"/>
  <c r="Z6" i="21"/>
  <c r="AA6" i="21"/>
  <c r="AB6" i="21"/>
  <c r="AC6" i="21"/>
  <c r="K7" i="21"/>
  <c r="L7" i="21"/>
  <c r="M7" i="21"/>
  <c r="N7" i="21"/>
  <c r="Z7" i="21"/>
  <c r="AA7" i="21"/>
  <c r="AB7" i="21"/>
  <c r="AC7" i="21"/>
  <c r="K9" i="21"/>
  <c r="L9" i="21"/>
  <c r="M9" i="21"/>
  <c r="N9" i="21"/>
  <c r="Z9" i="21"/>
  <c r="AA9" i="21"/>
  <c r="AB9" i="21"/>
  <c r="AC9" i="21"/>
  <c r="K12" i="21"/>
  <c r="L12" i="21"/>
  <c r="M12" i="21"/>
  <c r="N12" i="21"/>
  <c r="Z12" i="21"/>
  <c r="AA12" i="21"/>
  <c r="AB12" i="21"/>
  <c r="AC12" i="21"/>
  <c r="N13" i="21"/>
  <c r="AC13" i="21"/>
  <c r="K14" i="21"/>
  <c r="L14" i="21"/>
  <c r="M14" i="21"/>
  <c r="N14" i="21"/>
  <c r="Z14" i="21"/>
  <c r="AA14" i="21"/>
  <c r="AB14" i="21"/>
  <c r="AC14" i="21"/>
  <c r="D17" i="21"/>
  <c r="D18" i="21"/>
  <c r="G22" i="21"/>
  <c r="G30" i="21"/>
  <c r="M8" i="23"/>
  <c r="N8" i="23"/>
  <c r="O8" i="23"/>
  <c r="P8" i="23"/>
  <c r="M9" i="23"/>
  <c r="N9" i="23"/>
  <c r="O9" i="23"/>
  <c r="P9" i="23"/>
  <c r="M10" i="23"/>
  <c r="N10" i="23"/>
  <c r="O10" i="23"/>
  <c r="P10" i="23"/>
  <c r="M12" i="23"/>
  <c r="N12" i="23"/>
  <c r="O12" i="23"/>
  <c r="P12" i="23"/>
  <c r="AB2" i="9"/>
  <c r="AC2" i="9"/>
  <c r="AD2" i="9"/>
  <c r="AB3" i="9"/>
  <c r="AC3" i="9"/>
  <c r="AD3" i="9"/>
  <c r="W6" i="9"/>
  <c r="X6" i="9"/>
  <c r="W8" i="9"/>
  <c r="X8" i="9"/>
  <c r="Y8" i="9"/>
  <c r="Z8" i="9"/>
  <c r="Z9" i="9"/>
  <c r="AA13" i="9"/>
  <c r="AB13" i="9"/>
  <c r="AC13" i="9"/>
  <c r="AD13" i="9"/>
  <c r="W14" i="9"/>
  <c r="X14" i="9"/>
  <c r="Y14" i="9"/>
  <c r="AA14" i="9"/>
  <c r="AB14" i="9"/>
  <c r="AC14" i="9"/>
  <c r="AD14" i="9"/>
  <c r="W15" i="9"/>
  <c r="X15" i="9"/>
  <c r="Y15" i="9"/>
  <c r="W16" i="9"/>
  <c r="X16" i="9"/>
  <c r="Y16" i="9"/>
  <c r="Z16" i="9"/>
  <c r="AA16" i="9"/>
  <c r="AB16" i="9"/>
  <c r="AC16" i="9"/>
  <c r="AD16" i="9"/>
  <c r="W17" i="9"/>
  <c r="X17" i="9"/>
  <c r="Y17" i="9"/>
  <c r="AA17" i="9"/>
  <c r="AB17" i="9"/>
  <c r="AC17" i="9"/>
  <c r="AD17" i="9"/>
  <c r="AA31" i="9"/>
  <c r="AB31" i="9"/>
  <c r="AC31" i="9"/>
  <c r="AD31" i="9"/>
  <c r="W32" i="9"/>
  <c r="X32" i="9"/>
  <c r="Y32" i="9"/>
  <c r="Z32" i="9"/>
  <c r="AA32" i="9"/>
  <c r="AB32" i="9"/>
  <c r="AC32" i="9"/>
  <c r="AD32" i="9"/>
  <c r="W34" i="9"/>
  <c r="X34" i="9"/>
  <c r="Y34" i="9"/>
  <c r="Z34" i="9"/>
  <c r="AA34" i="9"/>
  <c r="AB34" i="9"/>
  <c r="AC34" i="9"/>
  <c r="AD34" i="9"/>
  <c r="W35" i="9"/>
  <c r="X35" i="9"/>
  <c r="Y35" i="9"/>
  <c r="Z35" i="9"/>
  <c r="AA35" i="9"/>
  <c r="AB35" i="9"/>
  <c r="AC35" i="9"/>
  <c r="AD35" i="9"/>
  <c r="W45" i="9"/>
  <c r="X45" i="9"/>
  <c r="Y45" i="9"/>
  <c r="Z45" i="9"/>
  <c r="AA45" i="9"/>
  <c r="AB45" i="9"/>
  <c r="AC45" i="9"/>
  <c r="AD45" i="9"/>
  <c r="W46" i="9"/>
  <c r="X46" i="9"/>
  <c r="Y46" i="9"/>
  <c r="Z46" i="9"/>
  <c r="AA46" i="9"/>
  <c r="AB46" i="9"/>
  <c r="AC46" i="9"/>
  <c r="AD46" i="9"/>
  <c r="W50" i="9"/>
  <c r="X50" i="9"/>
  <c r="Y50" i="9"/>
  <c r="Z50" i="9"/>
  <c r="AA50" i="9"/>
  <c r="AB50" i="9"/>
  <c r="AC50" i="9"/>
  <c r="AD50" i="9"/>
  <c r="W51" i="9"/>
  <c r="X51" i="9"/>
  <c r="Y51" i="9"/>
  <c r="Z51" i="9"/>
  <c r="AA51" i="9"/>
  <c r="AB51" i="9"/>
  <c r="AC51" i="9"/>
  <c r="AD51" i="9"/>
  <c r="C41" i="20"/>
  <c r="C42" i="20"/>
  <c r="F45" i="20"/>
  <c r="G45" i="20"/>
  <c r="H45" i="20"/>
  <c r="F46" i="20"/>
  <c r="G46" i="20"/>
  <c r="H46" i="20"/>
  <c r="F47" i="20"/>
  <c r="G47" i="20"/>
  <c r="H47" i="20"/>
  <c r="F48" i="20"/>
  <c r="G48" i="20"/>
  <c r="H48" i="20"/>
  <c r="C53" i="19"/>
  <c r="C54" i="19"/>
  <c r="L57" i="19"/>
  <c r="M57" i="19"/>
  <c r="N57" i="19"/>
  <c r="L58" i="19"/>
  <c r="M58" i="19"/>
  <c r="N58" i="19"/>
  <c r="L59" i="19"/>
  <c r="M59" i="19"/>
  <c r="N59" i="19"/>
  <c r="L60" i="19"/>
  <c r="M60" i="19"/>
  <c r="N60" i="19"/>
  <c r="C10" i="18"/>
  <c r="D10" i="18"/>
  <c r="E10" i="18"/>
  <c r="G10" i="18"/>
  <c r="H10" i="18"/>
  <c r="I10" i="18"/>
  <c r="C11" i="18"/>
  <c r="D11" i="18"/>
  <c r="E11" i="18"/>
  <c r="G11" i="18"/>
  <c r="H11" i="18"/>
  <c r="I11" i="18"/>
  <c r="C12" i="18"/>
  <c r="D12" i="18"/>
  <c r="E12" i="18"/>
  <c r="G12" i="18"/>
  <c r="H12" i="18"/>
  <c r="I12" i="18"/>
  <c r="C21" i="18"/>
  <c r="D21" i="18"/>
  <c r="E21" i="18"/>
  <c r="I21" i="18"/>
  <c r="C24" i="18"/>
  <c r="D24" i="18"/>
  <c r="E24" i="18"/>
  <c r="I24" i="18"/>
  <c r="O36" i="18"/>
  <c r="P36" i="18"/>
  <c r="R36" i="18"/>
  <c r="S36" i="18"/>
  <c r="H37" i="18"/>
  <c r="L37" i="18"/>
  <c r="M37" i="18"/>
  <c r="O37" i="18"/>
  <c r="P37" i="18"/>
  <c r="R37" i="18"/>
  <c r="S37" i="18"/>
  <c r="H38" i="18"/>
  <c r="O38" i="18"/>
  <c r="P38" i="18"/>
  <c r="R38" i="18"/>
  <c r="S38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C36BA0-2A50-4202-A841-D126C9A9C84D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a701c999-da62-4ed3-bc0f-4c1e2f2381f9"/>
      </ext>
    </extLst>
  </connection>
  <connection id="2" xr16:uid="{101425F2-FCDF-401B-A898-B8AFF13A167A}" name="Query - Page003 (2)" description="Connection to the 'Page003 (2)' query in the workbook." type="100" refreshedVersion="8" minRefreshableVersion="5">
    <extLst>
      <ext xmlns:x15="http://schemas.microsoft.com/office/spreadsheetml/2010/11/main" uri="{DE250136-89BD-433C-8126-D09CA5730AF9}">
        <x15:connection id="a5549a1a-3b8c-461e-bc13-fad99d0a4a40"/>
      </ext>
    </extLst>
  </connection>
  <connection id="3" xr16:uid="{1D0E21BE-3D16-439A-BB29-1881DE742687}" keepAlive="1" name="Query - Page003 (3)" description="Connection to the 'Page003 (3)' query in the workbook." type="5" refreshedVersion="8" background="1" saveData="1">
    <dbPr connection="Provider=Microsoft.Mashup.OleDb.1;Data Source=$Workbook$;Location=&quot;Page003 (3)&quot;;Extended Properties=&quot;&quot;" command="SELECT * FROM [Page003 (3)]"/>
  </connection>
  <connection id="4" xr16:uid="{B676B770-40D8-4A2B-99F6-D47C41BADD79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094ac151-2be2-4195-ab1a-173b5fdbcf5b"/>
      </ext>
    </extLst>
  </connection>
  <connection id="5" xr16:uid="{3D950ECA-FC16-40F1-8197-0D9D5317CEAB}" name="Query - Page004 (2)" description="Connection to the 'Page004 (2)' query in the workbook." type="100" refreshedVersion="8" minRefreshableVersion="5">
    <extLst>
      <ext xmlns:x15="http://schemas.microsoft.com/office/spreadsheetml/2010/11/main" uri="{DE250136-89BD-433C-8126-D09CA5730AF9}">
        <x15:connection id="63a854e0-3402-4afe-864b-7a77ffb643b6"/>
      </ext>
    </extLst>
  </connection>
  <connection id="6" xr16:uid="{79B8977B-7216-463A-BB80-66DCAABFA189}" keepAlive="1" name="Query - Page004 (3)" description="Connection to the 'Page004 (3)' query in the workbook." type="5" refreshedVersion="8" background="1" saveData="1">
    <dbPr connection="Provider=Microsoft.Mashup.OleDb.1;Data Source=$Workbook$;Location=&quot;Page004 (3)&quot;;Extended Properties=&quot;&quot;" command="SELECT * FROM [Page004 (3)]"/>
  </connection>
  <connection id="7" xr16:uid="{5335F473-E6DB-4EC8-BE2D-F9AB18679B7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<sst xmlns="http://schemas.openxmlformats.org/spreadsheetml/2006/main" count="1028" uniqueCount="432">
  <si>
    <t>Segment</t>
  </si>
  <si>
    <t>Comments</t>
  </si>
  <si>
    <t>Adjustments to EBITDA</t>
  </si>
  <si>
    <t>Addbacks</t>
  </si>
  <si>
    <t>EBITDA</t>
  </si>
  <si>
    <t>Revenue</t>
  </si>
  <si>
    <t>Wages</t>
  </si>
  <si>
    <t>TD Canada Trust</t>
  </si>
  <si>
    <t>Income Statement</t>
  </si>
  <si>
    <t>Amounts in CAD</t>
  </si>
  <si>
    <t>2020A</t>
  </si>
  <si>
    <t>2021A</t>
  </si>
  <si>
    <t>2022A</t>
  </si>
  <si>
    <t>2023A</t>
  </si>
  <si>
    <t>2021A vs 2020A</t>
  </si>
  <si>
    <t>2022A vs 2021A</t>
  </si>
  <si>
    <t>2023A vs 2012A</t>
  </si>
  <si>
    <t>Revenue from operation</t>
  </si>
  <si>
    <t>Yoy</t>
  </si>
  <si>
    <t>NA</t>
  </si>
  <si>
    <t>Computer supplies &amp; software</t>
  </si>
  <si>
    <t>Consulting Expenses</t>
  </si>
  <si>
    <t>Sub-contacts</t>
  </si>
  <si>
    <t>Salaries &amp; Benefit - Direct</t>
  </si>
  <si>
    <t>Cost of revenue</t>
  </si>
  <si>
    <t>% of revenue</t>
  </si>
  <si>
    <t>Gross Profit</t>
  </si>
  <si>
    <t>Salaries &amp; benefits - Indirect</t>
  </si>
  <si>
    <t>Rent &amp; Utilities</t>
  </si>
  <si>
    <t>Marketing expenses</t>
  </si>
  <si>
    <t>Travel &amp; Entertainment</t>
  </si>
  <si>
    <t>IT &amp; Communication expenses</t>
  </si>
  <si>
    <t>Office Expenses</t>
  </si>
  <si>
    <t>Professional fees</t>
  </si>
  <si>
    <t>Insurance</t>
  </si>
  <si>
    <t>Other admin expenses</t>
  </si>
  <si>
    <t>SG&amp;A Cost</t>
  </si>
  <si>
    <t>Depreciation &amp; amortization</t>
  </si>
  <si>
    <t>Taxes</t>
  </si>
  <si>
    <t>Interest expenses</t>
  </si>
  <si>
    <t>Other (income)/expenses</t>
  </si>
  <si>
    <t>Other income</t>
  </si>
  <si>
    <t>Net Income</t>
  </si>
  <si>
    <t>Adjusted EBITDA</t>
  </si>
  <si>
    <t>Check</t>
  </si>
  <si>
    <t>Balance Sheet</t>
  </si>
  <si>
    <t>Cash &amp; cash equivalents</t>
  </si>
  <si>
    <t>Accounts receivable</t>
  </si>
  <si>
    <t>Other current assets</t>
  </si>
  <si>
    <t>Current assets</t>
  </si>
  <si>
    <t>Fixed assets (net)</t>
  </si>
  <si>
    <t>Other assets</t>
  </si>
  <si>
    <t>Non-current assets</t>
  </si>
  <si>
    <t>Total assets</t>
  </si>
  <si>
    <t>Accounts payable</t>
  </si>
  <si>
    <t>Credit Cards</t>
  </si>
  <si>
    <t>Other current liabilities</t>
  </si>
  <si>
    <t>Current liabilities</t>
  </si>
  <si>
    <t>Long term liabilities</t>
  </si>
  <si>
    <t>Non Current liabilities</t>
  </si>
  <si>
    <t>Capital stock</t>
  </si>
  <si>
    <t>Retained earnings</t>
  </si>
  <si>
    <t>Shareholders' equity</t>
  </si>
  <si>
    <t>Total liabilities &amp; shareholders' equity</t>
  </si>
  <si>
    <t>DSO</t>
  </si>
  <si>
    <t>DPO</t>
  </si>
  <si>
    <t>Other current assets as % of revenue</t>
  </si>
  <si>
    <t>Other current liabilities as % of revenue</t>
  </si>
  <si>
    <t>Working Capital</t>
  </si>
  <si>
    <t>Back to RFI</t>
  </si>
  <si>
    <t>Particulars of expenses charged to P&amp;L</t>
  </si>
  <si>
    <t>2024P</t>
  </si>
  <si>
    <t>Head of account booked in P&amp;L</t>
  </si>
  <si>
    <t>Shareholders' withdrawals as other perks</t>
  </si>
  <si>
    <t>Shareholders' personal expenses booked in P&amp;L</t>
  </si>
  <si>
    <t>Development cost charged to the P &amp; L</t>
  </si>
  <si>
    <t>Expenses relating to Lawsuits, arbitrations, insurance claim Recoveries and one-time disputes</t>
  </si>
  <si>
    <t>R&amp;D costs charged to P&amp;L</t>
  </si>
  <si>
    <t xml:space="preserve">One time professional fees </t>
  </si>
  <si>
    <t>Any other one time expenses</t>
  </si>
  <si>
    <t>Capital expenses charged to the P&amp;L</t>
  </si>
  <si>
    <t>One-off bad debts</t>
  </si>
  <si>
    <t>Contributions to charity</t>
  </si>
  <si>
    <t>Revenue Mix</t>
  </si>
  <si>
    <t>Please provide revenue mix in the format provided or in any other format as per how the lines of business/service are tracked internally</t>
  </si>
  <si>
    <t>By Nature of Service</t>
  </si>
  <si>
    <t>Partner Technologies</t>
  </si>
  <si>
    <t>Total</t>
  </si>
  <si>
    <t>Others (Please specify)</t>
  </si>
  <si>
    <t>By Client Industry</t>
  </si>
  <si>
    <t>Government</t>
  </si>
  <si>
    <t>Defence</t>
  </si>
  <si>
    <t>Healthcare</t>
  </si>
  <si>
    <t>Education</t>
  </si>
  <si>
    <t>Energy</t>
  </si>
  <si>
    <t>By Engagement Model</t>
  </si>
  <si>
    <t>By Revenue Recurrence</t>
  </si>
  <si>
    <t>By Client Geography</t>
  </si>
  <si>
    <t>Canada</t>
  </si>
  <si>
    <t>Client Profile</t>
  </si>
  <si>
    <t>Please provide the below data in this format or in any other format which is readily available with the company.</t>
  </si>
  <si>
    <t>Client</t>
  </si>
  <si>
    <t>Government 2</t>
  </si>
  <si>
    <t>Balance of the clients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</si>
  <si>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</si>
  <si>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</si>
  <si>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</si>
  <si>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</si>
  <si>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</si>
  <si>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</si>
  <si>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</si>
  <si>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</si>
  <si>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</si>
  <si>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</si>
  <si>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DLS TECHNOLOGY CORPORATION</t>
  </si>
  <si>
    <t>2</t>
  </si>
  <si>
    <t>BALANCE SHEET</t>
  </si>
  <si>
    <t>COMPILATION ENGAGEMENT REPORT</t>
  </si>
  <si>
    <t>YEAR ENDED OCTOBER 31, 2021</t>
  </si>
  <si>
    <t>ASSETS</t>
  </si>
  <si>
    <t>2020</t>
  </si>
  <si>
    <t>CURRENT ASSETS</t>
  </si>
  <si>
    <t>$</t>
  </si>
  <si>
    <t>Deposit on vehicles</t>
  </si>
  <si>
    <t>Inventory</t>
  </si>
  <si>
    <t>Other receivable</t>
  </si>
  <si>
    <t>Prepaid expenses</t>
  </si>
  <si>
    <t>Tax receivables</t>
  </si>
  <si>
    <t>-</t>
  </si>
  <si>
    <t>FIXED ASSETS</t>
  </si>
  <si>
    <t>Net (note 4 )</t>
  </si>
  <si>
    <t>TOTAL ASSETS</t>
  </si>
  <si>
    <t>LIABILITIES</t>
  </si>
  <si>
    <t>CURRENT LIABILITIES</t>
  </si>
  <si>
    <t>Deposit on contract</t>
  </si>
  <si>
    <t>Canada emergency loan (CEBA)</t>
  </si>
  <si>
    <t>Corporate tax payables</t>
  </si>
  <si>
    <t>LONG TERM DEBT,</t>
  </si>
  <si>
    <t>Long term deferred expenses</t>
  </si>
  <si>
    <t>(note 5)</t>
  </si>
  <si>
    <t>Shareholders loan</t>
  </si>
  <si>
    <t>TOTAL LIABILITIES</t>
  </si>
  <si>
    <t>SHAREHOLDERS EQUITY</t>
  </si>
  <si>
    <t>SHARE - CAPITAL</t>
  </si>
  <si>
    <t>RETAINED EARNINGS</t>
  </si>
  <si>
    <t>FOR THE BOARD,</t>
  </si>
  <si>
    <t>______________________________,DIRECTOR</t>
  </si>
  <si>
    <t>STATEMENT OF EARNINGS</t>
  </si>
  <si>
    <t>REVENUE</t>
  </si>
  <si>
    <t>DIRECT EXPENSES</t>
  </si>
  <si>
    <t>Commission</t>
  </si>
  <si>
    <t>Consulting expenses</t>
  </si>
  <si>
    <t>GROSS INCOME</t>
  </si>
  <si>
    <t>OTHER EXPENSES</t>
  </si>
  <si>
    <t>Accounting and legal</t>
  </si>
  <si>
    <t>Advertising and promotion</t>
  </si>
  <si>
    <t>Amortization &amp; depreciation</t>
  </si>
  <si>
    <t>(note 2)</t>
  </si>
  <si>
    <t>Conference and training</t>
  </si>
  <si>
    <t>Interest and bank charges</t>
  </si>
  <si>
    <t>Office expenses</t>
  </si>
  <si>
    <t>Rent factor</t>
  </si>
  <si>
    <t>Telecommunication</t>
  </si>
  <si>
    <t>Travel and Entertainment</t>
  </si>
  <si>
    <t>Vehicle expenses</t>
  </si>
  <si>
    <t>NET EARNINGS (LOSS), before other income</t>
  </si>
  <si>
    <t>RESEARCH &amp; DEVELOPMENT TAX CREDITS</t>
  </si>
  <si>
    <t>SR &amp; ED credit</t>
  </si>
  <si>
    <t>Gov’t funding related to the SR&amp;ED IRAP and CEWS</t>
  </si>
  <si>
    <t>Current R &amp; D expenses</t>
  </si>
  <si>
    <t>TOTAL OTHER INCOME</t>
  </si>
  <si>
    <t>NET EARNINGS BEFORE INCOME TAXES</t>
  </si>
  <si>
    <t>Provision for income taxes</t>
  </si>
  <si>
    <t>NET EARNINGS, (LOSS)</t>
  </si>
  <si>
    <t>YEAR ENDED OCTOBER 31, 2022</t>
  </si>
  <si>
    <t>Due to MDS Trust corporate shareholder</t>
  </si>
  <si>
    <t>FOR THE BOARD, [image]</t>
  </si>
  <si>
    <t>2022</t>
  </si>
  <si>
    <t>Travel and entertainment</t>
  </si>
  <si>
    <t>Gov’t funding related to the SR&amp;ED IRAP and Co-op</t>
  </si>
  <si>
    <t>Column11</t>
  </si>
  <si>
    <t>Column12</t>
  </si>
  <si>
    <t>Column13</t>
  </si>
  <si>
    <t>YEAR ENDED OCTOBER 31, 2023</t>
  </si>
  <si>
    <t>Net</t>
  </si>
  <si>
    <t>(note 4 )</t>
  </si>
  <si>
    <t>__ Eric_She ( __ _Apr__18__, ___ _11_:_</t>
  </si>
  <si>
    <t>2024</t>
  </si>
  <si>
    <t>45_EDT_)__________,DIRECTOR</t>
  </si>
  <si>
    <t>__</t>
  </si>
  <si>
    <t>Repairs and Maintenance</t>
  </si>
  <si>
    <t>Dues &amp; Subscriptions</t>
  </si>
  <si>
    <t>OTHER INCOME</t>
  </si>
  <si>
    <t>Salaries &amp; benefits - Indirect (R&amp;D Expenses)</t>
  </si>
  <si>
    <t>Addback - R&amp;D Expenses Total</t>
  </si>
  <si>
    <t>GM (exl. Consulting and Salaries-Direct)</t>
  </si>
  <si>
    <t>Advanced Search &amp; Data Analytics</t>
  </si>
  <si>
    <t>Other (Please Specify)</t>
  </si>
  <si>
    <t xml:space="preserve"> </t>
  </si>
  <si>
    <t>Managed Services</t>
  </si>
  <si>
    <t>vKey Recurring Revenue</t>
  </si>
  <si>
    <t>Non-managed services (Staffing)</t>
  </si>
  <si>
    <t>Cloud Computing, Infrastructure &amp; Virtualization</t>
  </si>
  <si>
    <t>Cybersecurity, Endpoint Security &amp; SRA</t>
  </si>
  <si>
    <t>Government 3</t>
  </si>
  <si>
    <t>Healthcare 2</t>
  </si>
  <si>
    <t>Government 4</t>
  </si>
  <si>
    <t>Government 5</t>
  </si>
  <si>
    <t>Government 6</t>
  </si>
  <si>
    <t>Defense 1</t>
  </si>
  <si>
    <t>Government 7</t>
  </si>
  <si>
    <t>Government 1</t>
  </si>
  <si>
    <t>IP Software Subscription (vKey)</t>
  </si>
  <si>
    <t>Solution Services</t>
  </si>
  <si>
    <t>By Solutions (Solution Services Revenue)</t>
  </si>
  <si>
    <t>By Services (Solution Services Revenue)</t>
  </si>
  <si>
    <t>Others (Financial, Construction, Transportation, Retail, Museum, Non-for-Profit)</t>
  </si>
  <si>
    <t>vKey Integration Services Revenue</t>
  </si>
  <si>
    <t>Recurring - Annuity based</t>
  </si>
  <si>
    <t>Repeat - Same client providing revenue for more than 1 year (contractual or governed through SOW's)</t>
  </si>
  <si>
    <t>Non Recurring - One time revenue</t>
  </si>
  <si>
    <t>2024P (DLS)</t>
  </si>
  <si>
    <t>2024P (vKey)</t>
  </si>
  <si>
    <t>Variance</t>
  </si>
  <si>
    <t>Booked Revenue (Deferred for Invoice, and Carry-over into next years)</t>
  </si>
  <si>
    <t>Total 2024P</t>
  </si>
  <si>
    <t>Consulting Expenses - Indirect (R&amp;D Expenses)</t>
  </si>
  <si>
    <t>2024P (Cost)</t>
  </si>
  <si>
    <t>2024P (GM)</t>
  </si>
  <si>
    <t>Notes</t>
  </si>
  <si>
    <t xml:space="preserve">1. Moved "Salaries &amp; Benefits - Direct", and "Consulting Expenses" accounts to SG&amp;A Cost to align with the DLS GM calculation. </t>
  </si>
  <si>
    <t xml:space="preserve">2. DLS projected revenue growth % is average 35% from FY 2024 to FY 2026. Used the same growth ratio 35% for FY 2027-FY 2029 Projection </t>
  </si>
  <si>
    <t xml:space="preserve">4. Assumption: SG&amp;A Cost for FY 2024 is 10% increase from FY 2023. FY2025 is 15% increase from last year. FY 2026 is 20% incrase from last year. FY 2027-2029 is 25% increase from last year. </t>
  </si>
  <si>
    <t xml:space="preserve">5. DLS projected GM % for FY 2024: 20%, FY 2025: 25%, FY 2026: 30%. </t>
  </si>
  <si>
    <t xml:space="preserve">3. Assumption: "Salaries &amp; Benefits - Direct" is equal to 8% of Revenue. "Salaries &amp; Benefits - Indirect *R&amp;D) is equal to 2.45% of Revenue. </t>
  </si>
  <si>
    <t>6. Assumption: Taxes is equal to 22% of Net Income before Tax for FY 2024 to 2029</t>
  </si>
  <si>
    <t>Target</t>
  </si>
  <si>
    <t xml:space="preserve">7. Consulting Expenses: for internal service. Not billable to the clients. </t>
  </si>
  <si>
    <t xml:space="preserve">8. vKey growth plan: More focus on the channel distribution. Not direct sales. The projection of FY 2025 to FY 2029 will show more % of vKey sales with higher GM %. </t>
  </si>
  <si>
    <t>Services</t>
  </si>
  <si>
    <t>Product</t>
  </si>
  <si>
    <t>2024P Revenue</t>
  </si>
  <si>
    <t>DLS Services</t>
  </si>
  <si>
    <t>Vkey Software</t>
  </si>
  <si>
    <t>in CAD Million</t>
  </si>
  <si>
    <t>Valuation Range</t>
  </si>
  <si>
    <t>Bear</t>
  </si>
  <si>
    <t>Bull</t>
  </si>
  <si>
    <t>Total Revenue</t>
  </si>
  <si>
    <t>%age breakdown of Revenue</t>
  </si>
  <si>
    <t>2024P EBITDA</t>
  </si>
  <si>
    <t>EBITDA Multiple</t>
  </si>
  <si>
    <t>Revenue Multiple</t>
  </si>
  <si>
    <t>Valuation Summary</t>
  </si>
  <si>
    <t>Weightage</t>
  </si>
  <si>
    <t>High</t>
  </si>
  <si>
    <t>Base</t>
  </si>
  <si>
    <t>Low</t>
  </si>
  <si>
    <t>DCF</t>
  </si>
  <si>
    <t>Public comparable</t>
  </si>
  <si>
    <t>Precedent transaction</t>
  </si>
  <si>
    <t>Enterprise value (CAD M)</t>
  </si>
  <si>
    <t>Low point</t>
  </si>
  <si>
    <t>Base point</t>
  </si>
  <si>
    <t>High point</t>
  </si>
  <si>
    <t>Weighted Average</t>
  </si>
  <si>
    <t>Equity value ($M)</t>
  </si>
  <si>
    <t>Enterprise value</t>
  </si>
  <si>
    <t>Less: Debt</t>
  </si>
  <si>
    <t>Debt</t>
  </si>
  <si>
    <t>Add: Cash &amp; cash equivalents</t>
  </si>
  <si>
    <t>Equity value</t>
  </si>
  <si>
    <t xml:space="preserve">Public Comps </t>
  </si>
  <si>
    <t>CAD M</t>
  </si>
  <si>
    <t>Company</t>
  </si>
  <si>
    <t>Equity Value</t>
  </si>
  <si>
    <t>Enterprise Value</t>
  </si>
  <si>
    <t>LTM Revenue</t>
  </si>
  <si>
    <t>LTM EBITDA</t>
  </si>
  <si>
    <t>LTM EBITDA Margin</t>
  </si>
  <si>
    <t>Beta</t>
  </si>
  <si>
    <t>Total debt</t>
  </si>
  <si>
    <t>Equity</t>
  </si>
  <si>
    <t>D/E</t>
  </si>
  <si>
    <t>EV/LTM Revenue</t>
  </si>
  <si>
    <t>EV/LTM EBITDA</t>
  </si>
  <si>
    <t>Mean</t>
  </si>
  <si>
    <t>Median</t>
  </si>
  <si>
    <t>Average levered beta</t>
  </si>
  <si>
    <t>Average D/E</t>
  </si>
  <si>
    <t>Average unlevered beta</t>
  </si>
  <si>
    <t>Relevered beta</t>
  </si>
  <si>
    <t>Alithya</t>
  </si>
  <si>
    <t xml:space="preserve">Transaction Comps </t>
  </si>
  <si>
    <t>Acquirer</t>
  </si>
  <si>
    <t>Year</t>
  </si>
  <si>
    <t>EV/Revenue</t>
  </si>
  <si>
    <t>EV/EBITDA</t>
  </si>
  <si>
    <t>Target Description</t>
  </si>
  <si>
    <t>CDW</t>
  </si>
  <si>
    <t>IDX</t>
  </si>
  <si>
    <t>Converge</t>
  </si>
  <si>
    <t>Interdynamix, a Alberta based IT services firm expertise in engineering &amp; consulting services, including cloud engineering, infrastructure and open source consulting</t>
  </si>
  <si>
    <t>Valuation as of</t>
  </si>
  <si>
    <t>Forecast</t>
  </si>
  <si>
    <t>EBIT</t>
  </si>
  <si>
    <t>(-) Taxes</t>
  </si>
  <si>
    <t>NOPAT</t>
  </si>
  <si>
    <t>(+) Depreciation &amp; Amortization</t>
  </si>
  <si>
    <t>(-) Investment in net working capital</t>
  </si>
  <si>
    <t>(-) Investment in capital assets</t>
  </si>
  <si>
    <t>(-) Investment in net other assets</t>
  </si>
  <si>
    <t>(-) Investment in other operating net assets</t>
  </si>
  <si>
    <t>Unlevered free cash flow</t>
  </si>
  <si>
    <t>(+) Terminal value</t>
  </si>
  <si>
    <t>Unlevered free cash flow + Terminal value</t>
  </si>
  <si>
    <t>WACC</t>
  </si>
  <si>
    <t>Perpetual growth rate</t>
  </si>
  <si>
    <t>Exit multiple</t>
  </si>
  <si>
    <t>Details</t>
  </si>
  <si>
    <t>Formula</t>
  </si>
  <si>
    <t>Debt capital</t>
  </si>
  <si>
    <t>Weighted average interest rate of outstanding debt</t>
  </si>
  <si>
    <t>Cost of debt</t>
  </si>
  <si>
    <r>
      <t>K</t>
    </r>
    <r>
      <rPr>
        <vertAlign val="subscript"/>
        <sz val="8"/>
        <color theme="1"/>
        <rFont val="Arial"/>
        <family val="2"/>
      </rPr>
      <t>d</t>
    </r>
  </si>
  <si>
    <t>Common equity</t>
  </si>
  <si>
    <t>Risk free rate</t>
  </si>
  <si>
    <r>
      <t>R</t>
    </r>
    <r>
      <rPr>
        <vertAlign val="subscript"/>
        <sz val="8"/>
        <color theme="1"/>
        <rFont val="Arial"/>
        <family val="2"/>
      </rPr>
      <t>f</t>
    </r>
  </si>
  <si>
    <t>Β</t>
  </si>
  <si>
    <t>Equity risk premium</t>
  </si>
  <si>
    <t>ERP</t>
  </si>
  <si>
    <t>Company specific premium</t>
  </si>
  <si>
    <t>a</t>
  </si>
  <si>
    <t>Assumed</t>
  </si>
  <si>
    <t>Cost of equity</t>
  </si>
  <si>
    <r>
      <t>K</t>
    </r>
    <r>
      <rPr>
        <vertAlign val="subscript"/>
        <sz val="8"/>
        <color theme="1"/>
        <rFont val="Arial"/>
        <family val="2"/>
      </rPr>
      <t>e</t>
    </r>
    <r>
      <rPr>
        <sz val="8"/>
        <color theme="1"/>
        <rFont val="Arial"/>
        <family val="2"/>
      </rPr>
      <t xml:space="preserve"> = R</t>
    </r>
    <r>
      <rPr>
        <vertAlign val="subscript"/>
        <sz val="8"/>
        <color theme="1"/>
        <rFont val="Arial"/>
        <family val="2"/>
      </rPr>
      <t>f</t>
    </r>
    <r>
      <rPr>
        <sz val="8"/>
        <color theme="1"/>
        <rFont val="Arial"/>
        <family val="2"/>
      </rPr>
      <t xml:space="preserve"> + β*(ERP) + a</t>
    </r>
  </si>
  <si>
    <t>Capital structure</t>
  </si>
  <si>
    <t>Weight of debt</t>
  </si>
  <si>
    <r>
      <t>W</t>
    </r>
    <r>
      <rPr>
        <vertAlign val="subscript"/>
        <sz val="8"/>
        <color theme="1"/>
        <rFont val="Arial"/>
        <family val="2"/>
      </rPr>
      <t>d</t>
    </r>
  </si>
  <si>
    <t>Weight of equity</t>
  </si>
  <si>
    <r>
      <t>W</t>
    </r>
    <r>
      <rPr>
        <vertAlign val="subscript"/>
        <sz val="8"/>
        <color theme="1"/>
        <rFont val="Arial"/>
        <family val="2"/>
      </rPr>
      <t>e</t>
    </r>
  </si>
  <si>
    <t>Assuming 100% equity as the optimum capital structure</t>
  </si>
  <si>
    <r>
      <t>W</t>
    </r>
    <r>
      <rPr>
        <vertAlign val="subscript"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 xml:space="preserve"> * K</t>
    </r>
    <r>
      <rPr>
        <vertAlign val="subscript"/>
        <sz val="8"/>
        <color theme="1"/>
        <rFont val="Arial"/>
        <family val="2"/>
      </rPr>
      <t>d</t>
    </r>
  </si>
  <si>
    <r>
      <t>W</t>
    </r>
    <r>
      <rPr>
        <vertAlign val="subscript"/>
        <sz val="8"/>
        <color theme="1"/>
        <rFont val="Arial"/>
        <family val="2"/>
      </rPr>
      <t>e</t>
    </r>
    <r>
      <rPr>
        <sz val="8"/>
        <color theme="1"/>
        <rFont val="Arial"/>
        <family val="2"/>
      </rPr>
      <t xml:space="preserve"> * K</t>
    </r>
    <r>
      <rPr>
        <vertAlign val="subscript"/>
        <sz val="8"/>
        <color theme="1"/>
        <rFont val="Arial"/>
        <family val="2"/>
      </rPr>
      <t>e</t>
    </r>
  </si>
  <si>
    <t>Cost of capital</t>
  </si>
  <si>
    <r>
      <t>(W</t>
    </r>
    <r>
      <rPr>
        <vertAlign val="subscript"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 xml:space="preserve"> * K</t>
    </r>
    <r>
      <rPr>
        <vertAlign val="subscript"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>) + (W</t>
    </r>
    <r>
      <rPr>
        <vertAlign val="subscript"/>
        <sz val="8"/>
        <color theme="1"/>
        <rFont val="Arial"/>
        <family val="2"/>
      </rPr>
      <t>e</t>
    </r>
    <r>
      <rPr>
        <sz val="8"/>
        <color theme="1"/>
        <rFont val="Arial"/>
        <family val="2"/>
      </rPr>
      <t xml:space="preserve"> * K</t>
    </r>
    <r>
      <rPr>
        <vertAlign val="subscript"/>
        <sz val="8"/>
        <color theme="1"/>
        <rFont val="Arial"/>
        <family val="2"/>
      </rPr>
      <t>e</t>
    </r>
    <r>
      <rPr>
        <sz val="8"/>
        <color theme="1"/>
        <rFont val="Arial"/>
        <family val="2"/>
      </rPr>
      <t>)</t>
    </r>
  </si>
  <si>
    <t>P&amp;L drivers</t>
  </si>
  <si>
    <t>Revenue growth rate</t>
  </si>
  <si>
    <t>COGS</t>
  </si>
  <si>
    <t>SGA</t>
  </si>
  <si>
    <t>Total expense as % of revenue</t>
  </si>
  <si>
    <t>Implied EBITDA margin</t>
  </si>
  <si>
    <t>Depreciation as % of revenue</t>
  </si>
  <si>
    <t>Perpetual revenue growth rate</t>
  </si>
  <si>
    <t>Marginal Tax rate</t>
  </si>
  <si>
    <t>EV based on 2024 Forward EBITDA</t>
  </si>
  <si>
    <t>Services  (80%)</t>
  </si>
  <si>
    <t>Platform (20%)</t>
  </si>
  <si>
    <t>EV Apportionment</t>
  </si>
  <si>
    <t>Cloud</t>
  </si>
  <si>
    <t>Cybersecurity</t>
  </si>
  <si>
    <t>Implied EV / 2024 Forward EBITDA multiple</t>
  </si>
  <si>
    <t>EV / FY24 ForwardEBITDA Multiple</t>
  </si>
  <si>
    <t>Leidos Holdings, Inc.</t>
  </si>
  <si>
    <t>Booz Allen Hamilton Holding Corporation</t>
  </si>
  <si>
    <t>CACI International, Inc.</t>
  </si>
  <si>
    <t>Science Applications International Corporation</t>
  </si>
  <si>
    <t>ICF International, Inc.</t>
  </si>
  <si>
    <t>V2X, Inc.</t>
  </si>
  <si>
    <t>2024P EBITDA (CAD M)</t>
  </si>
  <si>
    <t>Government IT Services</t>
  </si>
  <si>
    <t>Cloud Services</t>
  </si>
  <si>
    <t>Digital Realty Trust, Inc.</t>
  </si>
  <si>
    <t>Insight Enterprises, Inc.</t>
  </si>
  <si>
    <t>Kyndryl Holdings, Inc.</t>
  </si>
  <si>
    <t>SoftwareONE Holding AG</t>
  </si>
  <si>
    <t xml:space="preserve">Lumen Technologies, Inc. </t>
  </si>
  <si>
    <t>Atos SE</t>
  </si>
  <si>
    <t>Cybersecurity Software</t>
  </si>
  <si>
    <t>Check Point Software</t>
  </si>
  <si>
    <t>Softcat plc</t>
  </si>
  <si>
    <t>Blackberry</t>
  </si>
  <si>
    <t>F-Secure</t>
  </si>
  <si>
    <t>Sentinel One</t>
  </si>
  <si>
    <t>Netscout Systems, Inc</t>
  </si>
  <si>
    <t>Sum of Parts</t>
  </si>
  <si>
    <t>Software</t>
  </si>
  <si>
    <t>2024p Revenue (CAD M)</t>
  </si>
  <si>
    <t>Enterprise value based on 2024P EBITDA and Revenue (CAD M)</t>
  </si>
  <si>
    <t>Datum Consulting 
Group</t>
  </si>
  <si>
    <t xml:space="preserve">Founded in 2004 and headquartered in Indianapolis, the Company specializes in application modernisation and data migration with the use of leading-edge software and services focused on information capture, content management and application and rules modernization.Datum is a leader in IP enabled digital transformation services for data rich insurers and other regulated entities such as state governments. </t>
  </si>
  <si>
    <t>Gov IT Services</t>
  </si>
  <si>
    <t>Perspecta Inc</t>
  </si>
  <si>
    <t>Peraton Corporation</t>
  </si>
  <si>
    <t>Perspecta Inc., a Virginia-headquartered American government services company, offers managed IT services, cloud migration, software development, quality assurance, and cybersecurity solutions for the US defence sector.</t>
  </si>
  <si>
    <t>RTS</t>
  </si>
  <si>
    <t>Presidio Investors</t>
  </si>
  <si>
    <t>Resolve Tech Solutions, a Texas-based IT services and consulting firm with expertise in digital transformation, ERP modernizations &amp; managed cloud services using SAP, Oracle, and a variety of other partnerships- Govt IT</t>
  </si>
  <si>
    <t>Evros</t>
  </si>
  <si>
    <t>eirevo</t>
  </si>
  <si>
    <t>Evros, a Dublin-headquartered managed services firm, specialises in IT managed services and systems integration, including cloud services and cybersecurity.</t>
  </si>
  <si>
    <t>in CAD M</t>
  </si>
  <si>
    <t>https://in.investing.com/rates-bonds/canada-10-year-bond-yield</t>
  </si>
  <si>
    <t>10 year Canada Government Bond as of June 13th 2024</t>
  </si>
  <si>
    <t>ERP for Canada by Ashwath Damodaran</t>
  </si>
  <si>
    <t>Sirius Computer Solutions</t>
  </si>
  <si>
    <t>Sirius Computer Solutions LLC is a Texas based IT solutions provider offers data analytics, cybersecurity, cloud computing, managed services, and software solutions.</t>
  </si>
  <si>
    <t>2024P EBITDA  (CAD M)</t>
  </si>
  <si>
    <t>Imperva</t>
  </si>
  <si>
    <t>Thales</t>
  </si>
  <si>
    <t>Cobwebs Technologies</t>
  </si>
  <si>
    <t>Spire Capital</t>
  </si>
  <si>
    <t>Digital Shadows</t>
  </si>
  <si>
    <t>ReliaQuest</t>
  </si>
  <si>
    <t>Cyber threat protection platform
designed to minimise digital risk and
improve cyber situational awareness</t>
  </si>
  <si>
    <t>Tufin</t>
  </si>
  <si>
    <t>Turn/River</t>
  </si>
  <si>
    <t>4.2x</t>
  </si>
  <si>
    <t>Gov IT/ Cloud/ Cybersecurity services</t>
  </si>
  <si>
    <t>Combined Software + Services</t>
  </si>
  <si>
    <t>Average Unlevered Beta of the Public listed companies comprising of Government IT Services, Cloud Services, and Cybersecurity Software</t>
  </si>
  <si>
    <t xml:space="preserve">  </t>
  </si>
  <si>
    <t>2024P Revenue from Vkey</t>
  </si>
  <si>
    <t>2024P EBITDA from Solution Services</t>
  </si>
  <si>
    <t>Sum of the Parts</t>
  </si>
  <si>
    <t>Value</t>
  </si>
  <si>
    <t>Low Point</t>
  </si>
  <si>
    <t>High Point</t>
  </si>
  <si>
    <t>Vkey</t>
  </si>
  <si>
    <r>
      <t xml:space="preserve">Note: </t>
    </r>
    <r>
      <rPr>
        <sz val="8"/>
        <color theme="1"/>
        <rFont val="Arial"/>
        <family val="2"/>
      </rPr>
      <t xml:space="preserve"> We are giving a weightage of 25% to the DCF and 37.5% each to Public Comps and Precedents</t>
    </r>
  </si>
  <si>
    <t>All Comps updated as of June 13th</t>
  </si>
  <si>
    <t>EV / 2024P EBITDA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</si>
</sst>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 * #,##0.00_ ;_ * \-#,##0.00_ ;_ * &quot;-&quot;??_ ;_ @_ 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yyyy&quot;A&quot;"/>
    <numFmt numFmtId="168" formatCode="yyyy&quot;P&quot;"/>
    <numFmt numFmtId="169" formatCode="0.0%"/>
    <numFmt numFmtId="170" formatCode="_ * #,##0_ ;_ * \-#,##0_ ;_ * &quot;-&quot;??_ ;_ @_ "/>
    <numFmt numFmtId="171" formatCode="_(* #,##0.0_);_(* \(#,##0.0\);_(* &quot;-&quot;??_);_(@_)"/>
    <numFmt numFmtId="172" formatCode="0.0\x"/>
    <numFmt numFmtId="173" formatCode="0.0&quot;x&quot;"/>
    <numFmt numFmtId="174" formatCode="&quot;Discount at&quot;\ 0%"/>
    <numFmt numFmtId="175" formatCode="_(&quot;$&quot;* #,##0.0_);_(&quot;$&quot;* \(#,##0.0\);_(&quot;$&quot;* &quot;-&quot;??_);_(@_)"/>
    <numFmt numFmtId="176" formatCode="mmm\ dd\ yy"/>
    <numFmt numFmtId="177" formatCode="0.00_);\(0.00\)"/>
    <numFmt numFmtId="178" formatCode="&quot;Assuming&quot;\ 0%\ &quot;tax&quot;"/>
    <numFmt numFmtId="179" formatCode="&quot;Capex&quot;\ 0.00%"/>
    <numFmt numFmtId="180" formatCode="0.00,,"/>
    <numFmt numFmtId="181" formatCode="_ * #,##0.0_ ;_ * \-#,##0.0_ ;_ * &quot;-&quot;??_ ;_ @_ 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name val="Arial"/>
      <family val="2"/>
    </font>
    <font>
      <sz val="8"/>
      <color theme="1" tint="0.14999847407452621"/>
      <name val="Arial"/>
      <family val="2"/>
    </font>
    <font>
      <i/>
      <sz val="8"/>
      <name val="Arial"/>
      <family val="2"/>
    </font>
    <font>
      <i/>
      <u/>
      <sz val="8"/>
      <color theme="1" tint="0.14999847407452621"/>
      <name val="Arial"/>
      <family val="2"/>
    </font>
    <font>
      <sz val="12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color theme="1" tint="0.14999847407452621"/>
      <name val="Arial"/>
      <family val="2"/>
    </font>
    <font>
      <b/>
      <sz val="8"/>
      <color theme="1" tint="0.14999847407452621"/>
      <name val="Arial"/>
      <family val="2"/>
    </font>
    <font>
      <b/>
      <u/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rgb="FF0070C0"/>
      <name val="Arial"/>
      <family val="2"/>
    </font>
    <font>
      <sz val="8"/>
      <name val="Calibri"/>
      <family val="2"/>
      <scheme val="minor"/>
    </font>
    <font>
      <sz val="8"/>
      <color theme="4" tint="-0.249977111117893"/>
      <name val="Arial"/>
      <family val="2"/>
    </font>
    <font>
      <u/>
      <sz val="8"/>
      <color theme="10"/>
      <name val="Arial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8"/>
      <color rgb="FF000000"/>
      <name val="Arial"/>
      <family val="2"/>
    </font>
    <font>
      <sz val="8"/>
      <color rgb="FF143B5C"/>
      <name val="Arial"/>
      <family val="2"/>
    </font>
    <font>
      <sz val="8"/>
      <color rgb="FF848484"/>
      <name val="Arial"/>
      <family val="2"/>
    </font>
    <font>
      <b/>
      <sz val="8"/>
      <color rgb="FF000000"/>
      <name val="Arial"/>
      <family val="2"/>
    </font>
    <font>
      <sz val="9"/>
      <color theme="1"/>
      <name val="Flato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 tint="0.1499984740745262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  <scheme val="minor"/>
    </font>
    <font>
      <b/>
      <i/>
      <sz val="8"/>
      <name val="Arial"/>
      <family val="2"/>
    </font>
    <font>
      <sz val="8"/>
      <color indexed="8"/>
      <name val="Arial"/>
      <family val="2"/>
    </font>
    <font>
      <b/>
      <i/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8"/>
      <color rgb="FF000000"/>
      <name val="Arial"/>
      <family val="2"/>
    </font>
    <font>
      <b/>
      <sz val="8"/>
      <color rgb="FFFFFFFF"/>
      <name val="Arial"/>
      <family val="2"/>
    </font>
    <font>
      <vertAlign val="subscript"/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9">
    <xf numFmtId="0" fontId="0" fillId="0" borderId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7" fillId="0" borderId="0" applyFont="0" applyFill="0" applyBorder="0" applyAlignment="0" applyProtection="0"/>
    <xf numFmtId="0" fontId="9" fillId="2" borderId="0" applyNumberFormat="0" applyBorder="0" applyProtection="0">
      <alignment horizontal="right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/>
    <xf numFmtId="165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0" borderId="0" applyFill="0" applyBorder="0" applyProtection="0">
      <protection locked="0"/>
    </xf>
    <xf numFmtId="0" fontId="1" fillId="0" borderId="0"/>
    <xf numFmtId="0" fontId="1" fillId="0" borderId="0"/>
    <xf numFmtId="9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7" fillId="0" borderId="0"/>
    <xf numFmtId="0" fontId="37" fillId="0" borderId="0"/>
    <xf numFmtId="0" fontId="1" fillId="0" borderId="0"/>
    <xf numFmtId="43" fontId="3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7" fillId="0" borderId="0"/>
    <xf numFmtId="9" fontId="35" fillId="0" borderId="0" applyFont="0" applyFill="0" applyBorder="0" applyAlignment="0" applyProtection="0"/>
    <xf numFmtId="0" fontId="35" fillId="0" borderId="0"/>
    <xf numFmtId="0" fontId="10" fillId="0" borderId="0"/>
    <xf numFmtId="165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65" fontId="22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585">
    <xf numFmtId="0" fontId="0" fillId="0" borderId="0" xfId="0"/>
    <xf numFmtId="0" fontId="3" fillId="0" borderId="0" xfId="3" applyFont="1"/>
    <xf numFmtId="166" fontId="4" fillId="0" borderId="0" xfId="4" applyNumberFormat="1" applyFont="1"/>
    <xf numFmtId="165" fontId="4" fillId="0" borderId="0" xfId="4" applyFont="1"/>
    <xf numFmtId="0" fontId="4" fillId="0" borderId="0" xfId="5" applyFont="1"/>
    <xf numFmtId="0" fontId="4" fillId="0" borderId="0" xfId="5" applyFont="1" applyAlignment="1">
      <alignment horizontal="center" vertical="center"/>
    </xf>
    <xf numFmtId="0" fontId="5" fillId="0" borderId="0" xfId="3" applyFont="1"/>
    <xf numFmtId="166" fontId="4" fillId="0" borderId="0" xfId="5" applyNumberFormat="1" applyFont="1"/>
    <xf numFmtId="165" fontId="4" fillId="0" borderId="0" xfId="5" applyNumberFormat="1" applyFont="1"/>
    <xf numFmtId="0" fontId="6" fillId="0" borderId="0" xfId="5" applyFont="1"/>
    <xf numFmtId="15" fontId="8" fillId="0" borderId="0" xfId="6" applyNumberFormat="1" applyFont="1"/>
    <xf numFmtId="166" fontId="4" fillId="0" borderId="0" xfId="6" applyNumberFormat="1" applyFont="1"/>
    <xf numFmtId="0" fontId="4" fillId="0" borderId="0" xfId="5" applyFont="1" applyAlignment="1">
      <alignment horizontal="center"/>
    </xf>
    <xf numFmtId="167" fontId="9" fillId="2" borderId="0" xfId="3" applyNumberFormat="1" applyFont="1" applyFill="1" applyAlignment="1">
      <alignment horizontal="right"/>
    </xf>
    <xf numFmtId="168" fontId="9" fillId="3" borderId="0" xfId="3" applyNumberFormat="1" applyFont="1" applyFill="1" applyAlignment="1">
      <alignment horizontal="right"/>
    </xf>
    <xf numFmtId="168" fontId="9" fillId="4" borderId="0" xfId="3" applyNumberFormat="1" applyFont="1" applyFill="1" applyAlignment="1">
      <alignment horizontal="right"/>
    </xf>
    <xf numFmtId="0" fontId="10" fillId="0" borderId="0" xfId="5" applyFont="1"/>
    <xf numFmtId="0" fontId="10" fillId="0" borderId="0" xfId="5" applyFont="1" applyAlignment="1">
      <alignment horizontal="center" vertical="center"/>
    </xf>
    <xf numFmtId="0" fontId="11" fillId="0" borderId="0" xfId="7" applyFont="1" applyFill="1" applyBorder="1" applyAlignment="1">
      <alignment horizontal="left"/>
    </xf>
    <xf numFmtId="166" fontId="11" fillId="0" borderId="0" xfId="6" applyNumberFormat="1" applyFont="1" applyFill="1" applyBorder="1" applyAlignment="1">
      <alignment horizontal="right"/>
    </xf>
    <xf numFmtId="166" fontId="11" fillId="0" borderId="0" xfId="6" applyNumberFormat="1" applyFont="1" applyFill="1"/>
    <xf numFmtId="0" fontId="11" fillId="0" borderId="0" xfId="5" applyFont="1"/>
    <xf numFmtId="9" fontId="11" fillId="0" borderId="0" xfId="5" applyNumberFormat="1" applyFont="1" applyAlignment="1">
      <alignment horizontal="center" vertical="center"/>
    </xf>
    <xf numFmtId="0" fontId="4" fillId="0" borderId="1" xfId="5" applyFont="1" applyBorder="1"/>
    <xf numFmtId="166" fontId="4" fillId="0" borderId="1" xfId="5" applyNumberFormat="1" applyFont="1" applyBorder="1"/>
    <xf numFmtId="0" fontId="12" fillId="0" borderId="0" xfId="5" applyFont="1"/>
    <xf numFmtId="9" fontId="12" fillId="0" borderId="0" xfId="8" applyFont="1" applyFill="1" applyAlignment="1">
      <alignment horizontal="right"/>
    </xf>
    <xf numFmtId="0" fontId="12" fillId="0" borderId="0" xfId="5" applyFont="1" applyAlignment="1">
      <alignment horizontal="center" vertical="center"/>
    </xf>
    <xf numFmtId="166" fontId="12" fillId="0" borderId="0" xfId="5" applyNumberFormat="1" applyFont="1" applyAlignment="1">
      <alignment horizontal="left"/>
    </xf>
    <xf numFmtId="0" fontId="12" fillId="0" borderId="0" xfId="5" applyFont="1" applyAlignment="1">
      <alignment horizontal="left"/>
    </xf>
    <xf numFmtId="166" fontId="12" fillId="0" borderId="0" xfId="4" applyNumberFormat="1" applyFont="1" applyFill="1"/>
    <xf numFmtId="166" fontId="4" fillId="0" borderId="0" xfId="5" applyNumberFormat="1" applyFont="1" applyAlignment="1">
      <alignment horizontal="left"/>
    </xf>
    <xf numFmtId="9" fontId="4" fillId="0" borderId="0" xfId="8" applyFont="1" applyFill="1"/>
    <xf numFmtId="166" fontId="11" fillId="0" borderId="2" xfId="6" applyNumberFormat="1" applyFont="1" applyFill="1" applyBorder="1" applyAlignment="1">
      <alignment horizontal="right"/>
    </xf>
    <xf numFmtId="9" fontId="12" fillId="0" borderId="0" xfId="5" applyNumberFormat="1" applyFont="1"/>
    <xf numFmtId="0" fontId="13" fillId="0" borderId="0" xfId="5" applyFont="1"/>
    <xf numFmtId="0" fontId="13" fillId="0" borderId="0" xfId="5" applyFont="1" applyAlignment="1">
      <alignment horizontal="left"/>
    </xf>
    <xf numFmtId="0" fontId="13" fillId="0" borderId="1" xfId="5" applyFont="1" applyBorder="1"/>
    <xf numFmtId="166" fontId="13" fillId="0" borderId="1" xfId="5" applyNumberFormat="1" applyFont="1" applyBorder="1"/>
    <xf numFmtId="0" fontId="13" fillId="6" borderId="0" xfId="5" applyFont="1" applyFill="1"/>
    <xf numFmtId="166" fontId="13" fillId="6" borderId="0" xfId="5" applyNumberFormat="1" applyFont="1" applyFill="1" applyAlignment="1">
      <alignment horizontal="left"/>
    </xf>
    <xf numFmtId="0" fontId="13" fillId="6" borderId="0" xfId="5" applyFont="1" applyFill="1" applyAlignment="1">
      <alignment horizontal="left"/>
    </xf>
    <xf numFmtId="0" fontId="4" fillId="6" borderId="0" xfId="5" applyFont="1" applyFill="1"/>
    <xf numFmtId="0" fontId="4" fillId="6" borderId="0" xfId="5" applyFont="1" applyFill="1" applyAlignment="1">
      <alignment horizontal="center" vertical="center"/>
    </xf>
    <xf numFmtId="166" fontId="4" fillId="6" borderId="0" xfId="5" applyNumberFormat="1" applyFont="1" applyFill="1" applyAlignment="1">
      <alignment horizontal="left"/>
    </xf>
    <xf numFmtId="0" fontId="12" fillId="6" borderId="0" xfId="5" applyFont="1" applyFill="1"/>
    <xf numFmtId="9" fontId="12" fillId="6" borderId="0" xfId="5" applyNumberFormat="1" applyFont="1" applyFill="1"/>
    <xf numFmtId="166" fontId="12" fillId="6" borderId="0" xfId="5" applyNumberFormat="1" applyFont="1" applyFill="1"/>
    <xf numFmtId="0" fontId="12" fillId="6" borderId="0" xfId="5" applyFont="1" applyFill="1" applyAlignment="1">
      <alignment horizontal="center" vertical="center"/>
    </xf>
    <xf numFmtId="9" fontId="4" fillId="6" borderId="0" xfId="8" applyFont="1" applyFill="1"/>
    <xf numFmtId="166" fontId="4" fillId="6" borderId="0" xfId="8" applyNumberFormat="1" applyFont="1" applyFill="1"/>
    <xf numFmtId="0" fontId="13" fillId="6" borderId="1" xfId="5" applyFont="1" applyFill="1" applyBorder="1"/>
    <xf numFmtId="166" fontId="13" fillId="6" borderId="1" xfId="5" applyNumberFormat="1" applyFont="1" applyFill="1" applyBorder="1"/>
    <xf numFmtId="165" fontId="4" fillId="6" borderId="0" xfId="5" applyNumberFormat="1" applyFont="1" applyFill="1"/>
    <xf numFmtId="166" fontId="4" fillId="6" borderId="0" xfId="5" applyNumberFormat="1" applyFont="1" applyFill="1"/>
    <xf numFmtId="0" fontId="14" fillId="0" borderId="0" xfId="3" applyFont="1"/>
    <xf numFmtId="9" fontId="4" fillId="0" borderId="0" xfId="8" applyFont="1" applyAlignment="1">
      <alignment horizontal="center"/>
    </xf>
    <xf numFmtId="0" fontId="15" fillId="0" borderId="0" xfId="3" applyFont="1"/>
    <xf numFmtId="0" fontId="8" fillId="0" borderId="0" xfId="5" applyFont="1"/>
    <xf numFmtId="166" fontId="4" fillId="0" borderId="0" xfId="4" applyNumberFormat="1" applyFont="1" applyFill="1" applyAlignment="1"/>
    <xf numFmtId="166" fontId="10" fillId="0" borderId="0" xfId="1" applyNumberFormat="1" applyFont="1"/>
    <xf numFmtId="165" fontId="11" fillId="0" borderId="0" xfId="4" applyFont="1" applyFill="1" applyAlignment="1">
      <alignment horizontal="center" vertical="center"/>
    </xf>
    <xf numFmtId="166" fontId="10" fillId="0" borderId="0" xfId="5" applyNumberFormat="1" applyFont="1"/>
    <xf numFmtId="165" fontId="11" fillId="0" borderId="3" xfId="4" applyFont="1" applyFill="1" applyBorder="1" applyAlignment="1">
      <alignment horizontal="center" vertical="center"/>
    </xf>
    <xf numFmtId="165" fontId="10" fillId="0" borderId="0" xfId="5" applyNumberFormat="1" applyFont="1"/>
    <xf numFmtId="165" fontId="4" fillId="0" borderId="0" xfId="4" applyFont="1" applyAlignment="1">
      <alignment horizontal="center"/>
    </xf>
    <xf numFmtId="165" fontId="13" fillId="0" borderId="0" xfId="4" applyFont="1" applyAlignment="1">
      <alignment horizontal="center"/>
    </xf>
    <xf numFmtId="0" fontId="13" fillId="0" borderId="4" xfId="5" applyFont="1" applyBorder="1"/>
    <xf numFmtId="166" fontId="13" fillId="0" borderId="4" xfId="5" applyNumberFormat="1" applyFont="1" applyBorder="1"/>
    <xf numFmtId="165" fontId="16" fillId="0" borderId="2" xfId="4" applyFont="1" applyFill="1" applyBorder="1" applyAlignment="1">
      <alignment horizontal="center" vertical="center"/>
    </xf>
    <xf numFmtId="0" fontId="15" fillId="0" borderId="0" xfId="5" applyFont="1"/>
    <xf numFmtId="166" fontId="17" fillId="0" borderId="4" xfId="5" applyNumberFormat="1" applyFont="1" applyBorder="1"/>
    <xf numFmtId="166" fontId="12" fillId="0" borderId="0" xfId="5" applyNumberFormat="1" applyFont="1"/>
    <xf numFmtId="165" fontId="12" fillId="0" borderId="0" xfId="4" applyFont="1" applyAlignment="1">
      <alignment horizontal="center"/>
    </xf>
    <xf numFmtId="166" fontId="4" fillId="0" borderId="0" xfId="4" applyNumberFormat="1" applyFont="1" applyFill="1"/>
    <xf numFmtId="3" fontId="18" fillId="0" borderId="0" xfId="5" applyNumberFormat="1" applyFont="1"/>
    <xf numFmtId="169" fontId="4" fillId="0" borderId="0" xfId="8" applyNumberFormat="1" applyFont="1"/>
    <xf numFmtId="9" fontId="18" fillId="0" borderId="0" xfId="5" applyNumberFormat="1" applyFont="1"/>
    <xf numFmtId="9" fontId="10" fillId="0" borderId="0" xfId="8" applyFont="1"/>
    <xf numFmtId="9" fontId="4" fillId="0" borderId="0" xfId="8" applyFont="1"/>
    <xf numFmtId="0" fontId="4" fillId="0" borderId="2" xfId="5" applyFont="1" applyBorder="1"/>
    <xf numFmtId="170" fontId="4" fillId="0" borderId="2" xfId="5" applyNumberFormat="1" applyFont="1" applyBorder="1"/>
    <xf numFmtId="170" fontId="4" fillId="0" borderId="2" xfId="9" applyNumberFormat="1" applyFont="1" applyBorder="1"/>
    <xf numFmtId="170" fontId="4" fillId="0" borderId="0" xfId="5" applyNumberFormat="1" applyFont="1"/>
    <xf numFmtId="166" fontId="3" fillId="0" borderId="0" xfId="1" applyNumberFormat="1" applyFont="1"/>
    <xf numFmtId="166" fontId="5" fillId="0" borderId="0" xfId="1" applyNumberFormat="1" applyFont="1"/>
    <xf numFmtId="166" fontId="6" fillId="0" borderId="0" xfId="1" applyNumberFormat="1" applyFont="1"/>
    <xf numFmtId="166" fontId="9" fillId="2" borderId="0" xfId="1" applyNumberFormat="1" applyFont="1" applyFill="1" applyAlignment="1">
      <alignment horizontal="center"/>
    </xf>
    <xf numFmtId="166" fontId="9" fillId="0" borderId="0" xfId="1" applyNumberFormat="1" applyFont="1" applyFill="1" applyBorder="1" applyAlignment="1">
      <alignment horizontal="right"/>
    </xf>
    <xf numFmtId="166" fontId="11" fillId="0" borderId="0" xfId="1" applyNumberFormat="1" applyFont="1" applyFill="1" applyBorder="1" applyAlignment="1">
      <alignment horizontal="left"/>
    </xf>
    <xf numFmtId="166" fontId="4" fillId="0" borderId="1" xfId="1" applyNumberFormat="1" applyFont="1" applyBorder="1"/>
    <xf numFmtId="166" fontId="12" fillId="0" borderId="0" xfId="1" applyNumberFormat="1" applyFont="1"/>
    <xf numFmtId="166" fontId="11" fillId="0" borderId="2" xfId="1" applyNumberFormat="1" applyFont="1" applyFill="1" applyBorder="1" applyAlignment="1">
      <alignment horizontal="right"/>
    </xf>
    <xf numFmtId="166" fontId="13" fillId="0" borderId="1" xfId="1" applyNumberFormat="1" applyFont="1" applyBorder="1"/>
    <xf numFmtId="166" fontId="13" fillId="6" borderId="0" xfId="1" applyNumberFormat="1" applyFont="1" applyFill="1"/>
    <xf numFmtId="166" fontId="4" fillId="6" borderId="0" xfId="1" applyNumberFormat="1" applyFont="1" applyFill="1"/>
    <xf numFmtId="0" fontId="20" fillId="0" borderId="0" xfId="5" applyFont="1" applyAlignment="1">
      <alignment horizontal="right"/>
    </xf>
    <xf numFmtId="9" fontId="11" fillId="0" borderId="0" xfId="5" applyNumberFormat="1" applyFont="1"/>
    <xf numFmtId="169" fontId="4" fillId="0" borderId="0" xfId="8" applyNumberFormat="1" applyFont="1" applyFill="1"/>
    <xf numFmtId="0" fontId="9" fillId="2" borderId="0" xfId="7" applyBorder="1">
      <alignment horizontal="right"/>
    </xf>
    <xf numFmtId="49" fontId="9" fillId="2" borderId="0" xfId="7" applyNumberFormat="1" applyAlignment="1">
      <alignment horizontal="center"/>
    </xf>
    <xf numFmtId="49" fontId="9" fillId="5" borderId="0" xfId="7" applyNumberFormat="1" applyFill="1" applyAlignment="1">
      <alignment horizontal="center"/>
    </xf>
    <xf numFmtId="49" fontId="9" fillId="5" borderId="0" xfId="7" applyNumberFormat="1" applyFill="1" applyAlignment="1">
      <alignment horizontal="center" vertical="center"/>
    </xf>
    <xf numFmtId="0" fontId="9" fillId="0" borderId="0" xfId="7" applyFill="1" applyBorder="1">
      <alignment horizontal="right"/>
    </xf>
    <xf numFmtId="17" fontId="9" fillId="2" borderId="0" xfId="7" applyNumberFormat="1" applyBorder="1">
      <alignment horizontal="right"/>
    </xf>
    <xf numFmtId="0" fontId="10" fillId="0" borderId="0" xfId="0" applyFont="1"/>
    <xf numFmtId="3" fontId="10" fillId="0" borderId="0" xfId="0" applyNumberFormat="1" applyFont="1"/>
    <xf numFmtId="166" fontId="10" fillId="0" borderId="0" xfId="0" applyNumberFormat="1" applyFont="1"/>
    <xf numFmtId="0" fontId="10" fillId="0" borderId="0" xfId="10" applyFont="1"/>
    <xf numFmtId="0" fontId="14" fillId="0" borderId="0" xfId="10" applyFont="1"/>
    <xf numFmtId="0" fontId="21" fillId="0" borderId="0" xfId="11" applyFont="1" applyBorder="1"/>
    <xf numFmtId="0" fontId="21" fillId="0" borderId="0" xfId="11" applyFont="1" applyFill="1"/>
    <xf numFmtId="0" fontId="8" fillId="0" borderId="0" xfId="10" applyFont="1"/>
    <xf numFmtId="0" fontId="9" fillId="2" borderId="6" xfId="10" applyFont="1" applyFill="1" applyBorder="1" applyAlignment="1">
      <alignment horizontal="center" vertical="center" wrapText="1" readingOrder="1"/>
    </xf>
    <xf numFmtId="0" fontId="9" fillId="2" borderId="6" xfId="10" applyFont="1" applyFill="1" applyBorder="1" applyAlignment="1">
      <alignment horizontal="left" vertical="center" wrapText="1" readingOrder="1"/>
    </xf>
    <xf numFmtId="1" fontId="9" fillId="2" borderId="6" xfId="10" applyNumberFormat="1" applyFont="1" applyFill="1" applyBorder="1" applyAlignment="1">
      <alignment horizontal="center" vertical="center"/>
    </xf>
    <xf numFmtId="0" fontId="10" fillId="0" borderId="0" xfId="10" applyFont="1" applyAlignment="1">
      <alignment vertical="center"/>
    </xf>
    <xf numFmtId="0" fontId="24" fillId="0" borderId="6" xfId="10" applyFont="1" applyBorder="1" applyAlignment="1">
      <alignment horizontal="center" wrapText="1" readingOrder="1"/>
    </xf>
    <xf numFmtId="0" fontId="24" fillId="0" borderId="6" xfId="10" applyFont="1" applyBorder="1" applyAlignment="1">
      <alignment horizontal="left" wrapText="1" readingOrder="1"/>
    </xf>
    <xf numFmtId="166" fontId="24" fillId="0" borderId="6" xfId="12" applyNumberFormat="1" applyFont="1" applyFill="1" applyBorder="1" applyAlignment="1">
      <alignment horizontal="left" wrapText="1" readingOrder="1"/>
    </xf>
    <xf numFmtId="0" fontId="10" fillId="0" borderId="6" xfId="10" applyFont="1" applyBorder="1"/>
    <xf numFmtId="0" fontId="10" fillId="0" borderId="6" xfId="10" applyFont="1" applyBorder="1" applyAlignment="1">
      <alignment wrapText="1"/>
    </xf>
    <xf numFmtId="0" fontId="10" fillId="0" borderId="0" xfId="10" applyFont="1" applyAlignment="1">
      <alignment horizontal="left"/>
    </xf>
    <xf numFmtId="166" fontId="10" fillId="0" borderId="0" xfId="12" applyNumberFormat="1" applyFont="1" applyFill="1"/>
    <xf numFmtId="0" fontId="15" fillId="0" borderId="0" xfId="10" applyFont="1"/>
    <xf numFmtId="0" fontId="8" fillId="0" borderId="0" xfId="10" applyFont="1" applyAlignment="1">
      <alignment horizontal="center"/>
    </xf>
    <xf numFmtId="0" fontId="10" fillId="0" borderId="0" xfId="10" applyFont="1" applyAlignment="1">
      <alignment horizontal="center"/>
    </xf>
    <xf numFmtId="0" fontId="9" fillId="2" borderId="7" xfId="10" applyFont="1" applyFill="1" applyBorder="1" applyAlignment="1">
      <alignment wrapText="1"/>
    </xf>
    <xf numFmtId="1" fontId="9" fillId="2" borderId="6" xfId="10" applyNumberFormat="1" applyFont="1" applyFill="1" applyBorder="1" applyAlignment="1">
      <alignment horizontal="center"/>
    </xf>
    <xf numFmtId="166" fontId="10" fillId="0" borderId="6" xfId="12" applyNumberFormat="1" applyFont="1" applyBorder="1" applyAlignment="1">
      <alignment horizontal="center"/>
    </xf>
    <xf numFmtId="0" fontId="17" fillId="8" borderId="6" xfId="10" applyFont="1" applyFill="1" applyBorder="1"/>
    <xf numFmtId="166" fontId="17" fillId="8" borderId="6" xfId="12" applyNumberFormat="1" applyFont="1" applyFill="1" applyBorder="1" applyAlignment="1">
      <alignment horizontal="center"/>
    </xf>
    <xf numFmtId="0" fontId="9" fillId="2" borderId="5" xfId="10" applyFont="1" applyFill="1" applyBorder="1" applyAlignment="1">
      <alignment wrapText="1"/>
    </xf>
    <xf numFmtId="1" fontId="9" fillId="2" borderId="5" xfId="10" applyNumberFormat="1" applyFont="1" applyFill="1" applyBorder="1" applyAlignment="1">
      <alignment horizontal="center"/>
    </xf>
    <xf numFmtId="0" fontId="10" fillId="0" borderId="5" xfId="10" applyFont="1" applyBorder="1"/>
    <xf numFmtId="166" fontId="10" fillId="0" borderId="5" xfId="12" applyNumberFormat="1" applyFont="1" applyBorder="1" applyAlignment="1">
      <alignment horizontal="center"/>
    </xf>
    <xf numFmtId="0" fontId="17" fillId="8" borderId="5" xfId="10" applyFont="1" applyFill="1" applyBorder="1" applyAlignment="1">
      <alignment wrapText="1"/>
    </xf>
    <xf numFmtId="166" fontId="17" fillId="8" borderId="5" xfId="12" applyNumberFormat="1" applyFont="1" applyFill="1" applyBorder="1" applyAlignment="1">
      <alignment horizontal="center"/>
    </xf>
    <xf numFmtId="0" fontId="9" fillId="2" borderId="6" xfId="10" applyFont="1" applyFill="1" applyBorder="1" applyAlignment="1">
      <alignment wrapText="1"/>
    </xf>
    <xf numFmtId="0" fontId="17" fillId="8" borderId="6" xfId="10" applyFont="1" applyFill="1" applyBorder="1" applyAlignment="1">
      <alignment wrapText="1"/>
    </xf>
    <xf numFmtId="0" fontId="25" fillId="0" borderId="0" xfId="10" applyFont="1" applyAlignment="1">
      <alignment horizontal="left" vertical="center" wrapText="1"/>
    </xf>
    <xf numFmtId="0" fontId="26" fillId="0" borderId="0" xfId="10" applyFont="1" applyAlignment="1">
      <alignment horizontal="left" vertical="center" wrapText="1"/>
    </xf>
    <xf numFmtId="0" fontId="27" fillId="0" borderId="0" xfId="10" applyFont="1"/>
    <xf numFmtId="0" fontId="14" fillId="0" borderId="0" xfId="10" applyFont="1" applyAlignment="1">
      <alignment horizontal="left"/>
    </xf>
    <xf numFmtId="0" fontId="9" fillId="0" borderId="0" xfId="10" applyFont="1"/>
    <xf numFmtId="0" fontId="15" fillId="0" borderId="0" xfId="10" applyFont="1" applyAlignment="1">
      <alignment horizontal="left"/>
    </xf>
    <xf numFmtId="49" fontId="9" fillId="2" borderId="6" xfId="10" applyNumberFormat="1" applyFont="1" applyFill="1" applyBorder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0" fillId="0" borderId="6" xfId="10" applyFont="1" applyBorder="1" applyAlignment="1">
      <alignment horizontal="center"/>
    </xf>
    <xf numFmtId="49" fontId="24" fillId="0" borderId="6" xfId="10" applyNumberFormat="1" applyFont="1" applyBorder="1"/>
    <xf numFmtId="166" fontId="24" fillId="0" borderId="6" xfId="12" applyNumberFormat="1" applyFont="1" applyBorder="1"/>
    <xf numFmtId="0" fontId="24" fillId="0" borderId="6" xfId="10" applyFont="1" applyBorder="1"/>
    <xf numFmtId="166" fontId="10" fillId="0" borderId="6" xfId="12" applyNumberFormat="1" applyFont="1" applyBorder="1"/>
    <xf numFmtId="0" fontId="17" fillId="0" borderId="6" xfId="10" applyFont="1" applyBorder="1" applyAlignment="1">
      <alignment horizontal="center"/>
    </xf>
    <xf numFmtId="0" fontId="27" fillId="0" borderId="6" xfId="10" applyFont="1" applyBorder="1"/>
    <xf numFmtId="0" fontId="17" fillId="0" borderId="0" xfId="10" applyFont="1"/>
    <xf numFmtId="166" fontId="10" fillId="0" borderId="0" xfId="12" applyNumberFormat="1" applyFont="1" applyBorder="1"/>
    <xf numFmtId="0" fontId="24" fillId="0" borderId="0" xfId="10" applyFont="1"/>
    <xf numFmtId="9" fontId="12" fillId="7" borderId="0" xfId="8" applyFont="1" applyFill="1" applyAlignment="1">
      <alignment horizontal="right"/>
    </xf>
    <xf numFmtId="0" fontId="4" fillId="7" borderId="0" xfId="5" applyFont="1" applyFill="1"/>
    <xf numFmtId="166" fontId="11" fillId="7" borderId="0" xfId="1" applyNumberFormat="1" applyFont="1" applyFill="1" applyBorder="1" applyAlignment="1">
      <alignment horizontal="left"/>
    </xf>
    <xf numFmtId="166" fontId="11" fillId="7" borderId="0" xfId="6" applyNumberFormat="1" applyFont="1" applyFill="1" applyBorder="1" applyAlignment="1">
      <alignment horizontal="right"/>
    </xf>
    <xf numFmtId="169" fontId="18" fillId="0" borderId="0" xfId="5" applyNumberFormat="1" applyFont="1"/>
    <xf numFmtId="0" fontId="10" fillId="7" borderId="0" xfId="0" applyFont="1" applyFill="1"/>
    <xf numFmtId="0" fontId="10" fillId="0" borderId="0" xfId="0" applyFont="1" applyAlignment="1">
      <alignment horizontal="center" vertical="center"/>
    </xf>
    <xf numFmtId="17" fontId="9" fillId="9" borderId="0" xfId="7" applyNumberFormat="1" applyFill="1" applyBorder="1">
      <alignment horizontal="right"/>
    </xf>
    <xf numFmtId="0" fontId="28" fillId="0" borderId="0" xfId="0" applyFont="1"/>
    <xf numFmtId="166" fontId="28" fillId="0" borderId="0" xfId="0" applyNumberFormat="1" applyFont="1"/>
    <xf numFmtId="9" fontId="10" fillId="0" borderId="0" xfId="10" applyNumberFormat="1" applyFont="1"/>
    <xf numFmtId="0" fontId="17" fillId="0" borderId="0" xfId="10" applyFont="1" applyAlignment="1">
      <alignment horizontal="right"/>
    </xf>
    <xf numFmtId="10" fontId="10" fillId="0" borderId="0" xfId="10" applyNumberFormat="1" applyFont="1"/>
    <xf numFmtId="0" fontId="17" fillId="0" borderId="0" xfId="5" applyFont="1"/>
    <xf numFmtId="166" fontId="17" fillId="0" borderId="6" xfId="12" applyNumberFormat="1" applyFont="1" applyBorder="1" applyAlignment="1">
      <alignment horizontal="center"/>
    </xf>
    <xf numFmtId="167" fontId="9" fillId="0" borderId="0" xfId="3" applyNumberFormat="1" applyFont="1" applyAlignment="1">
      <alignment horizontal="right"/>
    </xf>
    <xf numFmtId="9" fontId="4" fillId="0" borderId="0" xfId="5" applyNumberFormat="1" applyFont="1"/>
    <xf numFmtId="9" fontId="17" fillId="0" borderId="0" xfId="12" applyNumberFormat="1" applyFont="1" applyBorder="1"/>
    <xf numFmtId="10" fontId="17" fillId="0" borderId="0" xfId="10" applyNumberFormat="1" applyFont="1"/>
    <xf numFmtId="166" fontId="17" fillId="0" borderId="0" xfId="10" applyNumberFormat="1" applyFont="1"/>
    <xf numFmtId="0" fontId="4" fillId="10" borderId="0" xfId="5" applyFont="1" applyFill="1"/>
    <xf numFmtId="166" fontId="4" fillId="10" borderId="0" xfId="1" applyNumberFormat="1" applyFont="1" applyFill="1"/>
    <xf numFmtId="166" fontId="4" fillId="10" borderId="0" xfId="5" applyNumberFormat="1" applyFont="1" applyFill="1" applyAlignment="1">
      <alignment horizontal="left"/>
    </xf>
    <xf numFmtId="9" fontId="4" fillId="0" borderId="0" xfId="13" applyFont="1"/>
    <xf numFmtId="9" fontId="13" fillId="0" borderId="0" xfId="13" applyFont="1"/>
    <xf numFmtId="0" fontId="13" fillId="10" borderId="0" xfId="5" applyFont="1" applyFill="1"/>
    <xf numFmtId="166" fontId="30" fillId="0" borderId="6" xfId="12" applyNumberFormat="1" applyFont="1" applyBorder="1" applyAlignment="1">
      <alignment horizontal="center"/>
    </xf>
    <xf numFmtId="166" fontId="30" fillId="13" borderId="6" xfId="12" applyNumberFormat="1" applyFont="1" applyFill="1" applyBorder="1" applyAlignment="1">
      <alignment horizontal="center"/>
    </xf>
    <xf numFmtId="166" fontId="30" fillId="12" borderId="6" xfId="12" applyNumberFormat="1" applyFont="1" applyFill="1" applyBorder="1" applyAlignment="1">
      <alignment horizontal="center"/>
    </xf>
    <xf numFmtId="166" fontId="10" fillId="12" borderId="6" xfId="12" applyNumberFormat="1" applyFont="1" applyFill="1" applyBorder="1" applyAlignment="1">
      <alignment horizontal="center"/>
    </xf>
    <xf numFmtId="166" fontId="17" fillId="13" borderId="5" xfId="12" applyNumberFormat="1" applyFont="1" applyFill="1" applyBorder="1" applyAlignment="1">
      <alignment horizontal="center"/>
    </xf>
    <xf numFmtId="1" fontId="9" fillId="2" borderId="0" xfId="10" applyNumberFormat="1" applyFont="1" applyFill="1" applyAlignment="1">
      <alignment horizontal="center"/>
    </xf>
    <xf numFmtId="166" fontId="10" fillId="0" borderId="0" xfId="12" applyNumberFormat="1" applyFont="1" applyBorder="1" applyAlignment="1">
      <alignment horizontal="center"/>
    </xf>
    <xf numFmtId="166" fontId="17" fillId="8" borderId="0" xfId="12" applyNumberFormat="1" applyFont="1" applyFill="1" applyBorder="1" applyAlignment="1">
      <alignment horizontal="center"/>
    </xf>
    <xf numFmtId="1" fontId="31" fillId="2" borderId="5" xfId="10" applyNumberFormat="1" applyFont="1" applyFill="1" applyBorder="1" applyAlignment="1">
      <alignment horizontal="center"/>
    </xf>
    <xf numFmtId="166" fontId="10" fillId="14" borderId="6" xfId="12" applyNumberFormat="1" applyFont="1" applyFill="1" applyBorder="1" applyAlignment="1">
      <alignment horizontal="center"/>
    </xf>
    <xf numFmtId="1" fontId="9" fillId="2" borderId="9" xfId="10" applyNumberFormat="1" applyFont="1" applyFill="1" applyBorder="1" applyAlignment="1">
      <alignment horizontal="center"/>
    </xf>
    <xf numFmtId="166" fontId="10" fillId="14" borderId="9" xfId="12" applyNumberFormat="1" applyFont="1" applyFill="1" applyBorder="1" applyAlignment="1">
      <alignment horizontal="center"/>
    </xf>
    <xf numFmtId="166" fontId="10" fillId="0" borderId="9" xfId="12" applyNumberFormat="1" applyFont="1" applyBorder="1" applyAlignment="1">
      <alignment horizontal="center"/>
    </xf>
    <xf numFmtId="166" fontId="10" fillId="13" borderId="9" xfId="12" applyNumberFormat="1" applyFont="1" applyFill="1" applyBorder="1" applyAlignment="1">
      <alignment horizontal="center"/>
    </xf>
    <xf numFmtId="166" fontId="10" fillId="12" borderId="9" xfId="12" applyNumberFormat="1" applyFont="1" applyFill="1" applyBorder="1" applyAlignment="1">
      <alignment horizontal="center"/>
    </xf>
    <xf numFmtId="10" fontId="10" fillId="0" borderId="5" xfId="13" applyNumberFormat="1" applyFont="1" applyBorder="1"/>
    <xf numFmtId="10" fontId="10" fillId="14" borderId="5" xfId="13" applyNumberFormat="1" applyFont="1" applyFill="1" applyBorder="1"/>
    <xf numFmtId="10" fontId="30" fillId="0" borderId="5" xfId="13" applyNumberFormat="1" applyFont="1" applyBorder="1"/>
    <xf numFmtId="166" fontId="10" fillId="0" borderId="5" xfId="12" applyNumberFormat="1" applyFont="1" applyFill="1" applyBorder="1" applyAlignment="1">
      <alignment horizontal="center"/>
    </xf>
    <xf numFmtId="10" fontId="10" fillId="0" borderId="5" xfId="10" applyNumberFormat="1" applyFont="1" applyBorder="1"/>
    <xf numFmtId="9" fontId="17" fillId="8" borderId="5" xfId="13" applyFont="1" applyFill="1" applyBorder="1" applyAlignment="1">
      <alignment horizontal="center"/>
    </xf>
    <xf numFmtId="1" fontId="9" fillId="2" borderId="8" xfId="10" applyNumberFormat="1" applyFont="1" applyFill="1" applyBorder="1" applyAlignment="1">
      <alignment horizontal="center"/>
    </xf>
    <xf numFmtId="166" fontId="10" fillId="0" borderId="8" xfId="12" applyNumberFormat="1" applyFont="1" applyBorder="1" applyAlignment="1">
      <alignment horizontal="center"/>
    </xf>
    <xf numFmtId="166" fontId="17" fillId="13" borderId="8" xfId="12" applyNumberFormat="1" applyFont="1" applyFill="1" applyBorder="1" applyAlignment="1">
      <alignment horizontal="center"/>
    </xf>
    <xf numFmtId="9" fontId="10" fillId="0" borderId="5" xfId="10" applyNumberFormat="1" applyFont="1" applyBorder="1"/>
    <xf numFmtId="9" fontId="17" fillId="13" borderId="5" xfId="13" applyFont="1" applyFill="1" applyBorder="1" applyAlignment="1">
      <alignment horizontal="center"/>
    </xf>
    <xf numFmtId="10" fontId="30" fillId="0" borderId="10" xfId="13" applyNumberFormat="1" applyFont="1" applyBorder="1"/>
    <xf numFmtId="9" fontId="29" fillId="8" borderId="5" xfId="13" applyFont="1" applyFill="1" applyBorder="1" applyAlignment="1">
      <alignment horizontal="center"/>
    </xf>
    <xf numFmtId="1" fontId="31" fillId="2" borderId="6" xfId="10" applyNumberFormat="1" applyFont="1" applyFill="1" applyBorder="1" applyAlignment="1">
      <alignment horizontal="center"/>
    </xf>
    <xf numFmtId="10" fontId="30" fillId="0" borderId="6" xfId="13" applyNumberFormat="1" applyFont="1" applyBorder="1"/>
    <xf numFmtId="10" fontId="10" fillId="0" borderId="6" xfId="13" applyNumberFormat="1" applyFont="1" applyBorder="1"/>
    <xf numFmtId="9" fontId="29" fillId="8" borderId="6" xfId="13" applyFont="1" applyFill="1" applyBorder="1" applyAlignment="1">
      <alignment horizontal="center"/>
    </xf>
    <xf numFmtId="166" fontId="10" fillId="15" borderId="5" xfId="12" applyNumberFormat="1" applyFont="1" applyFill="1" applyBorder="1" applyAlignment="1">
      <alignment horizontal="center"/>
    </xf>
    <xf numFmtId="166" fontId="10" fillId="15" borderId="6" xfId="12" applyNumberFormat="1" applyFont="1" applyFill="1" applyBorder="1" applyAlignment="1">
      <alignment horizontal="center"/>
    </xf>
    <xf numFmtId="166" fontId="17" fillId="16" borderId="6" xfId="12" applyNumberFormat="1" applyFont="1" applyFill="1" applyBorder="1" applyAlignment="1">
      <alignment horizontal="center"/>
    </xf>
    <xf numFmtId="166" fontId="17" fillId="16" borderId="9" xfId="12" applyNumberFormat="1" applyFont="1" applyFill="1" applyBorder="1" applyAlignment="1">
      <alignment horizontal="center"/>
    </xf>
    <xf numFmtId="0" fontId="30" fillId="0" borderId="6" xfId="10" applyFont="1" applyBorder="1" applyAlignment="1">
      <alignment wrapText="1"/>
    </xf>
    <xf numFmtId="9" fontId="10" fillId="0" borderId="6" xfId="13" applyFont="1" applyBorder="1" applyAlignment="1">
      <alignment horizontal="center"/>
    </xf>
    <xf numFmtId="9" fontId="30" fillId="0" borderId="6" xfId="13" applyFont="1" applyBorder="1" applyAlignment="1">
      <alignment horizontal="center"/>
    </xf>
    <xf numFmtId="9" fontId="17" fillId="8" borderId="6" xfId="13" applyFont="1" applyFill="1" applyBorder="1" applyAlignment="1">
      <alignment horizontal="center"/>
    </xf>
    <xf numFmtId="166" fontId="30" fillId="0" borderId="0" xfId="12" applyNumberFormat="1" applyFont="1" applyAlignment="1">
      <alignment horizontal="center"/>
    </xf>
    <xf numFmtId="0" fontId="30" fillId="0" borderId="0" xfId="10" applyFont="1"/>
    <xf numFmtId="166" fontId="33" fillId="10" borderId="0" xfId="5" applyNumberFormat="1" applyFont="1" applyFill="1" applyAlignment="1">
      <alignment horizontal="left"/>
    </xf>
    <xf numFmtId="9" fontId="11" fillId="0" borderId="0" xfId="13" applyFont="1" applyFill="1"/>
    <xf numFmtId="168" fontId="9" fillId="11" borderId="0" xfId="3" applyNumberFormat="1" applyFont="1" applyFill="1" applyAlignment="1">
      <alignment horizontal="right"/>
    </xf>
    <xf numFmtId="166" fontId="32" fillId="0" borderId="0" xfId="6" applyNumberFormat="1" applyFont="1"/>
    <xf numFmtId="166" fontId="32" fillId="10" borderId="0" xfId="6" applyNumberFormat="1" applyFont="1" applyFill="1"/>
    <xf numFmtId="166" fontId="32" fillId="0" borderId="2" xfId="6" applyNumberFormat="1" applyFont="1" applyBorder="1"/>
    <xf numFmtId="1" fontId="31" fillId="2" borderId="8" xfId="10" applyNumberFormat="1" applyFont="1" applyFill="1" applyBorder="1" applyAlignment="1">
      <alignment horizontal="center"/>
    </xf>
    <xf numFmtId="10" fontId="30" fillId="0" borderId="9" xfId="13" applyNumberFormat="1" applyFont="1" applyBorder="1"/>
    <xf numFmtId="9" fontId="29" fillId="8" borderId="9" xfId="13" applyFont="1" applyFill="1" applyBorder="1" applyAlignment="1">
      <alignment horizontal="center"/>
    </xf>
    <xf numFmtId="166" fontId="10" fillId="0" borderId="5" xfId="10" applyNumberFormat="1" applyFont="1" applyBorder="1"/>
    <xf numFmtId="166" fontId="17" fillId="16" borderId="5" xfId="12" applyNumberFormat="1" applyFont="1" applyFill="1" applyBorder="1" applyAlignment="1">
      <alignment horizontal="center"/>
    </xf>
    <xf numFmtId="1" fontId="9" fillId="0" borderId="0" xfId="10" applyNumberFormat="1" applyFont="1" applyAlignment="1">
      <alignment horizontal="center"/>
    </xf>
    <xf numFmtId="10" fontId="10" fillId="0" borderId="0" xfId="13" applyNumberFormat="1" applyFont="1" applyFill="1" applyBorder="1"/>
    <xf numFmtId="9" fontId="17" fillId="0" borderId="0" xfId="13" applyFont="1" applyFill="1" applyBorder="1" applyAlignment="1">
      <alignment horizontal="center"/>
    </xf>
    <xf numFmtId="1" fontId="31" fillId="0" borderId="0" xfId="10" applyNumberFormat="1" applyFont="1" applyAlignment="1">
      <alignment horizontal="center"/>
    </xf>
    <xf numFmtId="10" fontId="30" fillId="0" borderId="0" xfId="13" applyNumberFormat="1" applyFont="1" applyFill="1" applyBorder="1"/>
    <xf numFmtId="9" fontId="29" fillId="0" borderId="0" xfId="13" applyFont="1" applyFill="1" applyBorder="1" applyAlignment="1">
      <alignment horizontal="center"/>
    </xf>
    <xf numFmtId="0" fontId="17" fillId="0" borderId="5" xfId="10" applyFont="1" applyBorder="1"/>
    <xf numFmtId="10" fontId="17" fillId="16" borderId="5" xfId="13" applyNumberFormat="1" applyFont="1" applyFill="1" applyBorder="1"/>
    <xf numFmtId="49" fontId="9" fillId="0" borderId="0" xfId="7" applyNumberFormat="1" applyFill="1" applyAlignment="1">
      <alignment horizontal="center"/>
    </xf>
    <xf numFmtId="9" fontId="4" fillId="0" borderId="0" xfId="13" applyFont="1" applyFill="1" applyAlignment="1">
      <alignment horizontal="left"/>
    </xf>
    <xf numFmtId="9" fontId="13" fillId="0" borderId="0" xfId="13" applyFont="1" applyFill="1"/>
    <xf numFmtId="166" fontId="13" fillId="0" borderId="1" xfId="1" applyNumberFormat="1" applyFont="1" applyFill="1" applyBorder="1"/>
    <xf numFmtId="166" fontId="3" fillId="0" borderId="0" xfId="1" applyNumberFormat="1" applyFont="1" applyFill="1"/>
    <xf numFmtId="166" fontId="5" fillId="0" borderId="0" xfId="1" applyNumberFormat="1" applyFont="1" applyFill="1"/>
    <xf numFmtId="166" fontId="6" fillId="0" borderId="0" xfId="1" applyNumberFormat="1" applyFont="1" applyFill="1"/>
    <xf numFmtId="166" fontId="9" fillId="0" borderId="0" xfId="1" applyNumberFormat="1" applyFont="1" applyFill="1" applyAlignment="1">
      <alignment horizontal="center"/>
    </xf>
    <xf numFmtId="166" fontId="4" fillId="0" borderId="1" xfId="1" applyNumberFormat="1" applyFont="1" applyFill="1" applyBorder="1"/>
    <xf numFmtId="166" fontId="12" fillId="0" borderId="0" xfId="1" applyNumberFormat="1" applyFont="1" applyFill="1"/>
    <xf numFmtId="166" fontId="4" fillId="0" borderId="0" xfId="1" applyNumberFormat="1" applyFont="1" applyFill="1"/>
    <xf numFmtId="15" fontId="8" fillId="0" borderId="0" xfId="6" applyNumberFormat="1" applyFont="1" applyFill="1"/>
    <xf numFmtId="165" fontId="4" fillId="0" borderId="0" xfId="4" applyFont="1" applyFill="1"/>
    <xf numFmtId="166" fontId="4" fillId="0" borderId="0" xfId="8" applyNumberFormat="1" applyFont="1" applyFill="1"/>
    <xf numFmtId="168" fontId="9" fillId="0" borderId="0" xfId="3" applyNumberFormat="1" applyFont="1" applyAlignment="1">
      <alignment horizontal="right"/>
    </xf>
    <xf numFmtId="166" fontId="33" fillId="0" borderId="0" xfId="5" applyNumberFormat="1" applyFont="1" applyAlignment="1">
      <alignment horizontal="left"/>
    </xf>
    <xf numFmtId="9" fontId="11" fillId="0" borderId="2" xfId="13" applyFont="1" applyFill="1" applyBorder="1" applyAlignment="1">
      <alignment horizontal="right"/>
    </xf>
    <xf numFmtId="9" fontId="13" fillId="0" borderId="0" xfId="13" applyFont="1" applyFill="1" applyAlignment="1">
      <alignment horizontal="left"/>
    </xf>
    <xf numFmtId="10" fontId="13" fillId="6" borderId="0" xfId="13" applyNumberFormat="1" applyFont="1" applyFill="1" applyAlignment="1">
      <alignment horizontal="left"/>
    </xf>
    <xf numFmtId="10" fontId="11" fillId="0" borderId="0" xfId="13" applyNumberFormat="1" applyFont="1" applyFill="1" applyBorder="1" applyAlignment="1">
      <alignment horizontal="right"/>
    </xf>
    <xf numFmtId="9" fontId="4" fillId="0" borderId="0" xfId="13" applyFont="1" applyAlignment="1">
      <alignment horizontal="left"/>
    </xf>
    <xf numFmtId="166" fontId="17" fillId="0" borderId="0" xfId="12" applyNumberFormat="1" applyFont="1" applyFill="1"/>
    <xf numFmtId="171" fontId="13" fillId="0" borderId="0" xfId="5" applyNumberFormat="1" applyFont="1"/>
    <xf numFmtId="0" fontId="13" fillId="0" borderId="0" xfId="5" applyFont="1" applyAlignment="1">
      <alignment horizontal="center"/>
    </xf>
    <xf numFmtId="166" fontId="13" fillId="0" borderId="0" xfId="5" applyNumberFormat="1" applyFont="1" applyAlignment="1">
      <alignment horizontal="center"/>
    </xf>
    <xf numFmtId="2" fontId="4" fillId="0" borderId="0" xfId="5" applyNumberFormat="1" applyFont="1"/>
    <xf numFmtId="172" fontId="4" fillId="0" borderId="0" xfId="5" applyNumberFormat="1" applyFont="1"/>
    <xf numFmtId="2" fontId="4" fillId="0" borderId="0" xfId="5" applyNumberFormat="1" applyFont="1" applyAlignment="1">
      <alignment horizontal="right"/>
    </xf>
    <xf numFmtId="0" fontId="34" fillId="0" borderId="0" xfId="0" applyFont="1"/>
    <xf numFmtId="165" fontId="0" fillId="0" borderId="0" xfId="1" applyFont="1"/>
    <xf numFmtId="172" fontId="0" fillId="0" borderId="0" xfId="0" applyNumberFormat="1"/>
    <xf numFmtId="43" fontId="0" fillId="0" borderId="0" xfId="0" applyNumberFormat="1"/>
    <xf numFmtId="9" fontId="34" fillId="0" borderId="0" xfId="0" applyNumberFormat="1" applyFont="1"/>
    <xf numFmtId="2" fontId="0" fillId="0" borderId="0" xfId="0" applyNumberFormat="1"/>
    <xf numFmtId="0" fontId="0" fillId="0" borderId="11" xfId="0" applyBorder="1"/>
    <xf numFmtId="0" fontId="36" fillId="2" borderId="0" xfId="14" applyFont="1" applyFill="1" applyProtection="1"/>
    <xf numFmtId="0" fontId="10" fillId="0" borderId="0" xfId="15" applyFont="1"/>
    <xf numFmtId="0" fontId="16" fillId="0" borderId="12" xfId="16" applyFont="1" applyBorder="1"/>
    <xf numFmtId="0" fontId="16" fillId="0" borderId="12" xfId="16" applyFont="1" applyBorder="1" applyAlignment="1">
      <alignment horizontal="right"/>
    </xf>
    <xf numFmtId="0" fontId="17" fillId="0" borderId="12" xfId="15" applyFont="1" applyBorder="1" applyAlignment="1">
      <alignment horizontal="right"/>
    </xf>
    <xf numFmtId="0" fontId="11" fillId="0" borderId="0" xfId="16" applyFont="1"/>
    <xf numFmtId="9" fontId="11" fillId="0" borderId="0" xfId="17" applyFont="1"/>
    <xf numFmtId="2" fontId="10" fillId="0" borderId="0" xfId="15" applyNumberFormat="1" applyFont="1"/>
    <xf numFmtId="1" fontId="10" fillId="0" borderId="0" xfId="15" applyNumberFormat="1" applyFont="1"/>
    <xf numFmtId="0" fontId="17" fillId="0" borderId="12" xfId="15" applyFont="1" applyBorder="1"/>
    <xf numFmtId="0" fontId="17" fillId="0" borderId="0" xfId="15" applyFont="1"/>
    <xf numFmtId="165" fontId="10" fillId="0" borderId="0" xfId="18" applyFont="1"/>
    <xf numFmtId="39" fontId="10" fillId="0" borderId="0" xfId="15" applyNumberFormat="1" applyFont="1"/>
    <xf numFmtId="0" fontId="15" fillId="0" borderId="0" xfId="15" applyFont="1"/>
    <xf numFmtId="165" fontId="15" fillId="0" borderId="0" xfId="18" applyFont="1"/>
    <xf numFmtId="173" fontId="10" fillId="0" borderId="0" xfId="15" applyNumberFormat="1" applyFont="1"/>
    <xf numFmtId="173" fontId="15" fillId="0" borderId="0" xfId="15" applyNumberFormat="1" applyFont="1"/>
    <xf numFmtId="165" fontId="10" fillId="0" borderId="0" xfId="15" applyNumberFormat="1" applyFont="1"/>
    <xf numFmtId="165" fontId="15" fillId="0" borderId="0" xfId="15" applyNumberFormat="1" applyFont="1"/>
    <xf numFmtId="0" fontId="17" fillId="0" borderId="0" xfId="15" applyFont="1" applyAlignment="1">
      <alignment horizontal="center" vertical="center"/>
    </xf>
    <xf numFmtId="173" fontId="7" fillId="0" borderId="0" xfId="15" applyNumberFormat="1" applyFont="1" applyAlignment="1">
      <alignment horizontal="center" vertical="center"/>
    </xf>
    <xf numFmtId="173" fontId="10" fillId="0" borderId="0" xfId="15" applyNumberFormat="1" applyFont="1" applyAlignment="1">
      <alignment horizontal="center"/>
    </xf>
    <xf numFmtId="0" fontId="36" fillId="2" borderId="0" xfId="19" applyFont="1" applyFill="1"/>
    <xf numFmtId="0" fontId="36" fillId="2" borderId="0" xfId="19" applyFont="1" applyFill="1" applyAlignment="1">
      <alignment horizontal="right"/>
    </xf>
    <xf numFmtId="0" fontId="36" fillId="2" borderId="0" xfId="19" applyFont="1" applyFill="1" applyAlignment="1">
      <alignment horizontal="left"/>
    </xf>
    <xf numFmtId="0" fontId="11" fillId="0" borderId="0" xfId="19" applyFont="1"/>
    <xf numFmtId="0" fontId="16" fillId="0" borderId="12" xfId="19" applyFont="1" applyBorder="1" applyAlignment="1">
      <alignment horizontal="left" vertical="center"/>
    </xf>
    <xf numFmtId="0" fontId="16" fillId="0" borderId="12" xfId="19" applyFont="1" applyBorder="1" applyAlignment="1">
      <alignment horizontal="right" vertical="center" wrapText="1"/>
    </xf>
    <xf numFmtId="0" fontId="16" fillId="0" borderId="12" xfId="20" applyFont="1" applyBorder="1" applyAlignment="1">
      <alignment horizontal="right" vertical="center" wrapText="1"/>
    </xf>
    <xf numFmtId="0" fontId="16" fillId="0" borderId="12" xfId="20" applyFont="1" applyBorder="1" applyAlignment="1">
      <alignment horizontal="right" vertical="center"/>
    </xf>
    <xf numFmtId="0" fontId="16" fillId="0" borderId="12" xfId="19" applyFont="1" applyBorder="1" applyAlignment="1">
      <alignment horizontal="center" vertical="center" wrapText="1"/>
    </xf>
    <xf numFmtId="0" fontId="16" fillId="0" borderId="0" xfId="19" applyFont="1" applyAlignment="1">
      <alignment vertical="center"/>
    </xf>
    <xf numFmtId="0" fontId="24" fillId="6" borderId="0" xfId="21" applyFont="1" applyFill="1" applyAlignment="1">
      <alignment horizontal="right" vertical="center" readingOrder="1"/>
    </xf>
    <xf numFmtId="9" fontId="11" fillId="6" borderId="0" xfId="17" applyFont="1" applyFill="1" applyBorder="1" applyAlignment="1">
      <alignment horizontal="center"/>
    </xf>
    <xf numFmtId="4" fontId="11" fillId="6" borderId="0" xfId="17" applyNumberFormat="1" applyFont="1" applyFill="1" applyBorder="1" applyAlignment="1">
      <alignment horizontal="center"/>
    </xf>
    <xf numFmtId="1" fontId="24" fillId="6" borderId="0" xfId="21" applyNumberFormat="1" applyFont="1" applyFill="1" applyAlignment="1">
      <alignment horizontal="right" vertical="center" readingOrder="1"/>
    </xf>
    <xf numFmtId="171" fontId="11" fillId="6" borderId="0" xfId="23" applyNumberFormat="1" applyFont="1" applyFill="1" applyBorder="1" applyAlignment="1">
      <alignment horizontal="center"/>
    </xf>
    <xf numFmtId="173" fontId="11" fillId="6" borderId="0" xfId="23" applyNumberFormat="1" applyFont="1" applyFill="1" applyBorder="1" applyAlignment="1">
      <alignment horizontal="center"/>
    </xf>
    <xf numFmtId="0" fontId="24" fillId="0" borderId="0" xfId="15" applyFont="1" applyAlignment="1">
      <alignment horizontal="right" vertical="center" readingOrder="1"/>
    </xf>
    <xf numFmtId="1" fontId="10" fillId="0" borderId="0" xfId="10" applyNumberFormat="1" applyFont="1" applyAlignment="1">
      <alignment horizontal="center"/>
    </xf>
    <xf numFmtId="9" fontId="11" fillId="0" borderId="0" xfId="17" applyFont="1" applyFill="1" applyBorder="1" applyAlignment="1">
      <alignment horizontal="center"/>
    </xf>
    <xf numFmtId="0" fontId="11" fillId="0" borderId="0" xfId="20" applyFont="1" applyAlignment="1">
      <alignment horizontal="center"/>
    </xf>
    <xf numFmtId="171" fontId="11" fillId="0" borderId="0" xfId="24" applyNumberFormat="1" applyFont="1" applyFill="1" applyBorder="1" applyAlignment="1">
      <alignment horizontal="center"/>
    </xf>
    <xf numFmtId="173" fontId="11" fillId="0" borderId="0" xfId="24" applyNumberFormat="1" applyFont="1" applyFill="1" applyBorder="1" applyAlignment="1">
      <alignment horizontal="center"/>
    </xf>
    <xf numFmtId="0" fontId="11" fillId="0" borderId="13" xfId="19" applyFont="1" applyBorder="1"/>
    <xf numFmtId="172" fontId="11" fillId="0" borderId="3" xfId="19" applyNumberFormat="1" applyFont="1" applyBorder="1" applyAlignment="1">
      <alignment horizontal="center" vertical="center"/>
    </xf>
    <xf numFmtId="169" fontId="11" fillId="0" borderId="11" xfId="25" applyNumberFormat="1" applyFont="1" applyFill="1" applyBorder="1" applyAlignment="1">
      <alignment horizontal="left"/>
    </xf>
    <xf numFmtId="1" fontId="11" fillId="0" borderId="0" xfId="24" applyNumberFormat="1" applyFont="1" applyBorder="1" applyAlignment="1">
      <alignment horizontal="center" vertical="center"/>
    </xf>
    <xf numFmtId="172" fontId="11" fillId="0" borderId="0" xfId="19" applyNumberFormat="1" applyFont="1" applyAlignment="1">
      <alignment horizontal="center" vertical="center"/>
    </xf>
    <xf numFmtId="169" fontId="11" fillId="0" borderId="14" xfId="25" applyNumberFormat="1" applyFont="1" applyFill="1" applyBorder="1" applyAlignment="1">
      <alignment horizontal="left"/>
    </xf>
    <xf numFmtId="172" fontId="11" fillId="0" borderId="12" xfId="19" applyNumberFormat="1" applyFont="1" applyBorder="1" applyAlignment="1">
      <alignment horizontal="center" vertical="center"/>
    </xf>
    <xf numFmtId="0" fontId="24" fillId="0" borderId="0" xfId="15" applyFont="1" applyAlignment="1">
      <alignment horizontal="left" vertical="center" readingOrder="1"/>
    </xf>
    <xf numFmtId="166" fontId="11" fillId="0" borderId="0" xfId="24" applyNumberFormat="1" applyFont="1" applyFill="1" applyBorder="1" applyAlignment="1" applyProtection="1">
      <alignment horizontal="right"/>
    </xf>
    <xf numFmtId="166" fontId="11" fillId="0" borderId="0" xfId="24" applyNumberFormat="1" applyFont="1" applyBorder="1" applyAlignment="1">
      <alignment horizontal="right"/>
    </xf>
    <xf numFmtId="169" fontId="11" fillId="0" borderId="0" xfId="17" applyNumberFormat="1" applyFont="1" applyBorder="1" applyAlignment="1">
      <alignment horizontal="right"/>
    </xf>
    <xf numFmtId="171" fontId="11" fillId="0" borderId="0" xfId="24" applyNumberFormat="1" applyFont="1" applyBorder="1" applyAlignment="1">
      <alignment horizontal="right"/>
    </xf>
    <xf numFmtId="173" fontId="11" fillId="0" borderId="0" xfId="24" applyNumberFormat="1" applyFont="1" applyBorder="1" applyAlignment="1">
      <alignment horizontal="right"/>
    </xf>
    <xf numFmtId="174" fontId="39" fillId="17" borderId="0" xfId="17" applyNumberFormat="1" applyFont="1" applyFill="1" applyAlignment="1">
      <alignment horizontal="left"/>
    </xf>
    <xf numFmtId="9" fontId="11" fillId="0" borderId="0" xfId="19" applyNumberFormat="1" applyFont="1"/>
    <xf numFmtId="0" fontId="11" fillId="0" borderId="3" xfId="19" applyFont="1" applyBorder="1"/>
    <xf numFmtId="0" fontId="11" fillId="0" borderId="11" xfId="26" applyFont="1" applyBorder="1" applyAlignment="1">
      <alignment horizontal="left"/>
    </xf>
    <xf numFmtId="0" fontId="11" fillId="0" borderId="14" xfId="26" applyFont="1" applyBorder="1" applyAlignment="1">
      <alignment horizontal="left"/>
    </xf>
    <xf numFmtId="0" fontId="11" fillId="0" borderId="12" xfId="19" applyFont="1" applyBorder="1"/>
    <xf numFmtId="2" fontId="11" fillId="0" borderId="0" xfId="19" applyNumberFormat="1" applyFont="1"/>
    <xf numFmtId="0" fontId="16" fillId="0" borderId="0" xfId="19" applyFont="1"/>
    <xf numFmtId="165" fontId="11" fillId="0" borderId="15" xfId="19" applyNumberFormat="1" applyFont="1" applyBorder="1"/>
    <xf numFmtId="169" fontId="11" fillId="0" borderId="11" xfId="27" applyNumberFormat="1" applyFont="1" applyFill="1" applyBorder="1" applyAlignment="1">
      <alignment horizontal="left"/>
    </xf>
    <xf numFmtId="165" fontId="11" fillId="0" borderId="16" xfId="24" applyFont="1" applyBorder="1"/>
    <xf numFmtId="169" fontId="11" fillId="0" borderId="14" xfId="27" applyNumberFormat="1" applyFont="1" applyFill="1" applyBorder="1" applyAlignment="1">
      <alignment horizontal="left"/>
    </xf>
    <xf numFmtId="165" fontId="11" fillId="0" borderId="17" xfId="24" applyFont="1" applyBorder="1"/>
    <xf numFmtId="165" fontId="11" fillId="0" borderId="0" xfId="24" applyFont="1"/>
    <xf numFmtId="165" fontId="11" fillId="0" borderId="0" xfId="19" applyNumberFormat="1" applyFont="1"/>
    <xf numFmtId="1" fontId="11" fillId="0" borderId="0" xfId="24" applyNumberFormat="1" applyFont="1" applyFill="1" applyBorder="1" applyAlignment="1" applyProtection="1">
      <alignment horizontal="center" vertical="center"/>
    </xf>
    <xf numFmtId="9" fontId="11" fillId="0" borderId="0" xfId="17" applyFont="1" applyBorder="1" applyAlignment="1">
      <alignment horizontal="center" vertical="center"/>
    </xf>
    <xf numFmtId="171" fontId="11" fillId="0" borderId="0" xfId="24" applyNumberFormat="1" applyFont="1" applyBorder="1" applyAlignment="1">
      <alignment horizontal="center" vertical="center"/>
    </xf>
    <xf numFmtId="166" fontId="11" fillId="0" borderId="0" xfId="24" applyNumberFormat="1" applyFont="1" applyBorder="1" applyAlignment="1">
      <alignment horizontal="center" vertical="center"/>
    </xf>
    <xf numFmtId="173" fontId="11" fillId="0" borderId="0" xfId="24" applyNumberFormat="1" applyFont="1" applyBorder="1" applyAlignment="1">
      <alignment horizontal="center" vertical="center"/>
    </xf>
    <xf numFmtId="0" fontId="36" fillId="2" borderId="0" xfId="26" applyFont="1" applyFill="1" applyAlignment="1">
      <alignment vertical="center"/>
    </xf>
    <xf numFmtId="0" fontId="8" fillId="2" borderId="0" xfId="26" applyFont="1" applyFill="1" applyAlignment="1">
      <alignment vertical="center"/>
    </xf>
    <xf numFmtId="0" fontId="8" fillId="2" borderId="0" xfId="26" applyFont="1" applyFill="1" applyAlignment="1">
      <alignment horizontal="center" vertical="center"/>
    </xf>
    <xf numFmtId="0" fontId="8" fillId="2" borderId="0" xfId="26" applyFont="1" applyFill="1" applyAlignment="1">
      <alignment vertical="center" wrapText="1"/>
    </xf>
    <xf numFmtId="0" fontId="11" fillId="0" borderId="0" xfId="26" applyFont="1" applyAlignment="1">
      <alignment vertical="center"/>
    </xf>
    <xf numFmtId="0" fontId="16" fillId="0" borderId="0" xfId="26" applyFont="1" applyAlignment="1">
      <alignment horizontal="center" vertical="center" wrapText="1"/>
    </xf>
    <xf numFmtId="0" fontId="16" fillId="0" borderId="0" xfId="26" applyFont="1" applyAlignment="1">
      <alignment vertical="center"/>
    </xf>
    <xf numFmtId="0" fontId="40" fillId="0" borderId="0" xfId="26" applyFont="1" applyAlignment="1">
      <alignment horizontal="center" vertical="center"/>
    </xf>
    <xf numFmtId="0" fontId="40" fillId="0" borderId="0" xfId="26" applyFont="1" applyAlignment="1">
      <alignment horizontal="center" vertical="center" wrapText="1"/>
    </xf>
    <xf numFmtId="1" fontId="40" fillId="0" borderId="0" xfId="26" applyNumberFormat="1" applyFont="1" applyAlignment="1">
      <alignment horizontal="center" vertical="center"/>
    </xf>
    <xf numFmtId="1" fontId="11" fillId="0" borderId="0" xfId="24" applyNumberFormat="1" applyFont="1" applyFill="1" applyAlignment="1">
      <alignment horizontal="center" vertical="center"/>
    </xf>
    <xf numFmtId="172" fontId="40" fillId="0" borderId="0" xfId="26" applyNumberFormat="1" applyFont="1" applyAlignment="1">
      <alignment horizontal="center" vertical="center"/>
    </xf>
    <xf numFmtId="0" fontId="40" fillId="0" borderId="0" xfId="26" applyFont="1" applyAlignment="1">
      <alignment horizontal="left" vertical="center" wrapText="1"/>
    </xf>
    <xf numFmtId="0" fontId="11" fillId="0" borderId="0" xfId="26" applyFont="1" applyAlignment="1">
      <alignment horizontal="center" vertical="center"/>
    </xf>
    <xf numFmtId="0" fontId="11" fillId="0" borderId="0" xfId="26" applyFont="1" applyAlignment="1">
      <alignment vertical="center" wrapText="1"/>
    </xf>
    <xf numFmtId="0" fontId="11" fillId="0" borderId="13" xfId="26" applyFont="1" applyBorder="1" applyAlignment="1">
      <alignment horizontal="left" vertical="center"/>
    </xf>
    <xf numFmtId="0" fontId="11" fillId="0" borderId="3" xfId="26" applyFont="1" applyBorder="1" applyAlignment="1">
      <alignment vertical="center"/>
    </xf>
    <xf numFmtId="0" fontId="11" fillId="0" borderId="3" xfId="26" applyFont="1" applyBorder="1" applyAlignment="1">
      <alignment horizontal="center" vertical="center"/>
    </xf>
    <xf numFmtId="1" fontId="11" fillId="0" borderId="3" xfId="26" applyNumberFormat="1" applyFont="1" applyBorder="1" applyAlignment="1">
      <alignment horizontal="center" vertical="center"/>
    </xf>
    <xf numFmtId="172" fontId="11" fillId="0" borderId="15" xfId="26" applyNumberFormat="1" applyFont="1" applyBorder="1" applyAlignment="1">
      <alignment horizontal="center" vertical="center"/>
    </xf>
    <xf numFmtId="0" fontId="11" fillId="0" borderId="11" xfId="26" applyFont="1" applyBorder="1" applyAlignment="1">
      <alignment horizontal="left" vertical="center"/>
    </xf>
    <xf numFmtId="1" fontId="11" fillId="0" borderId="0" xfId="26" applyNumberFormat="1" applyFont="1" applyAlignment="1">
      <alignment horizontal="center" vertical="center"/>
    </xf>
    <xf numFmtId="172" fontId="11" fillId="0" borderId="16" xfId="26" applyNumberFormat="1" applyFont="1" applyBorder="1" applyAlignment="1">
      <alignment horizontal="center" vertical="center"/>
    </xf>
    <xf numFmtId="0" fontId="11" fillId="0" borderId="14" xfId="26" applyFont="1" applyBorder="1" applyAlignment="1">
      <alignment horizontal="left" vertical="center"/>
    </xf>
    <xf numFmtId="0" fontId="11" fillId="0" borderId="12" xfId="26" applyFont="1" applyBorder="1" applyAlignment="1">
      <alignment vertical="center"/>
    </xf>
    <xf numFmtId="0" fontId="11" fillId="0" borderId="12" xfId="26" applyFont="1" applyBorder="1" applyAlignment="1">
      <alignment horizontal="center" vertical="center"/>
    </xf>
    <xf numFmtId="1" fontId="11" fillId="0" borderId="12" xfId="26" applyNumberFormat="1" applyFont="1" applyBorder="1" applyAlignment="1">
      <alignment horizontal="center" vertical="center"/>
    </xf>
    <xf numFmtId="172" fontId="11" fillId="0" borderId="17" xfId="26" applyNumberFormat="1" applyFont="1" applyBorder="1" applyAlignment="1">
      <alignment horizontal="center" vertical="center"/>
    </xf>
    <xf numFmtId="0" fontId="11" fillId="0" borderId="0" xfId="28" applyFont="1" applyAlignment="1">
      <alignment vertical="center" wrapText="1"/>
    </xf>
    <xf numFmtId="166" fontId="11" fillId="0" borderId="0" xfId="24" applyNumberFormat="1" applyFont="1" applyAlignment="1">
      <alignment horizontal="right" vertical="center"/>
    </xf>
    <xf numFmtId="174" fontId="39" fillId="17" borderId="0" xfId="17" applyNumberFormat="1" applyFont="1" applyFill="1" applyAlignment="1">
      <alignment horizontal="left" vertical="center"/>
    </xf>
    <xf numFmtId="0" fontId="16" fillId="0" borderId="0" xfId="26" applyFont="1" applyAlignment="1">
      <alignment horizontal="center" vertical="center"/>
    </xf>
    <xf numFmtId="0" fontId="11" fillId="0" borderId="0" xfId="26" applyFont="1" applyAlignment="1">
      <alignment horizontal="left" vertical="center"/>
    </xf>
    <xf numFmtId="0" fontId="16" fillId="0" borderId="0" xfId="26" applyFont="1" applyAlignment="1">
      <alignment vertical="center" wrapText="1"/>
    </xf>
    <xf numFmtId="0" fontId="11" fillId="0" borderId="3" xfId="26" applyFont="1" applyBorder="1" applyAlignment="1">
      <alignment horizontal="left" vertical="center"/>
    </xf>
    <xf numFmtId="172" fontId="11" fillId="0" borderId="3" xfId="26" applyNumberFormat="1" applyFont="1" applyBorder="1" applyAlignment="1">
      <alignment horizontal="center" vertical="center"/>
    </xf>
    <xf numFmtId="172" fontId="11" fillId="0" borderId="0" xfId="26" applyNumberFormat="1" applyFont="1" applyAlignment="1">
      <alignment horizontal="center" vertical="center"/>
    </xf>
    <xf numFmtId="0" fontId="11" fillId="0" borderId="12" xfId="26" applyFont="1" applyBorder="1" applyAlignment="1">
      <alignment horizontal="left" vertical="center"/>
    </xf>
    <xf numFmtId="172" fontId="11" fillId="0" borderId="12" xfId="26" applyNumberFormat="1" applyFont="1" applyBorder="1" applyAlignment="1">
      <alignment horizontal="center" vertical="center"/>
    </xf>
    <xf numFmtId="0" fontId="11" fillId="0" borderId="0" xfId="19" applyFont="1" applyAlignment="1">
      <alignment vertical="center"/>
    </xf>
    <xf numFmtId="0" fontId="11" fillId="0" borderId="13" xfId="19" applyFont="1" applyBorder="1" applyAlignment="1">
      <alignment vertical="center"/>
    </xf>
    <xf numFmtId="38" fontId="11" fillId="0" borderId="3" xfId="19" applyNumberFormat="1" applyFont="1" applyBorder="1" applyAlignment="1">
      <alignment vertical="center"/>
    </xf>
    <xf numFmtId="165" fontId="11" fillId="0" borderId="15" xfId="24" applyFont="1" applyBorder="1" applyAlignment="1">
      <alignment horizontal="right" vertical="center"/>
    </xf>
    <xf numFmtId="169" fontId="11" fillId="0" borderId="11" xfId="27" applyNumberFormat="1" applyFont="1" applyFill="1" applyBorder="1" applyAlignment="1">
      <alignment horizontal="left" vertical="center"/>
    </xf>
    <xf numFmtId="175" fontId="11" fillId="0" borderId="0" xfId="19" applyNumberFormat="1" applyFont="1" applyAlignment="1">
      <alignment horizontal="center" vertical="center"/>
    </xf>
    <xf numFmtId="165" fontId="11" fillId="0" borderId="16" xfId="24" applyFont="1" applyBorder="1" applyAlignment="1">
      <alignment horizontal="right" vertical="center"/>
    </xf>
    <xf numFmtId="169" fontId="11" fillId="0" borderId="14" xfId="27" applyNumberFormat="1" applyFont="1" applyFill="1" applyBorder="1" applyAlignment="1">
      <alignment horizontal="left" vertical="center"/>
    </xf>
    <xf numFmtId="175" fontId="11" fillId="0" borderId="12" xfId="19" applyNumberFormat="1" applyFont="1" applyBorder="1" applyAlignment="1">
      <alignment horizontal="center" vertical="center"/>
    </xf>
    <xf numFmtId="165" fontId="11" fillId="0" borderId="17" xfId="24" applyFont="1" applyBorder="1" applyAlignment="1">
      <alignment horizontal="right" vertical="center"/>
    </xf>
    <xf numFmtId="0" fontId="40" fillId="0" borderId="0" xfId="26" applyFont="1" applyAlignment="1">
      <alignment horizontal="center"/>
    </xf>
    <xf numFmtId="0" fontId="40" fillId="0" borderId="0" xfId="26" applyFont="1" applyAlignment="1">
      <alignment horizontal="center" wrapText="1"/>
    </xf>
    <xf numFmtId="1" fontId="40" fillId="0" borderId="0" xfId="26" applyNumberFormat="1" applyFont="1" applyAlignment="1">
      <alignment horizontal="center"/>
    </xf>
    <xf numFmtId="1" fontId="11" fillId="0" borderId="0" xfId="24" applyNumberFormat="1" applyFont="1" applyFill="1" applyAlignment="1">
      <alignment horizontal="center"/>
    </xf>
    <xf numFmtId="172" fontId="40" fillId="0" borderId="0" xfId="26" applyNumberFormat="1" applyFont="1" applyAlignment="1">
      <alignment horizontal="center"/>
    </xf>
    <xf numFmtId="0" fontId="14" fillId="0" borderId="0" xfId="15" applyFont="1"/>
    <xf numFmtId="15" fontId="10" fillId="0" borderId="0" xfId="15" applyNumberFormat="1" applyFont="1"/>
    <xf numFmtId="0" fontId="41" fillId="0" borderId="0" xfId="29" applyFont="1" applyAlignment="1">
      <alignment horizontal="center"/>
    </xf>
    <xf numFmtId="0" fontId="9" fillId="2" borderId="0" xfId="29" applyFont="1" applyFill="1"/>
    <xf numFmtId="0" fontId="9" fillId="2" borderId="0" xfId="29" applyFont="1" applyFill="1" applyAlignment="1">
      <alignment horizontal="center"/>
    </xf>
    <xf numFmtId="176" fontId="9" fillId="4" borderId="0" xfId="29" applyNumberFormat="1" applyFont="1" applyFill="1" applyAlignment="1">
      <alignment horizontal="right"/>
    </xf>
    <xf numFmtId="168" fontId="9" fillId="4" borderId="0" xfId="15" applyNumberFormat="1" applyFont="1" applyFill="1" applyAlignment="1">
      <alignment horizontal="right"/>
    </xf>
    <xf numFmtId="164" fontId="10" fillId="0" borderId="0" xfId="15" applyNumberFormat="1" applyFont="1"/>
    <xf numFmtId="0" fontId="10" fillId="0" borderId="0" xfId="24" applyNumberFormat="1" applyFont="1"/>
    <xf numFmtId="165" fontId="10" fillId="0" borderId="0" xfId="24" applyFont="1"/>
    <xf numFmtId="177" fontId="7" fillId="0" borderId="0" xfId="24" applyNumberFormat="1" applyFont="1" applyAlignment="1">
      <alignment horizontal="center" vertical="center"/>
    </xf>
    <xf numFmtId="2" fontId="7" fillId="0" borderId="0" xfId="24" applyNumberFormat="1" applyFont="1" applyAlignment="1">
      <alignment horizontal="center" vertical="center"/>
    </xf>
    <xf numFmtId="178" fontId="10" fillId="0" borderId="0" xfId="24" applyNumberFormat="1" applyFont="1" applyAlignment="1">
      <alignment horizontal="left"/>
    </xf>
    <xf numFmtId="0" fontId="10" fillId="0" borderId="3" xfId="15" applyFont="1" applyBorder="1"/>
    <xf numFmtId="164" fontId="10" fillId="0" borderId="3" xfId="15" applyNumberFormat="1" applyFont="1" applyBorder="1"/>
    <xf numFmtId="177" fontId="7" fillId="0" borderId="3" xfId="24" applyNumberFormat="1" applyFont="1" applyBorder="1" applyAlignment="1">
      <alignment horizontal="center" vertical="center"/>
    </xf>
    <xf numFmtId="166" fontId="10" fillId="0" borderId="0" xfId="24" applyNumberFormat="1" applyFont="1"/>
    <xf numFmtId="179" fontId="10" fillId="0" borderId="0" xfId="24" applyNumberFormat="1" applyFont="1" applyAlignment="1">
      <alignment horizontal="left"/>
    </xf>
    <xf numFmtId="165" fontId="7" fillId="0" borderId="0" xfId="30" applyFont="1" applyAlignment="1">
      <alignment horizontal="center" vertical="center"/>
    </xf>
    <xf numFmtId="177" fontId="42" fillId="0" borderId="3" xfId="24" applyNumberFormat="1" applyFont="1" applyBorder="1" applyAlignment="1">
      <alignment horizontal="center" vertical="center"/>
    </xf>
    <xf numFmtId="169" fontId="10" fillId="0" borderId="0" xfId="31" applyNumberFormat="1" applyFont="1"/>
    <xf numFmtId="166" fontId="10" fillId="0" borderId="0" xfId="15" applyNumberFormat="1" applyFont="1"/>
    <xf numFmtId="177" fontId="7" fillId="0" borderId="0" xfId="15" applyNumberFormat="1" applyFont="1" applyAlignment="1">
      <alignment horizontal="center" vertical="center"/>
    </xf>
    <xf numFmtId="177" fontId="7" fillId="0" borderId="0" xfId="31" applyNumberFormat="1" applyFont="1" applyAlignment="1">
      <alignment horizontal="center" vertical="center"/>
    </xf>
    <xf numFmtId="169" fontId="10" fillId="17" borderId="0" xfId="31" applyNumberFormat="1" applyFont="1" applyFill="1"/>
    <xf numFmtId="0" fontId="10" fillId="0" borderId="12" xfId="15" applyFont="1" applyBorder="1"/>
    <xf numFmtId="166" fontId="10" fillId="0" borderId="3" xfId="24" applyNumberFormat="1" applyFont="1" applyBorder="1"/>
    <xf numFmtId="173" fontId="10" fillId="7" borderId="12" xfId="24" applyNumberFormat="1" applyFont="1" applyFill="1" applyBorder="1"/>
    <xf numFmtId="166" fontId="10" fillId="0" borderId="12" xfId="24" applyNumberFormat="1" applyFont="1" applyBorder="1"/>
    <xf numFmtId="43" fontId="10" fillId="0" borderId="0" xfId="15" applyNumberFormat="1" applyFont="1"/>
    <xf numFmtId="180" fontId="10" fillId="0" borderId="0" xfId="15" applyNumberFormat="1" applyFont="1"/>
    <xf numFmtId="169" fontId="10" fillId="0" borderId="18" xfId="31" applyNumberFormat="1" applyFont="1" applyBorder="1"/>
    <xf numFmtId="0" fontId="43" fillId="0" borderId="0" xfId="15" applyFont="1" applyAlignment="1">
      <alignment horizontal="right" vertical="center" textRotation="90" wrapText="1"/>
    </xf>
    <xf numFmtId="169" fontId="10" fillId="0" borderId="19" xfId="15" applyNumberFormat="1" applyFont="1" applyBorder="1"/>
    <xf numFmtId="180" fontId="10" fillId="0" borderId="20" xfId="15" applyNumberFormat="1" applyFont="1" applyBorder="1" applyAlignment="1">
      <alignment horizontal="right"/>
    </xf>
    <xf numFmtId="180" fontId="10" fillId="0" borderId="21" xfId="15" applyNumberFormat="1" applyFont="1" applyBorder="1" applyAlignment="1">
      <alignment horizontal="right"/>
    </xf>
    <xf numFmtId="180" fontId="10" fillId="12" borderId="21" xfId="15" applyNumberFormat="1" applyFont="1" applyFill="1" applyBorder="1" applyAlignment="1">
      <alignment horizontal="right"/>
    </xf>
    <xf numFmtId="0" fontId="11" fillId="0" borderId="0" xfId="15" applyFont="1" applyAlignment="1">
      <alignment textRotation="90"/>
    </xf>
    <xf numFmtId="180" fontId="10" fillId="0" borderId="22" xfId="15" applyNumberFormat="1" applyFont="1" applyBorder="1" applyAlignment="1">
      <alignment horizontal="right"/>
    </xf>
    <xf numFmtId="180" fontId="10" fillId="12" borderId="0" xfId="15" applyNumberFormat="1" applyFont="1" applyFill="1" applyAlignment="1">
      <alignment horizontal="right"/>
    </xf>
    <xf numFmtId="180" fontId="10" fillId="0" borderId="0" xfId="15" applyNumberFormat="1" applyFont="1" applyAlignment="1">
      <alignment horizontal="right"/>
    </xf>
    <xf numFmtId="180" fontId="10" fillId="12" borderId="22" xfId="15" applyNumberFormat="1" applyFont="1" applyFill="1" applyBorder="1" applyAlignment="1">
      <alignment horizontal="right"/>
    </xf>
    <xf numFmtId="0" fontId="9" fillId="2" borderId="0" xfId="32" applyFont="1" applyFill="1" applyAlignment="1">
      <alignment horizontal="left" vertical="center" wrapText="1"/>
    </xf>
    <xf numFmtId="0" fontId="9" fillId="2" borderId="0" xfId="32" applyFont="1" applyFill="1" applyAlignment="1">
      <alignment horizontal="center" vertical="center" wrapText="1"/>
    </xf>
    <xf numFmtId="0" fontId="44" fillId="2" borderId="0" xfId="32" applyFont="1" applyFill="1" applyAlignment="1">
      <alignment horizontal="right" vertical="center" wrapText="1" readingOrder="1"/>
    </xf>
    <xf numFmtId="0" fontId="17" fillId="0" borderId="0" xfId="32" applyFont="1"/>
    <xf numFmtId="0" fontId="10" fillId="0" borderId="0" xfId="15" applyFont="1" applyAlignment="1">
      <alignment horizontal="center"/>
    </xf>
    <xf numFmtId="0" fontId="10" fillId="0" borderId="0" xfId="15" applyFont="1" applyAlignment="1">
      <alignment horizontal="left" indent="1"/>
    </xf>
    <xf numFmtId="0" fontId="10" fillId="0" borderId="2" xfId="15" applyFont="1" applyBorder="1" applyAlignment="1">
      <alignment horizontal="left" indent="1"/>
    </xf>
    <xf numFmtId="0" fontId="10" fillId="0" borderId="2" xfId="15" applyFont="1" applyBorder="1" applyAlignment="1">
      <alignment horizontal="center"/>
    </xf>
    <xf numFmtId="169" fontId="10" fillId="0" borderId="2" xfId="31" applyNumberFormat="1" applyFont="1" applyBorder="1"/>
    <xf numFmtId="169" fontId="10" fillId="0" borderId="0" xfId="15" applyNumberFormat="1" applyFont="1"/>
    <xf numFmtId="169" fontId="10" fillId="0" borderId="0" xfId="33" applyNumberFormat="1" applyFont="1"/>
    <xf numFmtId="0" fontId="2" fillId="0" borderId="0" xfId="2"/>
    <xf numFmtId="0" fontId="47" fillId="0" borderId="0" xfId="34" applyFont="1"/>
    <xf numFmtId="169" fontId="10" fillId="0" borderId="0" xfId="17" applyNumberFormat="1" applyFont="1"/>
    <xf numFmtId="0" fontId="17" fillId="0" borderId="2" xfId="15" applyFont="1" applyBorder="1"/>
    <xf numFmtId="9" fontId="10" fillId="0" borderId="0" xfId="33" applyFont="1"/>
    <xf numFmtId="167" fontId="9" fillId="2" borderId="0" xfId="15" applyNumberFormat="1" applyFont="1" applyFill="1" applyAlignment="1">
      <alignment horizontal="right"/>
    </xf>
    <xf numFmtId="0" fontId="11" fillId="0" borderId="0" xfId="15" applyFont="1"/>
    <xf numFmtId="9" fontId="11" fillId="0" borderId="0" xfId="31" applyFont="1" applyFill="1" applyBorder="1"/>
    <xf numFmtId="166" fontId="11" fillId="0" borderId="0" xfId="35" applyNumberFormat="1" applyFont="1" applyFill="1" applyBorder="1"/>
    <xf numFmtId="0" fontId="27" fillId="0" borderId="0" xfId="15" applyFont="1"/>
    <xf numFmtId="0" fontId="24" fillId="0" borderId="0" xfId="15" applyFont="1"/>
    <xf numFmtId="170" fontId="11" fillId="0" borderId="0" xfId="36" applyNumberFormat="1" applyFont="1" applyFill="1" applyBorder="1" applyAlignment="1">
      <alignment horizontal="right"/>
    </xf>
    <xf numFmtId="9" fontId="11" fillId="0" borderId="0" xfId="31" applyFont="1" applyFill="1" applyBorder="1" applyAlignment="1">
      <alignment horizontal="right"/>
    </xf>
    <xf numFmtId="166" fontId="10" fillId="0" borderId="0" xfId="24" applyNumberFormat="1" applyFont="1" applyBorder="1"/>
    <xf numFmtId="10" fontId="11" fillId="0" borderId="0" xfId="31" applyNumberFormat="1" applyFont="1" applyFill="1" applyBorder="1" applyAlignment="1">
      <alignment horizontal="right"/>
    </xf>
    <xf numFmtId="10" fontId="11" fillId="0" borderId="0" xfId="37" applyNumberFormat="1" applyFont="1" applyFill="1" applyBorder="1"/>
    <xf numFmtId="169" fontId="11" fillId="0" borderId="0" xfId="37" applyNumberFormat="1" applyFont="1" applyFill="1" applyBorder="1"/>
    <xf numFmtId="0" fontId="10" fillId="0" borderId="0" xfId="38" applyFont="1"/>
    <xf numFmtId="169" fontId="18" fillId="0" borderId="0" xfId="38" applyNumberFormat="1" applyFont="1"/>
    <xf numFmtId="0" fontId="18" fillId="0" borderId="0" xfId="15" applyFont="1"/>
    <xf numFmtId="9" fontId="18" fillId="0" borderId="0" xfId="31" applyFont="1"/>
    <xf numFmtId="10" fontId="10" fillId="0" borderId="0" xfId="15" applyNumberFormat="1" applyFont="1"/>
    <xf numFmtId="166" fontId="10" fillId="0" borderId="0" xfId="30" applyNumberFormat="1" applyFont="1"/>
    <xf numFmtId="9" fontId="10" fillId="0" borderId="0" xfId="25" applyFont="1"/>
    <xf numFmtId="10" fontId="10" fillId="0" borderId="0" xfId="25" applyNumberFormat="1" applyFont="1"/>
    <xf numFmtId="2" fontId="10" fillId="0" borderId="0" xfId="10" applyNumberFormat="1" applyFont="1"/>
    <xf numFmtId="0" fontId="34" fillId="18" borderId="0" xfId="0" applyFont="1" applyFill="1"/>
    <xf numFmtId="0" fontId="0" fillId="18" borderId="0" xfId="0" applyFill="1"/>
    <xf numFmtId="0" fontId="0" fillId="18" borderId="0" xfId="0" applyFill="1" applyAlignment="1">
      <alignment horizontal="center"/>
    </xf>
    <xf numFmtId="172" fontId="34" fillId="18" borderId="0" xfId="0" applyNumberFormat="1" applyFont="1" applyFill="1" applyAlignment="1">
      <alignment horizontal="center"/>
    </xf>
    <xf numFmtId="2" fontId="0" fillId="18" borderId="0" xfId="0" applyNumberFormat="1" applyFill="1" applyAlignment="1">
      <alignment horizontal="center"/>
    </xf>
    <xf numFmtId="172" fontId="0" fillId="18" borderId="0" xfId="0" applyNumberFormat="1" applyFill="1" applyAlignment="1">
      <alignment horizontal="center"/>
    </xf>
    <xf numFmtId="2" fontId="0" fillId="18" borderId="0" xfId="0" applyNumberFormat="1" applyFill="1"/>
    <xf numFmtId="43" fontId="0" fillId="18" borderId="0" xfId="0" applyNumberFormat="1" applyFill="1"/>
    <xf numFmtId="2" fontId="34" fillId="18" borderId="0" xfId="0" applyNumberFormat="1" applyFont="1" applyFill="1"/>
    <xf numFmtId="172" fontId="0" fillId="18" borderId="0" xfId="0" applyNumberFormat="1" applyFill="1"/>
    <xf numFmtId="166" fontId="10" fillId="0" borderId="9" xfId="12" applyNumberFormat="1" applyFont="1" applyFill="1" applyBorder="1" applyAlignment="1">
      <alignment horizontal="center"/>
    </xf>
    <xf numFmtId="166" fontId="10" fillId="0" borderId="6" xfId="12" applyNumberFormat="1" applyFont="1" applyFill="1" applyBorder="1" applyAlignment="1">
      <alignment horizontal="center"/>
    </xf>
    <xf numFmtId="10" fontId="30" fillId="0" borderId="5" xfId="13" applyNumberFormat="1" applyFont="1" applyFill="1" applyBorder="1"/>
    <xf numFmtId="170" fontId="10" fillId="0" borderId="0" xfId="9" applyNumberFormat="1" applyFont="1" applyBorder="1"/>
    <xf numFmtId="10" fontId="10" fillId="0" borderId="0" xfId="9" applyNumberFormat="1" applyFont="1" applyBorder="1"/>
    <xf numFmtId="0" fontId="10" fillId="0" borderId="0" xfId="9" applyNumberFormat="1" applyFont="1" applyBorder="1"/>
    <xf numFmtId="181" fontId="10" fillId="0" borderId="0" xfId="9" applyNumberFormat="1" applyFont="1" applyBorder="1"/>
    <xf numFmtId="172" fontId="10" fillId="0" borderId="0" xfId="9" applyNumberFormat="1" applyFont="1" applyBorder="1"/>
    <xf numFmtId="1" fontId="11" fillId="0" borderId="3" xfId="24" applyNumberFormat="1" applyFont="1" applyBorder="1" applyAlignment="1">
      <alignment vertical="center"/>
    </xf>
    <xf numFmtId="169" fontId="11" fillId="0" borderId="3" xfId="17" applyNumberFormat="1" applyFont="1" applyFill="1" applyBorder="1" applyAlignment="1"/>
    <xf numFmtId="171" fontId="11" fillId="0" borderId="3" xfId="24" applyNumberFormat="1" applyFont="1" applyFill="1" applyBorder="1" applyAlignment="1"/>
    <xf numFmtId="172" fontId="11" fillId="0" borderId="3" xfId="19" applyNumberFormat="1" applyFont="1" applyBorder="1" applyAlignment="1">
      <alignment vertical="center"/>
    </xf>
    <xf numFmtId="1" fontId="11" fillId="0" borderId="0" xfId="24" applyNumberFormat="1" applyFont="1" applyBorder="1" applyAlignment="1">
      <alignment vertical="center"/>
    </xf>
    <xf numFmtId="169" fontId="11" fillId="0" borderId="0" xfId="17" applyNumberFormat="1" applyFont="1" applyFill="1" applyBorder="1" applyAlignment="1"/>
    <xf numFmtId="171" fontId="11" fillId="0" borderId="0" xfId="24" applyNumberFormat="1" applyFont="1" applyFill="1" applyBorder="1" applyAlignment="1"/>
    <xf numFmtId="172" fontId="11" fillId="0" borderId="0" xfId="19" applyNumberFormat="1" applyFont="1" applyAlignment="1">
      <alignment vertical="center"/>
    </xf>
    <xf numFmtId="1" fontId="11" fillId="0" borderId="12" xfId="24" applyNumberFormat="1" applyFont="1" applyBorder="1" applyAlignment="1">
      <alignment vertical="center"/>
    </xf>
    <xf numFmtId="169" fontId="11" fillId="0" borderId="12" xfId="17" applyNumberFormat="1" applyFont="1" applyFill="1" applyBorder="1" applyAlignment="1"/>
    <xf numFmtId="171" fontId="11" fillId="0" borderId="12" xfId="24" applyNumberFormat="1" applyFont="1" applyFill="1" applyBorder="1" applyAlignment="1"/>
    <xf numFmtId="172" fontId="11" fillId="0" borderId="12" xfId="19" applyNumberFormat="1" applyFont="1" applyBorder="1" applyAlignment="1">
      <alignment vertical="center"/>
    </xf>
    <xf numFmtId="0" fontId="36" fillId="0" borderId="0" xfId="19" applyFont="1"/>
    <xf numFmtId="0" fontId="36" fillId="0" borderId="0" xfId="19" applyFont="1" applyAlignment="1">
      <alignment horizontal="right"/>
    </xf>
    <xf numFmtId="0" fontId="36" fillId="0" borderId="0" xfId="19" applyFont="1" applyAlignment="1">
      <alignment horizontal="left"/>
    </xf>
    <xf numFmtId="0" fontId="16" fillId="7" borderId="0" xfId="19" applyFont="1" applyFill="1"/>
    <xf numFmtId="0" fontId="16" fillId="0" borderId="0" xfId="19" applyFont="1" applyAlignment="1">
      <alignment horizontal="left" vertical="center"/>
    </xf>
    <xf numFmtId="0" fontId="16" fillId="0" borderId="0" xfId="19" applyFont="1" applyAlignment="1">
      <alignment horizontal="right" vertical="center" wrapText="1"/>
    </xf>
    <xf numFmtId="0" fontId="16" fillId="0" borderId="0" xfId="20" applyFont="1" applyAlignment="1">
      <alignment horizontal="right" vertical="center" wrapText="1"/>
    </xf>
    <xf numFmtId="0" fontId="16" fillId="0" borderId="0" xfId="20" applyFont="1" applyAlignment="1">
      <alignment horizontal="right" vertical="center"/>
    </xf>
    <xf numFmtId="0" fontId="16" fillId="0" borderId="0" xfId="19" applyFont="1" applyAlignment="1">
      <alignment horizontal="center" vertical="center" wrapText="1"/>
    </xf>
    <xf numFmtId="2" fontId="10" fillId="0" borderId="0" xfId="9" applyNumberFormat="1" applyFont="1" applyBorder="1"/>
    <xf numFmtId="0" fontId="11" fillId="0" borderId="0" xfId="0" applyFont="1"/>
    <xf numFmtId="0" fontId="10" fillId="0" borderId="0" xfId="0" applyFont="1" applyAlignment="1">
      <alignment horizontal="left"/>
    </xf>
    <xf numFmtId="2" fontId="11" fillId="0" borderId="3" xfId="19" applyNumberFormat="1" applyFont="1" applyBorder="1"/>
    <xf numFmtId="2" fontId="11" fillId="0" borderId="12" xfId="19" applyNumberFormat="1" applyFont="1" applyBorder="1"/>
    <xf numFmtId="0" fontId="10" fillId="6" borderId="0" xfId="0" applyFont="1" applyFill="1" applyAlignment="1">
      <alignment horizontal="center" vertical="center" wrapText="1"/>
    </xf>
    <xf numFmtId="1" fontId="40" fillId="6" borderId="0" xfId="26" applyNumberFormat="1" applyFont="1" applyFill="1" applyAlignment="1">
      <alignment horizontal="center" vertical="center"/>
    </xf>
    <xf numFmtId="1" fontId="11" fillId="6" borderId="0" xfId="4" applyNumberFormat="1" applyFont="1" applyFill="1" applyBorder="1" applyAlignment="1">
      <alignment horizontal="center" vertical="center"/>
    </xf>
    <xf numFmtId="172" fontId="40" fillId="6" borderId="0" xfId="26" applyNumberFormat="1" applyFont="1" applyFill="1" applyAlignment="1">
      <alignment horizontal="center" vertical="center"/>
    </xf>
    <xf numFmtId="0" fontId="10" fillId="6" borderId="0" xfId="0" applyFont="1" applyFill="1" applyAlignment="1">
      <alignment horizontal="left" vertical="center" wrapText="1"/>
    </xf>
    <xf numFmtId="1" fontId="10" fillId="0" borderId="0" xfId="0" applyNumberFormat="1" applyFont="1" applyAlignment="1">
      <alignment horizontal="center" vertical="center"/>
    </xf>
    <xf numFmtId="17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6" borderId="0" xfId="0" applyFont="1" applyFill="1" applyAlignment="1">
      <alignment horizontal="center" vertical="center"/>
    </xf>
    <xf numFmtId="1" fontId="10" fillId="6" borderId="0" xfId="0" applyNumberFormat="1" applyFont="1" applyFill="1" applyAlignment="1">
      <alignment horizontal="center" vertical="center"/>
    </xf>
    <xf numFmtId="172" fontId="10" fillId="6" borderId="0" xfId="0" applyNumberFormat="1" applyFont="1" applyFill="1" applyAlignment="1">
      <alignment horizontal="center" vertical="center"/>
    </xf>
    <xf numFmtId="0" fontId="9" fillId="2" borderId="0" xfId="26" applyFont="1" applyFill="1" applyAlignment="1">
      <alignment vertical="center"/>
    </xf>
    <xf numFmtId="0" fontId="9" fillId="2" borderId="0" xfId="26" applyFont="1" applyFill="1" applyAlignment="1">
      <alignment vertical="center" wrapText="1"/>
    </xf>
    <xf numFmtId="0" fontId="10" fillId="19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 readingOrder="1"/>
    </xf>
    <xf numFmtId="172" fontId="24" fillId="0" borderId="0" xfId="0" applyNumberFormat="1" applyFont="1" applyAlignment="1">
      <alignment horizontal="center" vertical="center" wrapText="1" readingOrder="1"/>
    </xf>
    <xf numFmtId="0" fontId="24" fillId="0" borderId="0" xfId="0" applyFont="1" applyAlignment="1">
      <alignment horizontal="left" vertical="top" wrapText="1" readingOrder="1"/>
    </xf>
    <xf numFmtId="1" fontId="24" fillId="0" borderId="0" xfId="0" applyNumberFormat="1" applyFont="1" applyAlignment="1">
      <alignment horizontal="center" vertical="center" wrapText="1" readingOrder="1"/>
    </xf>
    <xf numFmtId="0" fontId="16" fillId="0" borderId="0" xfId="26" applyFont="1" applyAlignment="1">
      <alignment horizontal="left" vertical="center"/>
    </xf>
    <xf numFmtId="165" fontId="11" fillId="0" borderId="0" xfId="24" applyFont="1" applyBorder="1" applyAlignment="1">
      <alignment horizontal="right" vertical="center"/>
    </xf>
    <xf numFmtId="165" fontId="11" fillId="0" borderId="3" xfId="24" applyFont="1" applyBorder="1" applyAlignment="1">
      <alignment horizontal="right" vertical="center"/>
    </xf>
    <xf numFmtId="165" fontId="11" fillId="0" borderId="12" xfId="24" applyFont="1" applyBorder="1" applyAlignment="1">
      <alignment horizontal="right" vertical="center"/>
    </xf>
    <xf numFmtId="0" fontId="11" fillId="7" borderId="0" xfId="19" applyFont="1" applyFill="1"/>
    <xf numFmtId="2" fontId="11" fillId="7" borderId="0" xfId="19" applyNumberFormat="1" applyFont="1" applyFill="1"/>
    <xf numFmtId="0" fontId="11" fillId="7" borderId="0" xfId="19" applyFont="1" applyFill="1" applyAlignment="1">
      <alignment vertical="center"/>
    </xf>
    <xf numFmtId="2" fontId="11" fillId="7" borderId="0" xfId="19" applyNumberFormat="1" applyFont="1" applyFill="1" applyAlignment="1">
      <alignment vertical="center"/>
    </xf>
    <xf numFmtId="173" fontId="42" fillId="0" borderId="0" xfId="15" applyNumberFormat="1" applyFont="1" applyAlignment="1">
      <alignment horizontal="center" vertical="center"/>
    </xf>
    <xf numFmtId="0" fontId="16" fillId="7" borderId="0" xfId="26" applyFont="1" applyFill="1" applyAlignment="1">
      <alignment vertical="center"/>
    </xf>
    <xf numFmtId="0" fontId="16" fillId="7" borderId="0" xfId="26" applyFont="1" applyFill="1" applyAlignment="1">
      <alignment horizontal="left" vertical="center"/>
    </xf>
    <xf numFmtId="170" fontId="10" fillId="0" borderId="0" xfId="15" applyNumberFormat="1" applyFont="1"/>
    <xf numFmtId="2" fontId="0" fillId="0" borderId="11" xfId="0" applyNumberFormat="1" applyBorder="1"/>
    <xf numFmtId="169" fontId="11" fillId="0" borderId="0" xfId="17" applyNumberFormat="1" applyFont="1"/>
    <xf numFmtId="0" fontId="27" fillId="7" borderId="0" xfId="15" applyFont="1" applyFill="1" applyAlignment="1">
      <alignment horizontal="left" vertical="center" readingOrder="1"/>
    </xf>
    <xf numFmtId="169" fontId="16" fillId="7" borderId="0" xfId="25" applyNumberFormat="1" applyFont="1" applyFill="1" applyBorder="1" applyAlignment="1">
      <alignment horizontal="left"/>
    </xf>
    <xf numFmtId="172" fontId="10" fillId="0" borderId="0" xfId="15" applyNumberFormat="1" applyFont="1"/>
    <xf numFmtId="165" fontId="17" fillId="0" borderId="0" xfId="15" applyNumberFormat="1" applyFont="1"/>
    <xf numFmtId="43" fontId="17" fillId="0" borderId="0" xfId="15" applyNumberFormat="1" applyFont="1"/>
    <xf numFmtId="171" fontId="10" fillId="0" borderId="0" xfId="15" applyNumberFormat="1" applyFont="1" applyAlignment="1">
      <alignment wrapText="1"/>
    </xf>
    <xf numFmtId="169" fontId="10" fillId="0" borderId="18" xfId="31" applyNumberFormat="1" applyFont="1" applyBorder="1" applyAlignment="1">
      <alignment wrapText="1"/>
    </xf>
    <xf numFmtId="169" fontId="10" fillId="0" borderId="19" xfId="15" applyNumberFormat="1" applyFont="1" applyBorder="1" applyAlignment="1">
      <alignment wrapText="1"/>
    </xf>
    <xf numFmtId="173" fontId="10" fillId="0" borderId="20" xfId="15" applyNumberFormat="1" applyFont="1" applyBorder="1" applyAlignment="1">
      <alignment horizontal="right" wrapText="1"/>
    </xf>
    <xf numFmtId="173" fontId="10" fillId="0" borderId="21" xfId="15" applyNumberFormat="1" applyFont="1" applyBorder="1" applyAlignment="1">
      <alignment horizontal="right" wrapText="1"/>
    </xf>
    <xf numFmtId="173" fontId="10" fillId="12" borderId="21" xfId="15" applyNumberFormat="1" applyFont="1" applyFill="1" applyBorder="1" applyAlignment="1">
      <alignment horizontal="right" wrapText="1"/>
    </xf>
    <xf numFmtId="173" fontId="10" fillId="0" borderId="22" xfId="15" applyNumberFormat="1" applyFont="1" applyBorder="1" applyAlignment="1">
      <alignment horizontal="right" wrapText="1"/>
    </xf>
    <xf numFmtId="173" fontId="10" fillId="12" borderId="0" xfId="15" applyNumberFormat="1" applyFont="1" applyFill="1" applyAlignment="1">
      <alignment horizontal="right" wrapText="1"/>
    </xf>
    <xf numFmtId="173" fontId="10" fillId="0" borderId="0" xfId="15" applyNumberFormat="1" applyFont="1" applyAlignment="1">
      <alignment horizontal="right" wrapText="1"/>
    </xf>
    <xf numFmtId="173" fontId="10" fillId="12" borderId="22" xfId="15" applyNumberFormat="1" applyFont="1" applyFill="1" applyBorder="1" applyAlignment="1">
      <alignment horizontal="right" wrapText="1"/>
    </xf>
    <xf numFmtId="0" fontId="43" fillId="0" borderId="0" xfId="15" applyFont="1" applyAlignment="1">
      <alignment horizontal="right" vertical="center" textRotation="90" wrapText="1"/>
    </xf>
    <xf numFmtId="0" fontId="41" fillId="0" borderId="0" xfId="29" applyFont="1" applyAlignment="1">
      <alignment horizontal="center"/>
    </xf>
    <xf numFmtId="0" fontId="16" fillId="0" borderId="12" xfId="15" applyFont="1" applyBorder="1" applyAlignment="1">
      <alignment horizontal="center"/>
    </xf>
    <xf numFmtId="0" fontId="10" fillId="0" borderId="3" xfId="15" applyFont="1" applyBorder="1" applyAlignment="1">
      <alignment horizontal="center"/>
    </xf>
  </cellXfs>
  <cellStyles count="39">
    <cellStyle name="AFE" xfId="14" xr:uid="{B26F8161-2B24-4FE9-B1F7-9361EFF1659F}"/>
    <cellStyle name="Comma" xfId="1" builtinId="3"/>
    <cellStyle name="Comma 2" xfId="12" xr:uid="{4054D3AC-3963-4330-B502-6087A0ED5E87}"/>
    <cellStyle name="Comma 2 2 2" xfId="9" xr:uid="{EE9CF04F-D53B-4AF1-B030-975FAAE83AB1}"/>
    <cellStyle name="Comma 2 2 2 2" xfId="18" xr:uid="{D51729BC-3F5D-4740-95DB-FF4A64704380}"/>
    <cellStyle name="Comma 2 3 2" xfId="4" xr:uid="{02E4586E-74A2-43F9-BB50-E59541842BDB}"/>
    <cellStyle name="Comma 2 3 2 2" xfId="24" xr:uid="{5AC1C32F-9A25-4327-9CDA-D27379F6CAAF}"/>
    <cellStyle name="Comma 2 3 2 3" xfId="23" xr:uid="{05E81B4A-F978-4C28-A8EF-409FDE95BB58}"/>
    <cellStyle name="Comma 2 4 2" xfId="36" xr:uid="{7DF741C9-89BB-45AD-81C1-6A296BE4F87B}"/>
    <cellStyle name="Comma 3" xfId="22" xr:uid="{8726BC97-9B6C-4197-A0A6-171312B03951}"/>
    <cellStyle name="Comma 3 2" xfId="30" xr:uid="{3BB2E53F-3388-4F8E-9CB9-B3FBB93F72EA}"/>
    <cellStyle name="Comma 4 2" xfId="35" xr:uid="{CA2D4C54-1086-4309-9FC1-49B36517AF97}"/>
    <cellStyle name="Comma 6" xfId="6" xr:uid="{BF895262-2869-44B4-9AB2-C0CCFF33C9AC}"/>
    <cellStyle name="Header Style 1" xfId="7" xr:uid="{2E0F292F-FD84-47AB-84F2-85F9D9325C15}"/>
    <cellStyle name="Hyperlink" xfId="2" builtinId="8"/>
    <cellStyle name="Hyperlink 2 2" xfId="11" xr:uid="{9606EED9-5E99-4930-A609-185B247AD415}"/>
    <cellStyle name="Hyperlink 3" xfId="34" xr:uid="{8E73F36E-A317-481E-8E03-FF6D9A266CDD}"/>
    <cellStyle name="Normal" xfId="0" builtinId="0"/>
    <cellStyle name="Normal 2 2 2" xfId="5" xr:uid="{E20BD282-FCFA-43B7-8944-B086A57192B8}"/>
    <cellStyle name="Normal 2 2 2 2" xfId="10" xr:uid="{9216F26C-8484-4239-98BE-AD99C2730C09}"/>
    <cellStyle name="Normal 2 2 3" xfId="28" xr:uid="{150A4F76-26B0-47E7-A037-78677356FFE5}"/>
    <cellStyle name="Normal 2 4 3 2" xfId="29" xr:uid="{D9297D16-9D98-447F-B81A-04A0F657A2E2}"/>
    <cellStyle name="Normal 3 2 2" xfId="3" xr:uid="{58CD0A7A-3185-422C-8CBD-AB3036DB3142}"/>
    <cellStyle name="Normal 3 2 2 2" xfId="15" xr:uid="{C05A979B-5CE1-4D3A-9B64-75BEF38A9048}"/>
    <cellStyle name="Normal 3 2 2 3" xfId="21" xr:uid="{60EDE363-E7B7-4448-A926-948E025B391C}"/>
    <cellStyle name="Normal 3 2 4" xfId="16" xr:uid="{087ADAA7-4D66-4C59-9960-3580F0F3F1DB}"/>
    <cellStyle name="Normal 3 2 5" xfId="38" xr:uid="{975D82DC-5AEE-46B5-88A5-F707FC371FA6}"/>
    <cellStyle name="Normal 4 4" xfId="32" xr:uid="{C9517715-CC37-4323-9F5C-3F6B616C8C97}"/>
    <cellStyle name="Normal_Ch02 Pics v1.0" xfId="20" xr:uid="{3F614A8B-BF98-4E1A-8347-429439ED6E61}"/>
    <cellStyle name="Normal_Ch03 Pics v1.0" xfId="19" xr:uid="{DFBA59E6-2E2A-4794-B736-832548A8A6BA}"/>
    <cellStyle name="Normal_PT" xfId="26" xr:uid="{B4377358-079B-4A9C-83E0-98B80D1F6EE5}"/>
    <cellStyle name="Percent" xfId="13" builtinId="5"/>
    <cellStyle name="Percent 2 2 2" xfId="8" xr:uid="{63391DE5-29D6-4FCF-AC6D-74EC757713DD}"/>
    <cellStyle name="Percent 2 2 2 2" xfId="31" xr:uid="{58214345-DE01-4CFE-A604-A2DDAC86D48E}"/>
    <cellStyle name="Percent 2 2 3" xfId="33" xr:uid="{F8376561-9AFA-4C46-9DA3-A874574BAD8E}"/>
    <cellStyle name="Percent 2 3" xfId="25" xr:uid="{F245A1F2-DAD9-4943-89CB-367139020F89}"/>
    <cellStyle name="Percent 2 4" xfId="27" xr:uid="{B19DCAD4-C22F-4C6B-AB5E-1829A0ABBDC9}"/>
    <cellStyle name="Percent 3 2 2" xfId="17" xr:uid="{E493A479-9330-4C2A-BCC5-D3FBC9C81C9C}"/>
    <cellStyle name="Percent 4 2 2" xfId="37" xr:uid="{4841074F-91F5-4AE4-BC4B-7E92B65FC90F}"/>
  </cellStyles>
  <dxfs count="1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EV/ 2024 EBITDA multiple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'Valuation Summary'!$B$15:$B$18</c:f>
              <c:strCache>
                <c:ptCount val="4"/>
                <c:pt idx="0">
                  <c:v>DCF</c:v>
                </c:pt>
                <c:pt idx="1">
                  <c:v>Public comparable</c:v>
                </c:pt>
                <c:pt idx="2">
                  <c:v>Precedent transaction</c:v>
                </c:pt>
                <c:pt idx="3">
                  <c:v>Weighted Average</c:v>
                </c:pt>
              </c:strCache>
            </c:strRef>
          </c:cat>
          <c:val>
            <c:numRef>
              <c:f>'Valuation Summary'!$G$15:$G$18</c:f>
              <c:numCache>
                <c:formatCode>#,##0.00_);\(#,##0.00\)</c:formatCode>
                <c:ptCount val="4"/>
                <c:pt idx="0">
                  <c:v>12.507373781011466</c:v>
                </c:pt>
                <c:pt idx="1">
                  <c:v>0.12486751457339693</c:v>
                </c:pt>
                <c:pt idx="2">
                  <c:v>3</c:v>
                </c:pt>
                <c:pt idx="3">
                  <c:v>4.2986687632178899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A-49D1-BCFC-0A2AF9CD8EBF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'Valuation Summary'!$B$15:$B$18</c:f>
              <c:strCache>
                <c:ptCount val="4"/>
                <c:pt idx="0">
                  <c:v>DCF</c:v>
                </c:pt>
                <c:pt idx="1">
                  <c:v>Public comparable</c:v>
                </c:pt>
                <c:pt idx="2">
                  <c:v>Precedent transaction</c:v>
                </c:pt>
                <c:pt idx="3">
                  <c:v>Weighted Average</c:v>
                </c:pt>
              </c:strCache>
            </c:strRef>
          </c:cat>
          <c:val>
            <c:numRef>
              <c:f>'Valuation Summary'!$H$15:$H$18</c:f>
              <c:numCache>
                <c:formatCode>#,##0.00_);\(#,##0.00\)</c:formatCode>
                <c:ptCount val="4"/>
                <c:pt idx="0">
                  <c:v>1.4807799782923752</c:v>
                </c:pt>
                <c:pt idx="1">
                  <c:v>5.1156992449138725</c:v>
                </c:pt>
                <c:pt idx="2">
                  <c:v>1.5919999999999996</c:v>
                </c:pt>
                <c:pt idx="3">
                  <c:v>2.8855822114157963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A-49D1-BCFC-0A2AF9CD8EBF}"/>
            </c:ext>
          </c:extLst>
        </c:ser>
        <c:ser>
          <c:idx val="2"/>
          <c:order val="2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'Valuation Summary'!$B$15:$B$18</c:f>
              <c:strCache>
                <c:ptCount val="4"/>
                <c:pt idx="0">
                  <c:v>DCF</c:v>
                </c:pt>
                <c:pt idx="1">
                  <c:v>Public comparable</c:v>
                </c:pt>
                <c:pt idx="2">
                  <c:v>Precedent transaction</c:v>
                </c:pt>
                <c:pt idx="3">
                  <c:v>Weighted Average</c:v>
                </c:pt>
              </c:strCache>
            </c:strRef>
          </c:cat>
          <c:val>
            <c:numRef>
              <c:f>'Valuation Summary'!$I$15:$I$18</c:f>
              <c:numCache>
                <c:formatCode>#,##0.00_);\(#,##0.00\)</c:formatCode>
                <c:ptCount val="4"/>
                <c:pt idx="0">
                  <c:v>1.8518237299049431</c:v>
                </c:pt>
                <c:pt idx="1">
                  <c:v>4.5794203306866477</c:v>
                </c:pt>
                <c:pt idx="2">
                  <c:v>1.6480000000000006</c:v>
                </c:pt>
                <c:pt idx="3">
                  <c:v>2.7982385564837298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A-49D1-BCFC-0A2AF9CD8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731872"/>
        <c:axId val="177736576"/>
      </c:barChart>
      <c:catAx>
        <c:axId val="177731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36576"/>
        <c:crosses val="autoZero"/>
        <c:auto val="1"/>
        <c:lblAlgn val="ctr"/>
        <c:lblOffset val="100"/>
        <c:noMultiLvlLbl val="0"/>
      </c:catAx>
      <c:valAx>
        <c:axId val="17773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\(#,##0.0\)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3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Enterprise Value</a:t>
            </a:r>
            <a:r>
              <a:rPr lang="en-US" sz="1200" baseline="0"/>
              <a:t> (CAD M)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'Valuation Summary'!$B$9:$B$12</c:f>
              <c:strCache>
                <c:ptCount val="4"/>
                <c:pt idx="0">
                  <c:v>DCF</c:v>
                </c:pt>
                <c:pt idx="1">
                  <c:v>Public comparable</c:v>
                </c:pt>
                <c:pt idx="2">
                  <c:v>Precedent transaction</c:v>
                </c:pt>
                <c:pt idx="3">
                  <c:v>Weighted Average</c:v>
                </c:pt>
              </c:strCache>
            </c:strRef>
          </c:cat>
          <c:val>
            <c:numRef>
              <c:f>'Valuation Summary'!$G$9:$G$12</c:f>
              <c:numCache>
                <c:formatCode>#,##0.00_);\(#,##0.00\)</c:formatCode>
                <c:ptCount val="4"/>
                <c:pt idx="0">
                  <c:v>19.58472885236273</c:v>
                </c:pt>
                <c:pt idx="1">
                  <c:v>4.0607870391474012</c:v>
                </c:pt>
                <c:pt idx="2">
                  <c:v>15.263534520000004</c:v>
                </c:pt>
                <c:pt idx="3">
                  <c:v>12.142802797770958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8-4190-ABA3-508AE0D9C96E}"/>
            </c:ext>
          </c:extLst>
        </c:ser>
        <c:ser>
          <c:idx val="1"/>
          <c:order val="1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'Valuation Summary'!$B$9:$B$12</c:f>
              <c:strCache>
                <c:ptCount val="4"/>
                <c:pt idx="0">
                  <c:v>DCF</c:v>
                </c:pt>
                <c:pt idx="1">
                  <c:v>Public comparable</c:v>
                </c:pt>
                <c:pt idx="2">
                  <c:v>Precedent transaction</c:v>
                </c:pt>
                <c:pt idx="3">
                  <c:v>Weighted Average</c:v>
                </c:pt>
              </c:strCache>
            </c:strRef>
          </c:cat>
          <c:val>
            <c:numRef>
              <c:f>'Valuation Summary'!$H$9:$H$12</c:f>
              <c:numCache>
                <c:formatCode>#,##0.00_);\(#,##0.00\)</c:formatCode>
                <c:ptCount val="4"/>
                <c:pt idx="0">
                  <c:v>2.4391393185310015</c:v>
                </c:pt>
                <c:pt idx="1">
                  <c:v>7.2617096241530987</c:v>
                </c:pt>
                <c:pt idx="2">
                  <c:v>3.0240847314918007</c:v>
                </c:pt>
                <c:pt idx="3">
                  <c:v>4.4669577129995908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8-4190-ABA3-508AE0D9C96E}"/>
            </c:ext>
          </c:extLst>
        </c:ser>
        <c:ser>
          <c:idx val="2"/>
          <c:order val="2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'Valuation Summary'!$B$9:$B$12</c:f>
              <c:strCache>
                <c:ptCount val="4"/>
                <c:pt idx="0">
                  <c:v>DCF</c:v>
                </c:pt>
                <c:pt idx="1">
                  <c:v>Public comparable</c:v>
                </c:pt>
                <c:pt idx="2">
                  <c:v>Precedent transaction</c:v>
                </c:pt>
                <c:pt idx="3">
                  <c:v>Weighted Average</c:v>
                </c:pt>
              </c:strCache>
            </c:strRef>
          </c:cat>
          <c:val>
            <c:numRef>
              <c:f>'Valuation Summary'!$I$9:$I$12</c:f>
              <c:numCache>
                <c:formatCode>#,##0.00_);\(#,##0.00\)</c:formatCode>
                <c:ptCount val="4"/>
                <c:pt idx="0">
                  <c:v>2.9430200535970386</c:v>
                </c:pt>
                <c:pt idx="1">
                  <c:v>7.8721983449353257</c:v>
                </c:pt>
                <c:pt idx="2">
                  <c:v>3.0837720312702075</c:v>
                </c:pt>
                <c:pt idx="3">
                  <c:v>4.8442439044763326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18-4190-ABA3-508AE0D9C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740104"/>
        <c:axId val="177744024"/>
      </c:barChart>
      <c:catAx>
        <c:axId val="177740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4024"/>
        <c:crosses val="autoZero"/>
        <c:auto val="1"/>
        <c:lblAlgn val="ctr"/>
        <c:lblOffset val="100"/>
        <c:noMultiLvlLbl val="0"/>
      </c:catAx>
      <c:valAx>
        <c:axId val="17774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_);\(#,##0.0\)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'Valuation Summary'!$J$36:$J$38</c:f>
              <c:strCache>
                <c:ptCount val="3"/>
                <c:pt idx="0">
                  <c:v>Vkey</c:v>
                </c:pt>
                <c:pt idx="1">
                  <c:v>Solution Services</c:v>
                </c:pt>
                <c:pt idx="2">
                  <c:v>Total</c:v>
                </c:pt>
              </c:strCache>
            </c:strRef>
          </c:cat>
          <c:val>
            <c:numRef>
              <c:f>'Valuation Summary'!$R$36:$R$38</c:f>
              <c:numCache>
                <c:formatCode>0.00</c:formatCode>
                <c:ptCount val="3"/>
                <c:pt idx="0">
                  <c:v>8.0440004021999929</c:v>
                </c:pt>
                <c:pt idx="1">
                  <c:v>4.0988023955709654</c:v>
                </c:pt>
                <c:pt idx="2" formatCode="_(* #,##0.00_);_(* \(#,##0.00\);_(* &quot;-&quot;??_);_(@_)">
                  <c:v>12.142802797770958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4-4F47-A60D-03412B712FDC}"/>
            </c:ext>
          </c:extLst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'Valuation Summary'!$J$36:$J$38</c:f>
              <c:strCache>
                <c:ptCount val="3"/>
                <c:pt idx="0">
                  <c:v>Vkey</c:v>
                </c:pt>
                <c:pt idx="1">
                  <c:v>Solution Services</c:v>
                </c:pt>
                <c:pt idx="2">
                  <c:v>Total</c:v>
                </c:pt>
              </c:strCache>
            </c:strRef>
          </c:cat>
          <c:val>
            <c:numRef>
              <c:f>'Valuation Summary'!$S$36:$S$38</c:f>
              <c:numCache>
                <c:formatCode>0.00</c:formatCode>
                <c:ptCount val="3"/>
                <c:pt idx="0">
                  <c:v>4.0220002010999973</c:v>
                </c:pt>
                <c:pt idx="1">
                  <c:v>5.289201416375926</c:v>
                </c:pt>
                <c:pt idx="2" formatCode="_(* #,##0.00_);_(* \(#,##0.00\);_(* &quot;-&quot;??_);_(@_)">
                  <c:v>9.3112016174759233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4-4F47-A60D-03412B712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3861120"/>
        <c:axId val="593862560"/>
      </c:barChart>
      <c:catAx>
        <c:axId val="593861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593862560"/>
        <c:crosses val="autoZero"/>
        <c:auto val="1"/>
        <c:lblAlgn val="ctr"/>
        <c:lblOffset val="100"/>
        <c:noMultiLvlLbl val="0"/>
      </c:catAx>
      <c:valAx>
        <c:axId val="59386256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ato" panose="020F0502020204030203" pitchFamily="34" charset="0"/>
                <a:ea typeface="Lato" panose="020F0502020204030203" pitchFamily="34" charset="0"/>
                <a:cs typeface="Lato" panose="020F0502020204030203" pitchFamily="34" charset="0"/>
              </a:defRPr>
            </a:pPr>
            <a:endParaRPr lang="en-US"/>
          </a:p>
        </c:txPr>
        <c:crossAx val="5938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572135</xdr:colOff>
      <xdr:row>17</xdr:row>
      <xdr:rowOff>0</xdr:rowOff>
    </xdr:from>
    <xdr:to>
      <xdr:col>16</xdr:col>
      <xdr:colOff>71119</xdr:colOff>
      <xdr:row>32</xdr:row>
      <xdr:rowOff>67945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A5053-5E84-4FBB-972D-44ECB1C35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602615</xdr:colOff>
      <xdr:row>2</xdr:row>
      <xdr:rowOff>69214</xdr:rowOff>
    </xdr:from>
    <xdr:to>
      <xdr:col>16</xdr:col>
      <xdr:colOff>23495</xdr:colOff>
      <xdr:row>15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F6786E-BD98-479A-8F58-E477D4FDB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556326</xdr:colOff>
      <xdr:row>39</xdr:row>
      <xdr:rowOff>84291</xdr:rowOff>
    </xdr:from>
    <xdr:to>
      <xdr:col>18</xdr:col>
      <xdr:colOff>455177</xdr:colOff>
      <xdr:row>53</xdr:row>
      <xdr:rowOff>109579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DB9E0E-44F0-D198-8494-2AB651C3D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D65D8-D6B5-419D-A0DA-27C7E1F9F6E5}" name="Page003" displayName="Page003" ref="B1:K38" totalsRowShown="0">
  <autoFilter ref="B1:K38" xr:uid="{B53D65D8-D6B5-419D-A0DA-27C7E1F9F6E5}"/>
  <tableColumns count="10">
    <tableColumn id="1" xr3:uid="{243BD8D2-B810-4FD8-B81F-0FC008E3672D}" name="Column1" dataDxfId="45"/>
    <tableColumn id="2" xr3:uid="{AC254B4C-6FBC-4D9D-A822-7CCDC7E00586}" name="Column2" dataDxfId="44"/>
    <tableColumn id="3" xr3:uid="{60EAC67A-86F7-489A-B185-94E5E5D302E1}" name="Column3" dataDxfId="43"/>
    <tableColumn id="4" xr3:uid="{8C6A50F6-C3B6-4866-8C0F-AD7CABFB8EE7}" name="Column4" dataDxfId="42"/>
    <tableColumn id="5" xr3:uid="{7B58D6BA-BA40-47FF-9213-787CE1B880C7}" name="Column5"/>
    <tableColumn id="6" xr3:uid="{A5D4E712-8199-4F2A-94D2-CF0AF385DA95}" name="Column6" dataDxfId="41"/>
    <tableColumn id="7" xr3:uid="{A060E009-71C9-4F94-9DDF-90961F5C3808}" name="Column7" dataDxfId="40"/>
    <tableColumn id="8" xr3:uid="{1406CAE4-BD53-4B44-8DDE-9DBCAA3916E4}" name="Column8" dataDxfId="39"/>
    <tableColumn id="9" xr3:uid="{D178D317-A230-4B68-84DF-58ED81A8CD8D}" name="Column9" dataDxfId="38"/>
    <tableColumn id="10" xr3:uid="{1CCBB01D-B47A-4D4A-9A15-0AB81978560F}" name="Column10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C13D28-5E9C-48C9-BD70-2836E3EB88FB}" name="Page004" displayName="Page004" ref="B1:H42" totalsRowCount="1">
  <autoFilter ref="B1:H41" xr:uid="{74C13D28-5E9C-48C9-BD70-2836E3EB88FB}"/>
  <tableColumns count="7">
    <tableColumn id="1" xr3:uid="{574B5AE6-4180-462C-A449-5592B96F28FE}" name="Column1" dataDxfId="36" totalsRowDxfId="35"/>
    <tableColumn id="2" xr3:uid="{91C62CA8-08B7-4FB2-B590-C9354C935E45}" name="Column2" dataDxfId="34" totalsRowDxfId="33"/>
    <tableColumn id="3" xr3:uid="{49A9A30D-5E3A-4A91-A46F-F3DFAA9C9876}" name="Column3" dataDxfId="32" totalsRowDxfId="31"/>
    <tableColumn id="4" xr3:uid="{E51E8A0F-891A-4B1F-9BBF-FBBA5859E415}" name="Column4"/>
    <tableColumn id="5" xr3:uid="{060407A0-42FF-4E91-A217-4238178E70E7}" name="Column5" dataDxfId="30" totalsRowDxfId="29"/>
    <tableColumn id="6" xr3:uid="{43C01CD6-9D0A-4BEA-96B0-A84CC4C66946}" name="Column6" totalsRowDxfId="28"/>
    <tableColumn id="7" xr3:uid="{B4985D47-0A4B-4F76-A2D0-1E5A5B01C69C}" name="Column7" dataDxfId="27" totalsRow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6695B-F779-4C29-BD9A-412598A9B716}" name="Page003__2" displayName="Page003__2" ref="B8:K45" totalsRowShown="0">
  <autoFilter ref="B8:K45" xr:uid="{5B06695B-F779-4C29-BD9A-412598A9B716}"/>
  <tableColumns count="10">
    <tableColumn id="1" xr3:uid="{B5399035-4D3C-4AD3-8908-C1A2B4910F8A}" name="Column1" dataDxfId="25"/>
    <tableColumn id="2" xr3:uid="{04377038-F82C-4729-B88D-51DED361D98C}" name="Column2" dataDxfId="24"/>
    <tableColumn id="3" xr3:uid="{8F4BB74B-16FC-4D53-BF1B-70BBE4252F4F}" name="Column3" dataDxfId="23"/>
    <tableColumn id="4" xr3:uid="{5271F24C-E790-48DB-9212-2D8AC287A886}" name="Column4" dataDxfId="22"/>
    <tableColumn id="5" xr3:uid="{81DABAA2-BF7D-4ED2-AD07-C94BA0E1E534}" name="Column5"/>
    <tableColumn id="6" xr3:uid="{AF01162F-7EFE-41FF-B2FD-36B5B30DFB38}" name="Column6" dataDxfId="21"/>
    <tableColumn id="7" xr3:uid="{24A457A4-635E-4888-85BC-0315533B7D2B}" name="Column7" dataDxfId="20"/>
    <tableColumn id="8" xr3:uid="{2730DDB4-776D-42A8-8FE3-751BAC66A9BB}" name="Column8"/>
    <tableColumn id="9" xr3:uid="{8814F3AF-AF9D-4BE8-9213-181F5CBFA331}" name="Column9" dataDxfId="19"/>
    <tableColumn id="10" xr3:uid="{26015E61-00A3-4296-B9A4-32E637874C9E}" name="Column10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D52CDF-BE9F-42E4-B975-EFD9A717B9C6}" name="Page004__2" displayName="Page004__2" ref="B1:H41" totalsRowShown="0">
  <autoFilter ref="B1:H41" xr:uid="{B8D52CDF-BE9F-42E4-B975-EFD9A717B9C6}"/>
  <tableColumns count="7">
    <tableColumn id="1" xr3:uid="{840B1FD3-3153-4782-9AC6-50F28F5F9BB5}" name="Column1" dataDxfId="17"/>
    <tableColumn id="2" xr3:uid="{63C812A7-0051-4CAB-80F6-0D78180ECF8F}" name="Column2" dataDxfId="16"/>
    <tableColumn id="3" xr3:uid="{922E33A1-D29F-459C-BB64-C1C43E007A9E}" name="Column3" dataDxfId="15"/>
    <tableColumn id="4" xr3:uid="{D14C1AAC-1C88-4CC7-8831-66D11C848FDE}" name="Column4" dataDxfId="14"/>
    <tableColumn id="5" xr3:uid="{F82A2FD6-5604-4AA9-A2E4-6562A9DEF4A7}" name="Column5" dataDxfId="13"/>
    <tableColumn id="6" xr3:uid="{76D4792F-30C9-4EA4-A5D2-6256FC20A74D}" name="Column6"/>
    <tableColumn id="7" xr3:uid="{21D28EF2-B0F9-4E59-B548-C73696480376}" name="Column7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A5514-3F23-4685-896C-377AA487D9A2}" name="Page003__3" displayName="Page003__3" ref="B1:L35" totalsRowShown="0">
  <autoFilter ref="B1:L35" xr:uid="{BEFA5514-3F23-4685-896C-377AA487D9A2}"/>
  <tableColumns count="11">
    <tableColumn id="1" xr3:uid="{99839BFD-9574-4877-BD03-24115597321E}" name="Column1" dataDxfId="11"/>
    <tableColumn id="2" xr3:uid="{F9A7E3B3-2231-4082-B123-43640F464124}" name="Column2" dataDxfId="10"/>
    <tableColumn id="3" xr3:uid="{6658282C-F203-445E-822B-3AFD3CCBFFC0}" name="Column3" dataDxfId="9"/>
    <tableColumn id="4" xr3:uid="{89A647B9-477D-400E-A421-7B15212E7AD7}" name="Column4" dataDxfId="8"/>
    <tableColumn id="5" xr3:uid="{4F1A4B98-80B0-429D-AC52-532B61BFBE5C}" name="Column5" dataDxfId="7"/>
    <tableColumn id="6" xr3:uid="{48038488-8C29-492D-A68D-84D6AC4AB965}" name="Column6" dataDxfId="6"/>
    <tableColumn id="7" xr3:uid="{741FC5E7-F88B-4770-A3B8-36581E22AE93}" name="Column7" dataDxfId="5"/>
    <tableColumn id="8" xr3:uid="{087D772A-4E14-4E1C-9DD0-FD6EDA729E18}" name="Column8"/>
    <tableColumn id="11" xr3:uid="{59953A09-05A6-4F42-ADEE-9D0949479E27}" name="Column11"/>
    <tableColumn id="12" xr3:uid="{B750FD5B-DFB0-47E1-8480-D9D2FD987214}" name="Column12"/>
    <tableColumn id="13" xr3:uid="{A9DBF45D-3089-4F99-9C12-2CB5C1CE0260}" name="Column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616AA7-4497-47D0-BAEB-A0F300B40108}" name="Page004__3" displayName="Page004__3" ref="B1:G40" totalsRowShown="0">
  <autoFilter ref="B1:G40" xr:uid="{2A616AA7-4497-47D0-BAEB-A0F300B40108}"/>
  <tableColumns count="6">
    <tableColumn id="1" xr3:uid="{8147221C-CF05-489A-8BB3-1FF9C7DA7FC5}" name="Column1" dataDxfId="4"/>
    <tableColumn id="2" xr3:uid="{018CBC95-BBD8-4CCD-A1C3-306EDCFC9C07}" name="Column2" dataDxfId="3"/>
    <tableColumn id="3" xr3:uid="{AAE4C871-CB84-4B76-A283-7B7E73DC3A83}" name="Column3" dataDxfId="2"/>
    <tableColumn id="4" xr3:uid="{92E9685C-916D-4DC0-AB70-E03593806EF0}" name="Column4" dataDxfId="1"/>
    <tableColumn id="5" xr3:uid="{72A24743-F2F4-465D-89A6-CFC7945EF5C8}" name="Column5" dataDxfId="0"/>
    <tableColumn id="6" xr3:uid="{72735038-2717-4106-A79D-F41C32F4ACE9}" name="Column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1F74-1771-40F3-BA25-2AB4BE7A99B8}">
  <dimension ref="B1:AA44"/>
  <sheetViews>
    <sheetView showGridLines="0" zoomScale="96" zoomScaleNormal="85" workbookViewId="0">
      <selection activeCell="B4" sqref="B4"/>
    </sheetView>
  </sheetViews>
  <sheetFormatPr defaultColWidth="9.26953125" defaultRowHeight="10" outlineLevelRow="1"/>
  <cols>
    <col min="1" max="1" width="1.7265625" style="281" customWidth="1"/>
    <col min="2" max="2" width="42.26953125" style="281" customWidth="1"/>
    <col min="3" max="3" width="12.7265625" style="281" customWidth="1"/>
    <col min="4" max="4" width="12.54296875" style="281" customWidth="1"/>
    <col min="5" max="5" width="11.7265625" style="281" customWidth="1"/>
    <col min="6" max="6" width="9.26953125" style="281"/>
    <col min="7" max="7" width="17.26953125" style="281" bestFit="1" customWidth="1"/>
    <col min="8" max="8" width="14.7265625" style="281" customWidth="1"/>
    <col min="9" max="9" width="15.26953125" style="281" customWidth="1"/>
    <col min="10" max="16384" width="9.26953125" style="281"/>
  </cols>
  <sheetData>
    <row r="1" spans="2:27" ht="10.5">
      <c r="B1" s="280" t="s">
        <v>253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</row>
    <row r="3" spans="2:27" ht="10.5">
      <c r="B3" s="282" t="s">
        <v>254</v>
      </c>
      <c r="C3" s="283" t="s">
        <v>255</v>
      </c>
      <c r="D3" s="284" t="s">
        <v>256</v>
      </c>
      <c r="E3" s="283" t="s">
        <v>257</v>
      </c>
    </row>
    <row r="4" spans="2:27">
      <c r="B4" s="285" t="s">
        <v>258</v>
      </c>
      <c r="C4" s="286">
        <v>0.25</v>
      </c>
      <c r="D4" s="286">
        <f>C4</f>
        <v>0.25</v>
      </c>
      <c r="E4" s="286">
        <f>D4</f>
        <v>0.25</v>
      </c>
      <c r="G4" s="287"/>
      <c r="H4" s="288"/>
    </row>
    <row r="5" spans="2:27">
      <c r="B5" s="285" t="s">
        <v>259</v>
      </c>
      <c r="C5" s="565">
        <v>0.375</v>
      </c>
      <c r="D5" s="565">
        <f t="shared" ref="D5:E6" si="0">C5</f>
        <v>0.375</v>
      </c>
      <c r="E5" s="565">
        <f t="shared" si="0"/>
        <v>0.375</v>
      </c>
    </row>
    <row r="6" spans="2:27">
      <c r="B6" s="285" t="s">
        <v>260</v>
      </c>
      <c r="C6" s="565">
        <f>C5</f>
        <v>0.375</v>
      </c>
      <c r="D6" s="565">
        <f t="shared" si="0"/>
        <v>0.375</v>
      </c>
      <c r="E6" s="565">
        <f t="shared" si="0"/>
        <v>0.375</v>
      </c>
    </row>
    <row r="8" spans="2:27" ht="10.5">
      <c r="B8" s="289" t="s">
        <v>261</v>
      </c>
      <c r="C8" s="284" t="s">
        <v>255</v>
      </c>
      <c r="D8" s="284" t="s">
        <v>256</v>
      </c>
      <c r="E8" s="284" t="s">
        <v>257</v>
      </c>
      <c r="F8" s="290"/>
      <c r="G8" s="284" t="s">
        <v>262</v>
      </c>
      <c r="H8" s="284" t="s">
        <v>263</v>
      </c>
      <c r="I8" s="284" t="s">
        <v>264</v>
      </c>
    </row>
    <row r="9" spans="2:27">
      <c r="B9" s="281" t="s">
        <v>258</v>
      </c>
      <c r="C9" s="291">
        <f>DCF!J23/10^6</f>
        <v>24.96688822449077</v>
      </c>
      <c r="D9" s="291">
        <f>DCF!I24/10^6</f>
        <v>22.023868170893731</v>
      </c>
      <c r="E9" s="291">
        <f>DCF!H25/10^6</f>
        <v>19.58472885236273</v>
      </c>
      <c r="G9" s="292">
        <f>E9</f>
        <v>19.58472885236273</v>
      </c>
      <c r="H9" s="292">
        <f>D9-E9</f>
        <v>2.4391393185310015</v>
      </c>
      <c r="I9" s="292">
        <f>C9-D9</f>
        <v>2.9430200535970386</v>
      </c>
    </row>
    <row r="10" spans="2:27">
      <c r="B10" s="281" t="s">
        <v>259</v>
      </c>
      <c r="C10" s="291">
        <f ca="1">'Public Comms'!N57</f>
        <v>19.194695008235826</v>
      </c>
      <c r="D10" s="291">
        <f ca="1">'Public Comms'!N58</f>
        <v>11.3224966633005</v>
      </c>
      <c r="E10" s="291">
        <f ca="1">'Public Comms'!N60</f>
        <v>4.0607870391474012</v>
      </c>
      <c r="G10" s="292">
        <f ca="1">E10</f>
        <v>4.0607870391474012</v>
      </c>
      <c r="H10" s="292">
        <f ca="1">D10-E10</f>
        <v>7.2617096241530987</v>
      </c>
      <c r="I10" s="292">
        <f ca="1">C10-D10</f>
        <v>7.8721983449353257</v>
      </c>
    </row>
    <row r="11" spans="2:27">
      <c r="B11" s="281" t="s">
        <v>260</v>
      </c>
      <c r="C11" s="291">
        <f ca="1">'Precedent Transaction'!H45</f>
        <v>21.371391282762012</v>
      </c>
      <c r="D11" s="291">
        <f ca="1">'Precedent Transaction'!H46</f>
        <v>18.287619251491805</v>
      </c>
      <c r="E11" s="291">
        <f ca="1">'Precedent Transaction'!H48</f>
        <v>15.263534520000004</v>
      </c>
      <c r="G11" s="292">
        <f ca="1">E11</f>
        <v>15.263534520000004</v>
      </c>
      <c r="H11" s="292">
        <f ca="1">D11-E11</f>
        <v>3.0240847314918007</v>
      </c>
      <c r="I11" s="292">
        <f ca="1">C11-D11</f>
        <v>3.0837720312702075</v>
      </c>
    </row>
    <row r="12" spans="2:27">
      <c r="B12" s="293" t="s">
        <v>265</v>
      </c>
      <c r="C12" s="294">
        <f ca="1">SUMPRODUCT(C4:C6,C9:C11)</f>
        <v>21.454004415246882</v>
      </c>
      <c r="D12" s="294">
        <f t="shared" ref="D12:E12" ca="1" si="1">SUMPRODUCT(D4:D6,D9:D11)</f>
        <v>16.609760510770549</v>
      </c>
      <c r="E12" s="294">
        <f t="shared" ca="1" si="1"/>
        <v>12.142802797770958</v>
      </c>
      <c r="G12" s="292">
        <f ca="1">E12</f>
        <v>12.142802797770958</v>
      </c>
      <c r="H12" s="292">
        <f ca="1">D12-E12</f>
        <v>4.4669577129995908</v>
      </c>
      <c r="I12" s="292">
        <f ca="1">C12-D12</f>
        <v>4.8442439044763326</v>
      </c>
    </row>
    <row r="14" spans="2:27" ht="10.5">
      <c r="B14" s="289" t="s">
        <v>431</v>
      </c>
      <c r="C14" s="284" t="s">
        <v>255</v>
      </c>
      <c r="D14" s="284" t="s">
        <v>256</v>
      </c>
      <c r="E14" s="284" t="s">
        <v>257</v>
      </c>
    </row>
    <row r="15" spans="2:27">
      <c r="B15" s="281" t="s">
        <v>258</v>
      </c>
      <c r="C15" s="295">
        <f>DCF!J31</f>
        <v>15.839977489208785</v>
      </c>
      <c r="D15" s="295">
        <f>DCF!I32</f>
        <v>13.988153759303842</v>
      </c>
      <c r="E15" s="295">
        <f>DCF!H33</f>
        <v>12.507373781011466</v>
      </c>
      <c r="G15" s="292">
        <f>E15</f>
        <v>12.507373781011466</v>
      </c>
      <c r="H15" s="292">
        <f>D15-E15</f>
        <v>1.4807799782923752</v>
      </c>
      <c r="I15" s="292">
        <f>C15-D15</f>
        <v>1.8518237299049431</v>
      </c>
    </row>
    <row r="16" spans="2:27">
      <c r="B16" s="281" t="s">
        <v>259</v>
      </c>
      <c r="C16" s="295">
        <f>'Public Comms'!M48</f>
        <v>9.8199870901739175</v>
      </c>
      <c r="D16" s="295">
        <f>'Public Comms'!M49</f>
        <v>5.2405667594872698</v>
      </c>
      <c r="E16" s="295">
        <f>'Public Comms'!M51</f>
        <v>0.12486751457339693</v>
      </c>
      <c r="G16" s="292">
        <f>E16</f>
        <v>0.12486751457339693</v>
      </c>
      <c r="H16" s="292">
        <f>D16-E16</f>
        <v>5.1156992449138725</v>
      </c>
      <c r="I16" s="292">
        <f>C16-D16</f>
        <v>4.5794203306866477</v>
      </c>
    </row>
    <row r="17" spans="2:9">
      <c r="B17" s="281" t="s">
        <v>260</v>
      </c>
      <c r="C17" s="295">
        <f>'Precedent Transaction'!G35</f>
        <v>6.24</v>
      </c>
      <c r="D17" s="295">
        <f>'Precedent Transaction'!G36</f>
        <v>4.5919999999999996</v>
      </c>
      <c r="E17" s="295">
        <f>'Precedent Transaction'!G38</f>
        <v>3</v>
      </c>
      <c r="G17" s="292">
        <f>E17</f>
        <v>3</v>
      </c>
      <c r="H17" s="292">
        <f>D17-E17</f>
        <v>1.5919999999999996</v>
      </c>
      <c r="I17" s="292">
        <f>C17-D17</f>
        <v>1.6480000000000006</v>
      </c>
    </row>
    <row r="18" spans="2:9">
      <c r="B18" s="293" t="s">
        <v>265</v>
      </c>
      <c r="C18" s="296">
        <f>SUMPRODUCT(C4:C6,C15:C17)</f>
        <v>9.982489531117416</v>
      </c>
      <c r="D18" s="296">
        <f t="shared" ref="D18:E18" si="2">SUMPRODUCT(D4:D6,D15:D17)</f>
        <v>7.1842509746336862</v>
      </c>
      <c r="E18" s="296">
        <f t="shared" si="2"/>
        <v>4.2986687632178899</v>
      </c>
      <c r="G18" s="292">
        <f>E18</f>
        <v>4.2986687632178899</v>
      </c>
      <c r="H18" s="292">
        <f>D18-E18</f>
        <v>2.8855822114157963</v>
      </c>
      <c r="I18" s="292">
        <f>C18-D18</f>
        <v>2.7982385564837298</v>
      </c>
    </row>
    <row r="20" spans="2:9" ht="10.5" hidden="1" outlineLevel="1">
      <c r="B20" s="289" t="s">
        <v>266</v>
      </c>
      <c r="C20" s="284" t="s">
        <v>255</v>
      </c>
      <c r="D20" s="284" t="s">
        <v>256</v>
      </c>
      <c r="E20" s="284" t="s">
        <v>257</v>
      </c>
    </row>
    <row r="21" spans="2:9" hidden="1" outlineLevel="1">
      <c r="B21" s="281" t="s">
        <v>267</v>
      </c>
      <c r="C21" s="297">
        <f ca="1">C12</f>
        <v>21.454004415246882</v>
      </c>
      <c r="D21" s="297">
        <f t="shared" ref="D21:E21" ca="1" si="3">D12</f>
        <v>16.609760510770549</v>
      </c>
      <c r="E21" s="297">
        <f t="shared" ca="1" si="3"/>
        <v>12.142802797770958</v>
      </c>
      <c r="G21" s="281" t="s">
        <v>267</v>
      </c>
      <c r="I21" s="297">
        <f ca="1">D21</f>
        <v>16.609760510770549</v>
      </c>
    </row>
    <row r="22" spans="2:9" hidden="1" outlineLevel="1">
      <c r="B22" s="281" t="s">
        <v>268</v>
      </c>
      <c r="C22" s="297">
        <v>0</v>
      </c>
      <c r="D22" s="297">
        <v>0</v>
      </c>
      <c r="E22" s="297">
        <v>0</v>
      </c>
      <c r="G22" s="281" t="s">
        <v>269</v>
      </c>
      <c r="I22" s="297">
        <f>-D22</f>
        <v>0</v>
      </c>
    </row>
    <row r="23" spans="2:9" hidden="1" outlineLevel="1">
      <c r="B23" s="281" t="s">
        <v>270</v>
      </c>
      <c r="C23" s="297">
        <v>0</v>
      </c>
      <c r="D23" s="297">
        <v>0</v>
      </c>
      <c r="E23" s="297">
        <v>0</v>
      </c>
      <c r="G23" s="281" t="s">
        <v>46</v>
      </c>
      <c r="I23" s="297">
        <f>D23</f>
        <v>0</v>
      </c>
    </row>
    <row r="24" spans="2:9" hidden="1" outlineLevel="1">
      <c r="B24" s="293" t="s">
        <v>271</v>
      </c>
      <c r="C24" s="298">
        <f ca="1">C21-C22+C23</f>
        <v>21.454004415246882</v>
      </c>
      <c r="D24" s="298">
        <f ca="1">D21-D22+D23</f>
        <v>16.609760510770549</v>
      </c>
      <c r="E24" s="298">
        <f t="shared" ref="E24" ca="1" si="4">E21-E22+E23</f>
        <v>12.142802797770958</v>
      </c>
      <c r="G24" s="281" t="s">
        <v>271</v>
      </c>
      <c r="I24" s="297">
        <f ca="1">SUM(I21:I23)</f>
        <v>16.609760510770549</v>
      </c>
    </row>
    <row r="25" spans="2:9" collapsed="1">
      <c r="C25" s="297"/>
      <c r="D25" s="297"/>
      <c r="E25" s="297"/>
    </row>
    <row r="27" spans="2:9" ht="10.5">
      <c r="C27" s="299" t="s">
        <v>246</v>
      </c>
      <c r="D27" s="299" t="s">
        <v>256</v>
      </c>
      <c r="E27" s="299" t="s">
        <v>247</v>
      </c>
    </row>
    <row r="28" spans="2:9" ht="15.5">
      <c r="B28" s="281" t="s">
        <v>258</v>
      </c>
      <c r="C28" s="300">
        <f>+E15</f>
        <v>12.507373781011466</v>
      </c>
      <c r="D28" s="300">
        <f>+D15</f>
        <v>13.988153759303842</v>
      </c>
      <c r="E28" s="300">
        <f>+C15</f>
        <v>15.839977489208785</v>
      </c>
    </row>
    <row r="29" spans="2:9" ht="15.5">
      <c r="B29" s="281" t="s">
        <v>259</v>
      </c>
      <c r="C29" s="300">
        <f>+E16</f>
        <v>0.12486751457339693</v>
      </c>
      <c r="D29" s="300">
        <f>+D16</f>
        <v>5.2405667594872698</v>
      </c>
      <c r="E29" s="300">
        <f>+C16</f>
        <v>9.8199870901739175</v>
      </c>
      <c r="F29" s="281" t="s">
        <v>421</v>
      </c>
    </row>
    <row r="30" spans="2:9" ht="15.5">
      <c r="B30" s="281" t="s">
        <v>260</v>
      </c>
      <c r="C30" s="300">
        <f>+E17</f>
        <v>3</v>
      </c>
      <c r="D30" s="300">
        <f>+D17</f>
        <v>4.5919999999999996</v>
      </c>
      <c r="E30" s="300">
        <f>+C17</f>
        <v>6.24</v>
      </c>
    </row>
    <row r="31" spans="2:9" ht="15.5">
      <c r="B31" s="281" t="s">
        <v>265</v>
      </c>
      <c r="C31" s="560">
        <f>+E18</f>
        <v>4.2986687632178899</v>
      </c>
      <c r="D31" s="560">
        <f>+D18</f>
        <v>7.1842509746336862</v>
      </c>
      <c r="E31" s="560">
        <f>+C18</f>
        <v>9.982489531117416</v>
      </c>
    </row>
    <row r="32" spans="2:9">
      <c r="C32" s="301"/>
      <c r="D32" s="301"/>
      <c r="E32" s="301"/>
    </row>
    <row r="34" spans="2:19" ht="10.5">
      <c r="O34" s="290" t="s">
        <v>425</v>
      </c>
    </row>
    <row r="35" spans="2:19" ht="10.5">
      <c r="I35" s="290" t="s">
        <v>424</v>
      </c>
      <c r="L35" s="281" t="s">
        <v>257</v>
      </c>
      <c r="M35" s="281" t="s">
        <v>255</v>
      </c>
      <c r="O35" s="281" t="s">
        <v>257</v>
      </c>
      <c r="P35" s="281" t="s">
        <v>255</v>
      </c>
      <c r="R35" s="281" t="s">
        <v>426</v>
      </c>
      <c r="S35" s="281" t="s">
        <v>427</v>
      </c>
    </row>
    <row r="36" spans="2:19">
      <c r="J36" s="281" t="s">
        <v>428</v>
      </c>
      <c r="L36" s="568">
        <v>2</v>
      </c>
      <c r="M36" s="568">
        <v>3</v>
      </c>
      <c r="O36" s="287">
        <f ca="1">L36*H37</f>
        <v>8.0440004021999929</v>
      </c>
      <c r="P36" s="287">
        <f ca="1">M36*H37</f>
        <v>12.06600060329999</v>
      </c>
      <c r="R36" s="287">
        <f ca="1">O36</f>
        <v>8.0440004021999929</v>
      </c>
      <c r="S36" s="287">
        <f ca="1">P36-O36</f>
        <v>4.0220002010999973</v>
      </c>
    </row>
    <row r="37" spans="2:19">
      <c r="F37" s="281" t="s">
        <v>422</v>
      </c>
      <c r="H37" s="287">
        <f ca="1">IS!X8/10^6</f>
        <v>4.0220002010999965</v>
      </c>
      <c r="J37" s="281" t="s">
        <v>213</v>
      </c>
      <c r="L37" s="568">
        <f ca="1">O37/H38</f>
        <v>3.845590854405478</v>
      </c>
      <c r="M37" s="568">
        <f ca="1">P37/H38</f>
        <v>8.808041499965416</v>
      </c>
      <c r="O37" s="440">
        <f ca="1">O38-O36</f>
        <v>4.0988023955709654</v>
      </c>
      <c r="P37" s="440">
        <f ca="1">P38-P36</f>
        <v>9.3880038119468914</v>
      </c>
      <c r="R37" s="287">
        <f ca="1">O37</f>
        <v>4.0988023955709654</v>
      </c>
      <c r="S37" s="287">
        <f ca="1">P37-O37</f>
        <v>5.289201416375926</v>
      </c>
    </row>
    <row r="38" spans="2:19" ht="10.5">
      <c r="F38" s="281" t="s">
        <v>423</v>
      </c>
      <c r="H38" s="287">
        <f ca="1">IS!W34/10^6</f>
        <v>1.0658446389000042</v>
      </c>
      <c r="J38" s="290" t="s">
        <v>87</v>
      </c>
      <c r="O38" s="569">
        <f ca="1">E12</f>
        <v>12.142802797770958</v>
      </c>
      <c r="P38" s="569">
        <f ca="1">C12</f>
        <v>21.454004415246882</v>
      </c>
      <c r="R38" s="569">
        <f ca="1">O38</f>
        <v>12.142802797770958</v>
      </c>
      <c r="S38" s="570">
        <f ca="1">P38-O38</f>
        <v>9.3112016174759233</v>
      </c>
    </row>
    <row r="43" spans="2:19" ht="10.5">
      <c r="B43" s="290"/>
    </row>
    <row r="44" spans="2:19" ht="10.5">
      <c r="E44" s="290" t="s">
        <v>429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A2CD-2C8B-4E4F-A467-BB5FF40994CB}">
  <dimension ref="B1:N83"/>
  <sheetViews>
    <sheetView showGridLines="0" topLeftCell="A32" zoomScale="104" workbookViewId="0">
      <selection activeCell="L48" sqref="L48"/>
    </sheetView>
  </sheetViews>
  <sheetFormatPr defaultColWidth="8" defaultRowHeight="10" outlineLevelCol="1"/>
  <cols>
    <col min="1" max="1" width="2.7265625" style="305" customWidth="1"/>
    <col min="2" max="2" width="26.1796875" style="305" customWidth="1"/>
    <col min="3" max="3" width="12.7265625" style="305" customWidth="1"/>
    <col min="4" max="4" width="14.1796875" style="305" customWidth="1"/>
    <col min="5" max="8" width="12.7265625" style="305" customWidth="1"/>
    <col min="9" max="10" width="15.26953125" style="305" customWidth="1" outlineLevel="1"/>
    <col min="11" max="12" width="12.7265625" style="305" customWidth="1"/>
    <col min="13" max="13" width="11.7265625" style="305" customWidth="1"/>
    <col min="14" max="14" width="8.26953125" style="305" bestFit="1" customWidth="1"/>
    <col min="15" max="19" width="8" style="305"/>
    <col min="20" max="20" width="9.1796875" style="305" bestFit="1" customWidth="1"/>
    <col min="21" max="16384" width="8" style="305"/>
  </cols>
  <sheetData>
    <row r="1" spans="2:13" ht="10.5">
      <c r="K1" s="344" t="s">
        <v>430</v>
      </c>
    </row>
    <row r="2" spans="2:13" ht="10.5">
      <c r="B2" s="302" t="s">
        <v>272</v>
      </c>
      <c r="C2" s="303" t="s">
        <v>273</v>
      </c>
      <c r="D2" s="303" t="s">
        <v>273</v>
      </c>
      <c r="E2" s="303" t="s">
        <v>273</v>
      </c>
      <c r="F2" s="303" t="s">
        <v>273</v>
      </c>
      <c r="G2" s="303"/>
      <c r="H2" s="303"/>
      <c r="I2" s="303" t="s">
        <v>273</v>
      </c>
      <c r="J2" s="303" t="s">
        <v>273</v>
      </c>
      <c r="K2" s="304"/>
      <c r="L2" s="302"/>
      <c r="M2" s="302"/>
    </row>
    <row r="3" spans="2:13" ht="10.5">
      <c r="B3" s="523" t="s">
        <v>370</v>
      </c>
      <c r="C3" s="521"/>
      <c r="D3" s="521"/>
      <c r="E3" s="521"/>
      <c r="F3" s="521"/>
      <c r="G3" s="521"/>
      <c r="H3" s="521"/>
      <c r="I3" s="521"/>
      <c r="J3" s="521"/>
      <c r="K3" s="522"/>
      <c r="L3" s="520"/>
      <c r="M3" s="520"/>
    </row>
    <row r="4" spans="2:13" s="311" customFormat="1" ht="21">
      <c r="B4" s="306" t="s">
        <v>274</v>
      </c>
      <c r="C4" s="307" t="s">
        <v>275</v>
      </c>
      <c r="D4" s="307" t="s">
        <v>276</v>
      </c>
      <c r="E4" s="307" t="s">
        <v>277</v>
      </c>
      <c r="F4" s="307" t="s">
        <v>278</v>
      </c>
      <c r="G4" s="308" t="s">
        <v>279</v>
      </c>
      <c r="H4" s="309" t="s">
        <v>280</v>
      </c>
      <c r="I4" s="308" t="s">
        <v>281</v>
      </c>
      <c r="J4" s="308" t="s">
        <v>282</v>
      </c>
      <c r="K4" s="309" t="s">
        <v>283</v>
      </c>
      <c r="L4" s="310" t="s">
        <v>284</v>
      </c>
      <c r="M4" s="310" t="s">
        <v>285</v>
      </c>
    </row>
    <row r="5" spans="2:13" s="311" customFormat="1" ht="10.5">
      <c r="B5" s="524"/>
      <c r="C5" s="525"/>
      <c r="D5" s="525"/>
      <c r="E5" s="525"/>
      <c r="F5" s="525"/>
      <c r="G5" s="526"/>
      <c r="H5" s="527"/>
      <c r="I5" s="526"/>
      <c r="J5" s="526"/>
      <c r="K5" s="527"/>
      <c r="L5" s="528"/>
      <c r="M5" s="528"/>
    </row>
    <row r="6" spans="2:13" s="311" customFormat="1" ht="10.5">
      <c r="B6" s="105" t="s">
        <v>364</v>
      </c>
      <c r="C6" s="503">
        <v>26876.65</v>
      </c>
      <c r="D6" s="503">
        <v>31091.52</v>
      </c>
      <c r="E6" s="503">
        <v>14587.84</v>
      </c>
      <c r="F6" s="503">
        <v>1642.16</v>
      </c>
      <c r="G6" s="504">
        <f t="shared" ref="G6:G11" si="0">IFERROR(F6/E6,"NA")</f>
        <v>0.11257046965143572</v>
      </c>
      <c r="H6" s="505">
        <v>0.56999999999999995</v>
      </c>
      <c r="I6" s="503">
        <v>4194.2824000000001</v>
      </c>
      <c r="J6" s="503">
        <v>1359.0427400000001</v>
      </c>
      <c r="K6" s="506">
        <f t="shared" ref="K6:K11" si="1">IFERROR(I6/J6,"NA")</f>
        <v>3.0862034552349691</v>
      </c>
      <c r="L6" s="507">
        <f t="shared" ref="L6:L11" si="2">IFERROR(C6/E6,"NA")</f>
        <v>1.8424009311865226</v>
      </c>
      <c r="M6" s="507">
        <f t="shared" ref="M6:M11" si="3">IFERROR(C6/F6,"NA")</f>
        <v>16.366645150289862</v>
      </c>
    </row>
    <row r="7" spans="2:13" s="311" customFormat="1" ht="10.5">
      <c r="B7" s="105" t="s">
        <v>363</v>
      </c>
      <c r="C7" s="503">
        <v>26780.86</v>
      </c>
      <c r="D7" s="503">
        <v>32991.370000000003</v>
      </c>
      <c r="E7" s="503">
        <v>21498.59</v>
      </c>
      <c r="F7" s="503">
        <v>2422.1799999999998</v>
      </c>
      <c r="G7" s="504">
        <f t="shared" si="0"/>
        <v>0.1126669237377893</v>
      </c>
      <c r="H7" s="505">
        <v>0.69</v>
      </c>
      <c r="I7" s="503">
        <v>7121.26</v>
      </c>
      <c r="J7" s="503">
        <v>5755.3700000000008</v>
      </c>
      <c r="K7" s="506">
        <f t="shared" si="1"/>
        <v>1.2373244465603426</v>
      </c>
      <c r="L7" s="507">
        <f t="shared" si="2"/>
        <v>1.2457030902956892</v>
      </c>
      <c r="M7" s="507">
        <f t="shared" si="3"/>
        <v>11.056511076798587</v>
      </c>
    </row>
    <row r="8" spans="2:13" s="311" customFormat="1" ht="10.5">
      <c r="B8" s="105" t="s">
        <v>365</v>
      </c>
      <c r="C8" s="503">
        <v>12808.83</v>
      </c>
      <c r="D8" s="503">
        <v>15354.18</v>
      </c>
      <c r="E8" s="503">
        <v>10017.16</v>
      </c>
      <c r="F8" s="503">
        <v>1016.02</v>
      </c>
      <c r="G8" s="504">
        <f t="shared" si="0"/>
        <v>0.10142794963842047</v>
      </c>
      <c r="H8" s="505">
        <v>0.9</v>
      </c>
      <c r="I8" s="503">
        <v>2838.74001</v>
      </c>
      <c r="J8" s="503">
        <v>4417.1526300000005</v>
      </c>
      <c r="K8" s="506">
        <f t="shared" si="1"/>
        <v>0.64266287533740929</v>
      </c>
      <c r="L8" s="507">
        <f t="shared" si="2"/>
        <v>1.2786887700705589</v>
      </c>
      <c r="M8" s="507">
        <f t="shared" si="3"/>
        <v>12.606867975039862</v>
      </c>
    </row>
    <row r="9" spans="2:13" s="311" customFormat="1" ht="10.5">
      <c r="B9" s="105" t="s">
        <v>366</v>
      </c>
      <c r="C9" s="503">
        <v>8101.31</v>
      </c>
      <c r="D9" s="503">
        <v>11070.88</v>
      </c>
      <c r="E9" s="503">
        <v>9935.06</v>
      </c>
      <c r="F9" s="503">
        <v>878.55</v>
      </c>
      <c r="G9" s="504">
        <f t="shared" si="0"/>
        <v>8.8429259611919803E-2</v>
      </c>
      <c r="H9" s="505">
        <v>0.73</v>
      </c>
      <c r="I9" s="503">
        <v>3077.0200000000004</v>
      </c>
      <c r="J9" s="503">
        <v>2445.4500000000003</v>
      </c>
      <c r="K9" s="506">
        <f t="shared" si="1"/>
        <v>1.2582633053221288</v>
      </c>
      <c r="L9" s="507">
        <f t="shared" si="2"/>
        <v>0.81542637890460656</v>
      </c>
      <c r="M9" s="507">
        <f t="shared" si="3"/>
        <v>9.221228160036425</v>
      </c>
    </row>
    <row r="10" spans="2:13" s="311" customFormat="1" ht="10.5">
      <c r="B10" s="105" t="s">
        <v>367</v>
      </c>
      <c r="C10" s="503">
        <v>3694.86</v>
      </c>
      <c r="D10" s="503">
        <v>4625.41</v>
      </c>
      <c r="E10" s="503">
        <v>2695.88</v>
      </c>
      <c r="F10" s="503">
        <v>285.39</v>
      </c>
      <c r="G10" s="504">
        <f t="shared" si="0"/>
        <v>0.10586153686365861</v>
      </c>
      <c r="H10" s="505">
        <v>0.59</v>
      </c>
      <c r="I10" s="503">
        <v>880.46064000000013</v>
      </c>
      <c r="J10" s="503">
        <v>1257.0914500000001</v>
      </c>
      <c r="K10" s="506">
        <f t="shared" si="1"/>
        <v>0.70039505876839747</v>
      </c>
      <c r="L10" s="507">
        <f t="shared" si="2"/>
        <v>1.3705580367078654</v>
      </c>
      <c r="M10" s="507">
        <f t="shared" si="3"/>
        <v>12.946704509618417</v>
      </c>
    </row>
    <row r="11" spans="2:13">
      <c r="B11" s="105" t="s">
        <v>368</v>
      </c>
      <c r="C11" s="503">
        <v>1997.96</v>
      </c>
      <c r="D11" s="503">
        <v>3599.06</v>
      </c>
      <c r="E11" s="503">
        <v>5514.91</v>
      </c>
      <c r="F11" s="503">
        <v>325.37</v>
      </c>
      <c r="G11" s="504">
        <f t="shared" si="0"/>
        <v>5.8998242945034467E-2</v>
      </c>
      <c r="H11" s="505">
        <v>0.63</v>
      </c>
      <c r="I11" s="503">
        <v>1593.3100000000002</v>
      </c>
      <c r="J11" s="503">
        <v>1356.3000000000002</v>
      </c>
      <c r="K11" s="506">
        <f t="shared" si="1"/>
        <v>1.1747474747474747</v>
      </c>
      <c r="L11" s="507">
        <f t="shared" si="2"/>
        <v>0.36228333735274015</v>
      </c>
      <c r="M11" s="507">
        <f t="shared" si="3"/>
        <v>6.1405784184159575</v>
      </c>
    </row>
    <row r="12" spans="2:13">
      <c r="B12" s="318"/>
      <c r="C12" s="319"/>
      <c r="D12" s="319"/>
      <c r="E12" s="319"/>
      <c r="F12" s="319"/>
      <c r="G12" s="320"/>
      <c r="H12" s="321"/>
      <c r="I12" s="319"/>
      <c r="J12" s="319"/>
      <c r="K12" s="322"/>
      <c r="L12" s="323"/>
      <c r="M12" s="323"/>
    </row>
    <row r="13" spans="2:13">
      <c r="B13" s="324" t="s">
        <v>255</v>
      </c>
      <c r="C13" s="508">
        <f>MAX(C6:C11)</f>
        <v>26876.65</v>
      </c>
      <c r="D13" s="508">
        <f>MAX(D6:D11)</f>
        <v>32991.370000000003</v>
      </c>
      <c r="E13" s="508">
        <f>MAX(E6:E11)</f>
        <v>21498.59</v>
      </c>
      <c r="F13" s="508">
        <f>MAX(F6:F11)</f>
        <v>2422.1799999999998</v>
      </c>
      <c r="G13" s="509"/>
      <c r="H13" s="510"/>
      <c r="I13" s="510"/>
      <c r="J13" s="510"/>
      <c r="K13" s="510"/>
      <c r="L13" s="511">
        <f>MAX(L6:L11)</f>
        <v>1.8424009311865226</v>
      </c>
      <c r="M13" s="511">
        <f>MAX(M6:M11)</f>
        <v>16.366645150289862</v>
      </c>
    </row>
    <row r="14" spans="2:13">
      <c r="B14" s="326" t="s">
        <v>286</v>
      </c>
      <c r="C14" s="512">
        <f>AVERAGE(C6:C11)</f>
        <v>13376.745000000001</v>
      </c>
      <c r="D14" s="512">
        <f>AVERAGE(D6:D11)</f>
        <v>16455.403333333335</v>
      </c>
      <c r="E14" s="512">
        <f>AVERAGE(E6:E11)</f>
        <v>10708.239999999998</v>
      </c>
      <c r="F14" s="512">
        <f>AVERAGE(F6:F11)</f>
        <v>1094.9450000000002</v>
      </c>
      <c r="G14" s="513"/>
      <c r="H14" s="514"/>
      <c r="I14" s="514"/>
      <c r="J14" s="514"/>
      <c r="K14" s="514"/>
      <c r="L14" s="515">
        <f>AVERAGE(L6:L11)</f>
        <v>1.1525100907529973</v>
      </c>
      <c r="M14" s="515">
        <f>AVERAGE(M6:M11)</f>
        <v>11.38975588169985</v>
      </c>
    </row>
    <row r="15" spans="2:13">
      <c r="B15" s="326" t="s">
        <v>287</v>
      </c>
      <c r="C15" s="512">
        <f>MEDIAN(C6:C11)</f>
        <v>10455.07</v>
      </c>
      <c r="D15" s="512">
        <f>MEDIAN(D6:D11)</f>
        <v>13212.529999999999</v>
      </c>
      <c r="E15" s="512">
        <f>MEDIAN(E6:E11)</f>
        <v>9976.11</v>
      </c>
      <c r="F15" s="512">
        <f>MEDIAN(F6:F11)</f>
        <v>947.28499999999997</v>
      </c>
      <c r="G15" s="513"/>
      <c r="H15" s="514"/>
      <c r="I15" s="514"/>
      <c r="J15" s="514"/>
      <c r="K15" s="514"/>
      <c r="L15" s="515">
        <f>MEDIAN(L6:L11)</f>
        <v>1.262195930183124</v>
      </c>
      <c r="M15" s="515">
        <f>MEDIAN(M6:M11)</f>
        <v>11.831689525919224</v>
      </c>
    </row>
    <row r="16" spans="2:13">
      <c r="B16" s="329" t="s">
        <v>257</v>
      </c>
      <c r="C16" s="516">
        <f>MIN(C6:C11)</f>
        <v>1997.96</v>
      </c>
      <c r="D16" s="516">
        <f>MIN(D6:D11)</f>
        <v>3599.06</v>
      </c>
      <c r="E16" s="516">
        <f>MIN(E6:E11)</f>
        <v>2695.88</v>
      </c>
      <c r="F16" s="516">
        <f>MIN(F6:F11)</f>
        <v>285.39</v>
      </c>
      <c r="G16" s="517"/>
      <c r="H16" s="518"/>
      <c r="I16" s="518"/>
      <c r="J16" s="518"/>
      <c r="K16" s="518"/>
      <c r="L16" s="519">
        <f>MIN(L6:L11)</f>
        <v>0.36228333735274015</v>
      </c>
      <c r="M16" s="519">
        <f>MIN(M6:M11)</f>
        <v>6.1405784184159575</v>
      </c>
    </row>
    <row r="17" spans="2:13">
      <c r="B17" s="331"/>
      <c r="C17" s="332"/>
      <c r="D17" s="332"/>
      <c r="E17" s="333"/>
      <c r="F17" s="333"/>
      <c r="G17" s="334"/>
      <c r="H17" s="335"/>
      <c r="I17" s="333"/>
      <c r="J17" s="333"/>
      <c r="K17" s="335"/>
      <c r="L17" s="336"/>
      <c r="M17" s="336"/>
    </row>
    <row r="18" spans="2:13" ht="10.5">
      <c r="B18" s="566" t="s">
        <v>371</v>
      </c>
      <c r="C18" s="332"/>
      <c r="D18" s="332"/>
      <c r="E18" s="333"/>
      <c r="F18" s="333"/>
      <c r="G18" s="334"/>
      <c r="H18" s="335"/>
      <c r="I18" s="333"/>
      <c r="J18" s="333"/>
      <c r="K18" s="335"/>
      <c r="L18" s="336"/>
      <c r="M18" s="336"/>
    </row>
    <row r="19" spans="2:13" s="311" customFormat="1" ht="21">
      <c r="B19" s="306" t="s">
        <v>274</v>
      </c>
      <c r="C19" s="307" t="s">
        <v>275</v>
      </c>
      <c r="D19" s="307" t="s">
        <v>276</v>
      </c>
      <c r="E19" s="307" t="s">
        <v>277</v>
      </c>
      <c r="F19" s="307" t="s">
        <v>278</v>
      </c>
      <c r="G19" s="308" t="s">
        <v>279</v>
      </c>
      <c r="H19" s="309" t="s">
        <v>280</v>
      </c>
      <c r="I19" s="308" t="s">
        <v>281</v>
      </c>
      <c r="J19" s="308" t="s">
        <v>282</v>
      </c>
      <c r="K19" s="309" t="s">
        <v>283</v>
      </c>
      <c r="L19" s="310" t="s">
        <v>284</v>
      </c>
      <c r="M19" s="310" t="s">
        <v>285</v>
      </c>
    </row>
    <row r="20" spans="2:13" customFormat="1" ht="14.5">
      <c r="B20" s="105" t="s">
        <v>373</v>
      </c>
      <c r="C20" s="503">
        <v>8717.1200000000008</v>
      </c>
      <c r="D20" s="503">
        <v>9716.1</v>
      </c>
      <c r="E20" s="503">
        <v>12630.93</v>
      </c>
      <c r="F20" s="503">
        <v>718.66</v>
      </c>
      <c r="G20" s="504">
        <f t="shared" ref="G20:G23" si="4">IFERROR(F20/E20,"NA")</f>
        <v>5.6896839741808397E-2</v>
      </c>
      <c r="H20" s="529">
        <v>1.5</v>
      </c>
      <c r="I20" s="503">
        <v>1605.64</v>
      </c>
      <c r="J20" s="503">
        <v>2376.9500000000003</v>
      </c>
      <c r="K20" s="506">
        <f t="shared" ref="K20:K23" si="5">IFERROR(I20/J20,"NA")</f>
        <v>0.67550432276657058</v>
      </c>
      <c r="L20" s="507">
        <f>IFERROR(C20/E20,"NA")</f>
        <v>0.69014078931638456</v>
      </c>
      <c r="M20" s="507">
        <f>IFERROR(C20/F20,"NA")</f>
        <v>12.129685804135477</v>
      </c>
    </row>
    <row r="21" spans="2:13" customFormat="1" ht="14.5">
      <c r="B21" s="105" t="s">
        <v>374</v>
      </c>
      <c r="C21" s="503">
        <v>8210.7900000000009</v>
      </c>
      <c r="D21" s="503">
        <v>11755.11</v>
      </c>
      <c r="E21" s="106">
        <v>21963.86</v>
      </c>
      <c r="F21" s="503">
        <v>1295.94</v>
      </c>
      <c r="G21" s="504">
        <f t="shared" si="4"/>
        <v>5.9003289949945047E-2</v>
      </c>
      <c r="H21" s="505">
        <v>1.78</v>
      </c>
      <c r="I21" s="503">
        <v>5814.2800000000007</v>
      </c>
      <c r="J21" s="503">
        <v>1870.0500000000002</v>
      </c>
      <c r="K21" s="506">
        <f t="shared" si="5"/>
        <v>3.1091575091575092</v>
      </c>
      <c r="L21" s="507">
        <f>IFERROR(C21/E21,"NA")</f>
        <v>0.37383183101695244</v>
      </c>
      <c r="M21" s="507">
        <f>IFERROR(C21/F21,"NA")</f>
        <v>6.3357794342330669</v>
      </c>
    </row>
    <row r="22" spans="2:13" customFormat="1" ht="14.5">
      <c r="B22" s="105" t="s">
        <v>376</v>
      </c>
      <c r="C22" s="503">
        <v>1697.72</v>
      </c>
      <c r="D22" s="503">
        <v>25493.200000000001</v>
      </c>
      <c r="E22" s="503">
        <v>19318.419999999998</v>
      </c>
      <c r="F22" s="503">
        <v>5134.24</v>
      </c>
      <c r="G22" s="504">
        <f t="shared" si="4"/>
        <v>0.26576914675216712</v>
      </c>
      <c r="H22" s="505">
        <v>1.19</v>
      </c>
      <c r="I22" s="503">
        <v>27750.720000000001</v>
      </c>
      <c r="J22" s="503">
        <v>571.29000000000008</v>
      </c>
      <c r="K22" s="506">
        <f t="shared" si="5"/>
        <v>48.57553956834532</v>
      </c>
      <c r="L22" s="507">
        <f>IFERROR(C22/E22,"NA")</f>
        <v>8.7880892950872799E-2</v>
      </c>
      <c r="M22" s="507">
        <f>IFERROR(C22/F22,"NA")</f>
        <v>0.33066627193119141</v>
      </c>
    </row>
    <row r="23" spans="2:13" customFormat="1" ht="14.5">
      <c r="B23" s="105" t="s">
        <v>377</v>
      </c>
      <c r="C23" s="503">
        <v>188.5</v>
      </c>
      <c r="D23" s="503">
        <v>4885.1899999999996</v>
      </c>
      <c r="E23" s="503">
        <v>15873.15</v>
      </c>
      <c r="F23" s="503">
        <v>905.76</v>
      </c>
      <c r="G23" s="504">
        <f t="shared" si="4"/>
        <v>5.7062397822738399E-2</v>
      </c>
      <c r="H23" s="505">
        <v>1.28</v>
      </c>
      <c r="I23" s="106">
        <v>8636.25</v>
      </c>
      <c r="J23" s="503">
        <v>5575.71</v>
      </c>
      <c r="K23" s="506">
        <f t="shared" si="5"/>
        <v>1.5489058792512522</v>
      </c>
      <c r="L23" s="507">
        <f>IFERROR(C23/E23,"NA")</f>
        <v>1.1875399652872933E-2</v>
      </c>
      <c r="M23" s="507">
        <f>IFERROR(C23/F23,"NA")</f>
        <v>0.20811252428899488</v>
      </c>
    </row>
    <row r="24" spans="2:13" customFormat="1" ht="14.5"/>
    <row r="25" spans="2:13" customFormat="1" ht="14.5">
      <c r="B25" s="324" t="s">
        <v>255</v>
      </c>
      <c r="C25" s="508">
        <f>MAX(C20:C23)</f>
        <v>8717.1200000000008</v>
      </c>
      <c r="D25" s="508">
        <f>MAX(D20:D23)</f>
        <v>25493.200000000001</v>
      </c>
      <c r="E25" s="508">
        <f>MAX(E20:E23)</f>
        <v>21963.86</v>
      </c>
      <c r="F25" s="508">
        <f>MAX(F20:F23)</f>
        <v>5134.24</v>
      </c>
      <c r="G25" s="509"/>
      <c r="H25" s="510"/>
      <c r="I25" s="510"/>
      <c r="J25" s="510"/>
      <c r="K25" s="510"/>
      <c r="L25" s="511">
        <f>MAX(L20:L23)</f>
        <v>0.69014078931638456</v>
      </c>
      <c r="M25" s="511">
        <f>MAX(M20:M23)</f>
        <v>12.129685804135477</v>
      </c>
    </row>
    <row r="26" spans="2:13" customFormat="1" ht="14.5">
      <c r="B26" s="326" t="s">
        <v>286</v>
      </c>
      <c r="C26" s="512">
        <f>AVERAGE(C20:C23)</f>
        <v>4703.5325000000012</v>
      </c>
      <c r="D26" s="512">
        <f>AVERAGE(D20:D23)</f>
        <v>12962.400000000001</v>
      </c>
      <c r="E26" s="512">
        <f>AVERAGE(E20:E23)</f>
        <v>17446.59</v>
      </c>
      <c r="F26" s="512">
        <f>AVERAGE(F20:F23)</f>
        <v>2013.65</v>
      </c>
      <c r="G26" s="513"/>
      <c r="H26" s="514"/>
      <c r="I26" s="514"/>
      <c r="J26" s="514"/>
      <c r="K26" s="514"/>
      <c r="L26" s="515">
        <f>AVERAGE(L20:L23)</f>
        <v>0.29093222823427067</v>
      </c>
      <c r="M26" s="515">
        <f>AVERAGE(M20:M23)</f>
        <v>4.7510610086471834</v>
      </c>
    </row>
    <row r="27" spans="2:13" customFormat="1" ht="14.5">
      <c r="B27" s="326" t="s">
        <v>287</v>
      </c>
      <c r="C27" s="512">
        <f>MEDIAN(C20:C23)</f>
        <v>4954.2550000000001</v>
      </c>
      <c r="D27" s="512">
        <f>MEDIAN(D20:D23)</f>
        <v>10735.605</v>
      </c>
      <c r="E27" s="512">
        <f>MEDIAN(E20:E23)</f>
        <v>17595.785</v>
      </c>
      <c r="F27" s="512">
        <f>MEDIAN(F20:F23)</f>
        <v>1100.8499999999999</v>
      </c>
      <c r="G27" s="513"/>
      <c r="H27" s="514"/>
      <c r="I27" s="514"/>
      <c r="J27" s="514"/>
      <c r="K27" s="514"/>
      <c r="L27" s="515">
        <f>MEDIAN(L20:L23)</f>
        <v>0.23085636198391263</v>
      </c>
      <c r="M27" s="515">
        <f>MEDIAN(M20:M23)</f>
        <v>3.3332228530821291</v>
      </c>
    </row>
    <row r="28" spans="2:13" customFormat="1" ht="14.5">
      <c r="B28" s="329" t="s">
        <v>257</v>
      </c>
      <c r="C28" s="516">
        <f>MIN(C20:C23)</f>
        <v>188.5</v>
      </c>
      <c r="D28" s="516">
        <f>MIN(D20:D23)</f>
        <v>4885.1899999999996</v>
      </c>
      <c r="E28" s="516">
        <f>MIN(E20:E23)</f>
        <v>12630.93</v>
      </c>
      <c r="F28" s="516">
        <f>MIN(F20:F23)</f>
        <v>718.66</v>
      </c>
      <c r="G28" s="517"/>
      <c r="H28" s="518"/>
      <c r="I28" s="518"/>
      <c r="J28" s="518"/>
      <c r="K28" s="518"/>
      <c r="L28" s="519">
        <f>MIN(L20:L23)</f>
        <v>1.1875399652872933E-2</v>
      </c>
      <c r="M28" s="519">
        <f>MIN(M20:M23)</f>
        <v>0.20811252428899488</v>
      </c>
    </row>
    <row r="29" spans="2:13" customFormat="1" ht="14.5"/>
    <row r="30" spans="2:13" customFormat="1" ht="14.5">
      <c r="B30" s="567" t="s">
        <v>378</v>
      </c>
    </row>
    <row r="31" spans="2:13" s="311" customFormat="1" ht="21">
      <c r="B31" s="306" t="s">
        <v>274</v>
      </c>
      <c r="C31" s="307" t="s">
        <v>275</v>
      </c>
      <c r="D31" s="307" t="s">
        <v>276</v>
      </c>
      <c r="E31" s="307" t="s">
        <v>277</v>
      </c>
      <c r="F31" s="307" t="s">
        <v>278</v>
      </c>
      <c r="G31" s="308" t="s">
        <v>279</v>
      </c>
      <c r="H31" s="309" t="s">
        <v>280</v>
      </c>
      <c r="I31" s="308" t="s">
        <v>281</v>
      </c>
      <c r="J31" s="308" t="s">
        <v>282</v>
      </c>
      <c r="K31" s="309" t="s">
        <v>283</v>
      </c>
      <c r="L31" s="310" t="s">
        <v>284</v>
      </c>
      <c r="M31" s="310" t="s">
        <v>285</v>
      </c>
    </row>
    <row r="32" spans="2:13" s="311" customFormat="1" ht="10.5">
      <c r="B32" s="105" t="s">
        <v>381</v>
      </c>
      <c r="C32" s="503">
        <v>5978.57</v>
      </c>
      <c r="D32" s="503">
        <v>5802.73</v>
      </c>
      <c r="E32" s="503">
        <v>1652.99</v>
      </c>
      <c r="F32" s="503">
        <v>258.73</v>
      </c>
      <c r="G32" s="504">
        <f>IFERROR(F32/E32,"NA")</f>
        <v>0.15652242300316396</v>
      </c>
      <c r="H32" s="505">
        <v>0.73</v>
      </c>
      <c r="I32" s="503">
        <v>14.41</v>
      </c>
      <c r="J32" s="503">
        <v>371.33</v>
      </c>
      <c r="K32" s="506">
        <f>IFERROR(I32/J32,"NA")</f>
        <v>3.8806452481620124E-2</v>
      </c>
      <c r="L32" s="507">
        <f>IFERROR(C32/E32,"NA")</f>
        <v>3.6168216383644181</v>
      </c>
      <c r="M32" s="507">
        <f>IFERROR(C32/F32,"NA")</f>
        <v>23.107370618018781</v>
      </c>
    </row>
    <row r="33" spans="2:13" s="311" customFormat="1" ht="10.5">
      <c r="B33" s="105" t="s">
        <v>382</v>
      </c>
      <c r="C33" s="503">
        <v>2205.35</v>
      </c>
      <c r="D33" s="503">
        <v>2219.0500000000002</v>
      </c>
      <c r="E33" s="503">
        <v>1168.43</v>
      </c>
      <c r="F33" s="503">
        <v>32.869999999999997</v>
      </c>
      <c r="G33" s="504">
        <f>IFERROR(F33/E33,"NA")</f>
        <v>2.8131766558544369E-2</v>
      </c>
      <c r="H33" s="505">
        <v>1.04</v>
      </c>
      <c r="I33" s="503">
        <v>345.19</v>
      </c>
      <c r="J33" s="503">
        <v>1062.95</v>
      </c>
      <c r="K33" s="506">
        <f>IFERROR(I33/J33,"NA")</f>
        <v>0.32474716590620439</v>
      </c>
      <c r="L33" s="507">
        <f>IFERROR(C33/E33,"NA")</f>
        <v>1.8874472582867607</v>
      </c>
      <c r="M33" s="507">
        <f>IFERROR(C33/F33,"NA")</f>
        <v>67.093094006693036</v>
      </c>
    </row>
    <row r="34" spans="2:13" s="311" customFormat="1" ht="10.5">
      <c r="B34" s="531" t="s">
        <v>383</v>
      </c>
      <c r="C34" s="503">
        <v>1851.48</v>
      </c>
      <c r="D34" s="503">
        <v>1467.47</v>
      </c>
      <c r="E34" s="106">
        <v>1137.56</v>
      </c>
      <c r="F34" s="503">
        <v>184.09</v>
      </c>
      <c r="G34" s="504">
        <f>IFERROR(F34/E34,"NA")</f>
        <v>0.1618288266113436</v>
      </c>
      <c r="H34" s="505">
        <v>0.62</v>
      </c>
      <c r="I34" s="105">
        <v>219.03</v>
      </c>
      <c r="J34" s="503">
        <v>2770.46</v>
      </c>
      <c r="K34" s="506">
        <f>IFERROR(I34/J34,"NA")</f>
        <v>7.9059073222497347E-2</v>
      </c>
      <c r="L34" s="507">
        <f>IFERROR(C34/E34,"NA")</f>
        <v>1.6275888744329969</v>
      </c>
      <c r="M34" s="507">
        <f>IFERROR(C34/F34,"NA")</f>
        <v>10.057471888750069</v>
      </c>
    </row>
    <row r="35" spans="2:13" s="311" customFormat="1" ht="10.5">
      <c r="B35" s="524"/>
      <c r="C35" s="525"/>
      <c r="D35" s="525"/>
      <c r="E35" s="525"/>
      <c r="F35" s="525"/>
      <c r="G35" s="526"/>
      <c r="H35" s="527"/>
      <c r="I35" s="526"/>
      <c r="J35" s="526"/>
      <c r="K35" s="527"/>
      <c r="L35" s="528"/>
      <c r="M35" s="528"/>
    </row>
    <row r="36" spans="2:13" s="311" customFormat="1" ht="10.5">
      <c r="B36" s="324" t="s">
        <v>255</v>
      </c>
      <c r="C36" s="508">
        <f>MAX(C32:C34)</f>
        <v>5978.57</v>
      </c>
      <c r="D36" s="508">
        <f>MAX(D32:D34)</f>
        <v>5802.73</v>
      </c>
      <c r="E36" s="508">
        <f>MAX(E32:E34)</f>
        <v>1652.99</v>
      </c>
      <c r="F36" s="508">
        <f>MAX(F32:F34)</f>
        <v>258.73</v>
      </c>
      <c r="G36" s="509"/>
      <c r="H36" s="510"/>
      <c r="I36" s="510"/>
      <c r="J36" s="510"/>
      <c r="K36" s="510"/>
      <c r="L36" s="511">
        <f>MAX(L32:L34)</f>
        <v>3.6168216383644181</v>
      </c>
      <c r="M36" s="511">
        <f>MAX(M32:M34)</f>
        <v>67.093094006693036</v>
      </c>
    </row>
    <row r="37" spans="2:13" s="311" customFormat="1" ht="10.5">
      <c r="B37" s="326" t="s">
        <v>286</v>
      </c>
      <c r="C37" s="512">
        <f>AVERAGE(C32:C34)</f>
        <v>3345.1333333333332</v>
      </c>
      <c r="D37" s="512">
        <f>AVERAGE(D32:D34)</f>
        <v>3163.0833333333335</v>
      </c>
      <c r="E37" s="512">
        <f>AVERAGE(E32:E34)</f>
        <v>1319.66</v>
      </c>
      <c r="F37" s="512">
        <f>AVERAGE(F32:F34)</f>
        <v>158.56333333333336</v>
      </c>
      <c r="G37" s="513"/>
      <c r="H37" s="514"/>
      <c r="I37" s="514"/>
      <c r="J37" s="514"/>
      <c r="K37" s="514"/>
      <c r="L37" s="515">
        <f>AVERAGE(L32:L34)</f>
        <v>2.3772859236947252</v>
      </c>
      <c r="M37" s="515">
        <f>AVERAGE(M32:M34)</f>
        <v>33.419312171153962</v>
      </c>
    </row>
    <row r="38" spans="2:13" s="311" customFormat="1" ht="10.5">
      <c r="B38" s="326" t="s">
        <v>287</v>
      </c>
      <c r="C38" s="512">
        <f>MEDIAN(C32:C34)</f>
        <v>2205.35</v>
      </c>
      <c r="D38" s="512">
        <f>MEDIAN(D32:D34)</f>
        <v>2219.0500000000002</v>
      </c>
      <c r="E38" s="512">
        <f>MEDIAN(E32:E34)</f>
        <v>1168.43</v>
      </c>
      <c r="F38" s="512">
        <f>MEDIAN(F32:F34)</f>
        <v>184.09</v>
      </c>
      <c r="G38" s="513"/>
      <c r="H38" s="514"/>
      <c r="I38" s="514"/>
      <c r="J38" s="514"/>
      <c r="K38" s="514"/>
      <c r="L38" s="515">
        <f>MEDIAN(L32:L34)</f>
        <v>1.8874472582867607</v>
      </c>
      <c r="M38" s="515">
        <f>MEDIAN(M32:M34)</f>
        <v>23.107370618018781</v>
      </c>
    </row>
    <row r="39" spans="2:13" s="311" customFormat="1" ht="10.5">
      <c r="B39" s="329" t="s">
        <v>257</v>
      </c>
      <c r="C39" s="516">
        <f>MIN(C32:C34)</f>
        <v>1851.48</v>
      </c>
      <c r="D39" s="516">
        <f>MIN(D32:D34)</f>
        <v>1467.47</v>
      </c>
      <c r="E39" s="516">
        <f>MIN(E32:E34)</f>
        <v>1137.56</v>
      </c>
      <c r="F39" s="516">
        <f>MIN(F32:F34)</f>
        <v>32.869999999999997</v>
      </c>
      <c r="G39" s="517"/>
      <c r="H39" s="518"/>
      <c r="I39" s="518"/>
      <c r="J39" s="518"/>
      <c r="K39" s="518"/>
      <c r="L39" s="519">
        <f>MIN(L32:L34)</f>
        <v>1.6275888744329969</v>
      </c>
      <c r="M39" s="519">
        <f>MIN(M32:M34)</f>
        <v>10.057471888750069</v>
      </c>
    </row>
    <row r="40" spans="2:13" s="311" customFormat="1" ht="10.5">
      <c r="B40" s="524"/>
      <c r="C40" s="525"/>
      <c r="D40" s="525"/>
      <c r="E40" s="525"/>
      <c r="F40" s="525"/>
      <c r="G40" s="526"/>
      <c r="H40" s="527"/>
      <c r="I40" s="526"/>
      <c r="J40" s="526"/>
      <c r="K40" s="527"/>
      <c r="L40" s="528"/>
      <c r="M40" s="528"/>
    </row>
    <row r="41" spans="2:13" s="311" customFormat="1" ht="10.5">
      <c r="B41" s="524" t="s">
        <v>385</v>
      </c>
      <c r="C41" s="525"/>
      <c r="D41" s="525"/>
      <c r="E41" s="525"/>
      <c r="F41" s="525"/>
      <c r="G41" s="526"/>
      <c r="H41" s="527"/>
      <c r="I41" s="526"/>
      <c r="J41" s="526"/>
      <c r="K41" s="527"/>
      <c r="L41" s="528" t="s">
        <v>386</v>
      </c>
      <c r="M41" s="528" t="s">
        <v>239</v>
      </c>
    </row>
    <row r="42" spans="2:13">
      <c r="B42" s="324" t="s">
        <v>255</v>
      </c>
      <c r="C42" s="508">
        <f>MAX(C6:C11,C20:C23,C32:C34)</f>
        <v>26876.65</v>
      </c>
      <c r="D42" s="508">
        <f>MAX(D6:D11,D20:D23,D32:D34)</f>
        <v>32991.370000000003</v>
      </c>
      <c r="E42" s="508">
        <f>MAX(E6:E11,E20:E23,E32:E34)</f>
        <v>21963.86</v>
      </c>
      <c r="F42" s="508">
        <f>MAX(F6:F11,F20:F23,F32:F34)</f>
        <v>5134.24</v>
      </c>
      <c r="G42" s="509"/>
      <c r="H42" s="510"/>
      <c r="I42" s="510"/>
      <c r="J42" s="510"/>
      <c r="K42" s="510"/>
      <c r="L42" s="511">
        <f>MAX(L32:L34)</f>
        <v>3.6168216383644181</v>
      </c>
      <c r="M42" s="511">
        <f>MAX(M6:M11,M20:M23)</f>
        <v>16.366645150289862</v>
      </c>
    </row>
    <row r="43" spans="2:13">
      <c r="B43" s="326" t="s">
        <v>286</v>
      </c>
      <c r="C43" s="512">
        <f>AVERAGE(C6:C11,C20:C23,C32:C34)</f>
        <v>8393.0769230769238</v>
      </c>
      <c r="D43" s="512">
        <f>AVERAGE(D6:D11,D20:D23,D32:D34)</f>
        <v>12313.174615384616</v>
      </c>
      <c r="E43" s="512">
        <f>AVERAGE(E6:E11,E20:E23,E32:E34)</f>
        <v>10614.983076923074</v>
      </c>
      <c r="F43" s="512">
        <f>AVERAGE(F6:F11,F20:F23,F32:F34)</f>
        <v>1161.5353846153846</v>
      </c>
      <c r="G43" s="513"/>
      <c r="H43" s="514"/>
      <c r="I43" s="514"/>
      <c r="J43" s="514"/>
      <c r="K43" s="514"/>
      <c r="L43" s="515">
        <f>AVERAGE(L32:L34)</f>
        <v>2.3772859236947252</v>
      </c>
      <c r="M43" s="515">
        <f>AVERAGE(M6:M11,M20:M23)</f>
        <v>8.7342779324787827</v>
      </c>
    </row>
    <row r="44" spans="2:13">
      <c r="B44" s="326" t="s">
        <v>287</v>
      </c>
      <c r="C44" s="512">
        <f>MEDIAN(C6:C11,C20:C23,C32:C34)</f>
        <v>5978.57</v>
      </c>
      <c r="D44" s="512">
        <f>MEDIAN(D6:D11,D20:D23,D32:D34)</f>
        <v>9716.1</v>
      </c>
      <c r="E44" s="512">
        <f>MEDIAN(E6:E11,E20:E23,E32:E34)</f>
        <v>10017.16</v>
      </c>
      <c r="F44" s="512">
        <f>MEDIAN(F6:F11,F20:F23,F32:F34)</f>
        <v>878.55</v>
      </c>
      <c r="G44" s="513"/>
      <c r="H44" s="514"/>
      <c r="I44" s="514"/>
      <c r="J44" s="514"/>
      <c r="K44" s="514"/>
      <c r="L44" s="515">
        <f>MEDIAN(L32:L34)</f>
        <v>1.8874472582867607</v>
      </c>
      <c r="M44" s="515">
        <f>MEDIAN(M6:M11,M20:M23)</f>
        <v>10.138869618417505</v>
      </c>
    </row>
    <row r="45" spans="2:13">
      <c r="B45" s="329" t="s">
        <v>257</v>
      </c>
      <c r="C45" s="516">
        <f>MIN(C6:C11,C20:C23,C32:C34)</f>
        <v>188.5</v>
      </c>
      <c r="D45" s="516">
        <f>MIN(D6:D11,D20:D23,D32:D34)</f>
        <v>1467.47</v>
      </c>
      <c r="E45" s="516">
        <f>MIN(E6:E11,E20:E23,E32:E34)</f>
        <v>1137.56</v>
      </c>
      <c r="F45" s="516">
        <f>MIN(F6:F11,F20:F23,F32:F34)</f>
        <v>32.869999999999997</v>
      </c>
      <c r="G45" s="517"/>
      <c r="H45" s="518"/>
      <c r="I45" s="518"/>
      <c r="J45" s="518"/>
      <c r="K45" s="518"/>
      <c r="L45" s="519">
        <f>MIN(L32:L34)</f>
        <v>1.6275888744329969</v>
      </c>
      <c r="M45" s="519">
        <f>MIN(M6:M11,M20:M23)</f>
        <v>0.20811252428899488</v>
      </c>
    </row>
    <row r="46" spans="2:13">
      <c r="B46" s="331"/>
      <c r="C46" s="332"/>
      <c r="D46" s="332"/>
      <c r="E46" s="333"/>
      <c r="F46" s="333"/>
      <c r="G46" s="334"/>
      <c r="H46" s="335"/>
      <c r="I46" s="333"/>
      <c r="J46" s="333"/>
      <c r="K46" s="335"/>
      <c r="L46" s="336"/>
      <c r="M46" s="336"/>
    </row>
    <row r="47" spans="2:13" ht="10.5">
      <c r="B47" s="337">
        <v>0.4</v>
      </c>
      <c r="C47" s="338"/>
      <c r="L47" s="344" t="s">
        <v>386</v>
      </c>
      <c r="M47" s="344" t="s">
        <v>239</v>
      </c>
    </row>
    <row r="48" spans="2:13">
      <c r="B48" s="324" t="s">
        <v>255</v>
      </c>
      <c r="C48" s="339"/>
      <c r="D48" s="339"/>
      <c r="E48" s="339"/>
      <c r="F48" s="339"/>
      <c r="G48" s="339"/>
      <c r="H48" s="339"/>
      <c r="I48" s="339"/>
      <c r="J48" s="339"/>
      <c r="K48" s="339"/>
      <c r="L48" s="325">
        <f>L42*(1-$B$47)</f>
        <v>2.1700929830186508</v>
      </c>
      <c r="M48" s="325">
        <f t="shared" ref="M48:M51" si="6">M42*(1-$B$47)</f>
        <v>9.8199870901739175</v>
      </c>
    </row>
    <row r="49" spans="2:14">
      <c r="B49" s="340" t="s">
        <v>286</v>
      </c>
      <c r="L49" s="328">
        <f>L43*(1-$B$47)</f>
        <v>1.4263715542168351</v>
      </c>
      <c r="M49" s="328">
        <f t="shared" si="6"/>
        <v>5.2405667594872698</v>
      </c>
    </row>
    <row r="50" spans="2:14">
      <c r="B50" s="340" t="s">
        <v>287</v>
      </c>
      <c r="L50" s="328">
        <f>L44*(1-$B$47)</f>
        <v>1.1324683549720564</v>
      </c>
      <c r="M50" s="328">
        <f t="shared" si="6"/>
        <v>6.0833217710505032</v>
      </c>
    </row>
    <row r="51" spans="2:14">
      <c r="B51" s="341" t="s">
        <v>257</v>
      </c>
      <c r="C51" s="342"/>
      <c r="D51" s="342"/>
      <c r="E51" s="342"/>
      <c r="F51" s="342"/>
      <c r="G51" s="342"/>
      <c r="H51" s="342"/>
      <c r="I51" s="342"/>
      <c r="J51" s="342"/>
      <c r="K51" s="342"/>
      <c r="L51" s="330">
        <f>L45*(1-$B$47)</f>
        <v>0.97655332465979816</v>
      </c>
      <c r="M51" s="330">
        <f t="shared" si="6"/>
        <v>0.12486751457339693</v>
      </c>
    </row>
    <row r="53" spans="2:14" ht="10.5">
      <c r="B53" s="344" t="s">
        <v>369</v>
      </c>
      <c r="C53" s="343">
        <f ca="1">IS!W34/10^6</f>
        <v>1.0658446389000042</v>
      </c>
    </row>
    <row r="54" spans="2:14" ht="10.5">
      <c r="B54" s="344" t="s">
        <v>387</v>
      </c>
      <c r="C54" s="343">
        <f ca="1">IS!X8/10^6</f>
        <v>4.0220002010999965</v>
      </c>
    </row>
    <row r="56" spans="2:14" ht="10.5">
      <c r="B56" s="344" t="s">
        <v>388</v>
      </c>
      <c r="L56" s="344" t="s">
        <v>386</v>
      </c>
      <c r="M56" s="344" t="s">
        <v>239</v>
      </c>
      <c r="N56" s="344" t="s">
        <v>87</v>
      </c>
    </row>
    <row r="57" spans="2:14">
      <c r="B57" s="324" t="s">
        <v>255</v>
      </c>
      <c r="C57" s="339"/>
      <c r="D57" s="339"/>
      <c r="E57" s="339"/>
      <c r="F57" s="339"/>
      <c r="G57" s="339"/>
      <c r="H57" s="339"/>
      <c r="I57" s="339"/>
      <c r="J57" s="339"/>
      <c r="K57" s="339"/>
      <c r="L57" s="532">
        <f ca="1">L48*$C$54</f>
        <v>8.7281144141067042</v>
      </c>
      <c r="M57" s="345">
        <f ca="1">$C$53*M48</f>
        <v>10.466580594129123</v>
      </c>
      <c r="N57" s="343">
        <f ca="1">L57+M57</f>
        <v>19.194695008235826</v>
      </c>
    </row>
    <row r="58" spans="2:14">
      <c r="B58" s="346" t="s">
        <v>286</v>
      </c>
      <c r="L58" s="343">
        <f t="shared" ref="L58:L60" ca="1" si="7">L49*$C$54</f>
        <v>5.7368666779034259</v>
      </c>
      <c r="M58" s="347">
        <f ca="1">$C$53*M49</f>
        <v>5.5856299853970741</v>
      </c>
      <c r="N58" s="343">
        <f t="shared" ref="N58:N60" ca="1" si="8">L58+M58</f>
        <v>11.3224966633005</v>
      </c>
    </row>
    <row r="59" spans="2:14">
      <c r="B59" s="346" t="s">
        <v>287</v>
      </c>
      <c r="L59" s="343">
        <f t="shared" ca="1" si="7"/>
        <v>4.5547879514369933</v>
      </c>
      <c r="M59" s="347">
        <f ca="1">$C$53*M50</f>
        <v>6.4838758963778576</v>
      </c>
      <c r="N59" s="343">
        <f t="shared" ca="1" si="8"/>
        <v>11.038663847814851</v>
      </c>
    </row>
    <row r="60" spans="2:14">
      <c r="B60" s="348" t="s">
        <v>257</v>
      </c>
      <c r="C60" s="342"/>
      <c r="D60" s="342"/>
      <c r="E60" s="342"/>
      <c r="F60" s="342"/>
      <c r="G60" s="342"/>
      <c r="H60" s="342"/>
      <c r="I60" s="342"/>
      <c r="J60" s="342"/>
      <c r="K60" s="342"/>
      <c r="L60" s="533">
        <f t="shared" ca="1" si="7"/>
        <v>3.9276976681665783</v>
      </c>
      <c r="M60" s="349">
        <f ca="1">$C$53*M51</f>
        <v>0.13308937098082327</v>
      </c>
      <c r="N60" s="343">
        <f t="shared" ca="1" si="8"/>
        <v>4.0607870391474012</v>
      </c>
    </row>
    <row r="62" spans="2:14">
      <c r="B62" s="305" t="s">
        <v>288</v>
      </c>
      <c r="C62" s="350">
        <f>AVERAGE(H6:H11,H20:H23,H32:H34)</f>
        <v>0.94230769230769218</v>
      </c>
    </row>
    <row r="63" spans="2:14">
      <c r="B63" s="305" t="s">
        <v>289</v>
      </c>
      <c r="C63" s="350">
        <f>AVERAGE(K6:K11,K20:K23,K32:K34)</f>
        <v>4.803947429777053</v>
      </c>
    </row>
    <row r="64" spans="2:14">
      <c r="B64" s="305" t="s">
        <v>290</v>
      </c>
      <c r="C64" s="350">
        <f>C62/(1+((1-Input!B20)*'Public Comms'!C63))</f>
        <v>0.21598873212403813</v>
      </c>
    </row>
    <row r="65" spans="2:13">
      <c r="B65" s="305" t="s">
        <v>291</v>
      </c>
      <c r="C65" s="351">
        <f>C64*(1+((1-Input!B20)*Input!B19))</f>
        <v>0.21598873212403813</v>
      </c>
    </row>
    <row r="66" spans="2:13">
      <c r="C66" s="351"/>
    </row>
    <row r="67" spans="2:13">
      <c r="B67" s="318"/>
      <c r="C67" s="352"/>
      <c r="D67" s="352"/>
      <c r="E67" s="327"/>
      <c r="F67" s="327"/>
      <c r="G67" s="353"/>
      <c r="H67" s="354"/>
      <c r="I67" s="355"/>
      <c r="J67" s="355"/>
      <c r="K67" s="354"/>
      <c r="L67" s="356"/>
      <c r="M67" s="356"/>
    </row>
    <row r="68" spans="2:13">
      <c r="B68" s="312"/>
      <c r="C68" s="315"/>
      <c r="D68" s="315"/>
      <c r="E68" s="315"/>
      <c r="F68" s="315"/>
      <c r="G68" s="313"/>
      <c r="H68" s="314"/>
      <c r="I68" s="315"/>
      <c r="J68" s="315"/>
      <c r="K68" s="316"/>
      <c r="L68" s="317"/>
      <c r="M68" s="317"/>
    </row>
    <row r="69" spans="2:13">
      <c r="B69" s="312"/>
      <c r="C69" s="315"/>
      <c r="D69" s="315"/>
      <c r="E69" s="315"/>
      <c r="F69" s="315"/>
      <c r="G69" s="313"/>
      <c r="H69" s="314"/>
      <c r="I69" s="315"/>
      <c r="J69" s="315"/>
      <c r="K69" s="316"/>
      <c r="L69" s="317"/>
      <c r="M69" s="317"/>
    </row>
    <row r="70" spans="2:13">
      <c r="B70" s="312"/>
      <c r="C70" s="315"/>
      <c r="D70" s="315"/>
      <c r="E70" s="315"/>
      <c r="F70" s="315"/>
      <c r="G70" s="313"/>
      <c r="H70" s="314"/>
      <c r="I70" s="315"/>
      <c r="J70" s="315"/>
      <c r="K70" s="316"/>
      <c r="L70" s="317"/>
      <c r="M70" s="317"/>
    </row>
    <row r="71" spans="2:13">
      <c r="B71" s="312"/>
      <c r="C71" s="315"/>
      <c r="D71" s="315"/>
      <c r="E71" s="315"/>
      <c r="F71" s="315"/>
      <c r="G71" s="313"/>
      <c r="H71" s="314"/>
      <c r="I71" s="315"/>
      <c r="J71" s="315"/>
      <c r="K71" s="316"/>
      <c r="L71" s="317"/>
      <c r="M71" s="317"/>
    </row>
    <row r="72" spans="2:13">
      <c r="B72" s="312"/>
      <c r="C72" s="315"/>
      <c r="D72" s="315"/>
      <c r="E72" s="315"/>
      <c r="F72" s="315"/>
      <c r="G72" s="313"/>
      <c r="H72" s="314"/>
      <c r="I72" s="315"/>
      <c r="J72" s="315"/>
      <c r="K72" s="316"/>
      <c r="L72" s="317"/>
      <c r="M72" s="317"/>
    </row>
    <row r="73" spans="2:13">
      <c r="B73" s="312"/>
      <c r="C73" s="315"/>
      <c r="D73" s="315"/>
      <c r="E73" s="315"/>
      <c r="F73" s="315"/>
      <c r="G73" s="313"/>
      <c r="H73" s="314"/>
      <c r="I73" s="315"/>
      <c r="J73" s="315"/>
      <c r="K73" s="316"/>
      <c r="L73" s="317"/>
      <c r="M73" s="317"/>
    </row>
    <row r="74" spans="2:13">
      <c r="B74" s="312"/>
      <c r="C74" s="315"/>
      <c r="D74" s="315"/>
      <c r="E74" s="315"/>
      <c r="F74" s="315"/>
      <c r="G74" s="313"/>
      <c r="H74" s="314"/>
      <c r="I74" s="315"/>
      <c r="J74" s="315"/>
      <c r="K74" s="316"/>
      <c r="L74" s="317"/>
      <c r="M74" s="317"/>
    </row>
    <row r="75" spans="2:13" customFormat="1" ht="14.5">
      <c r="B75" s="105" t="s">
        <v>372</v>
      </c>
      <c r="C75" s="503">
        <v>66206.34</v>
      </c>
      <c r="D75" s="503">
        <v>90729.23</v>
      </c>
      <c r="E75" s="503">
        <v>7403.4</v>
      </c>
      <c r="F75" s="503">
        <v>3229.58</v>
      </c>
      <c r="G75" s="504">
        <f t="shared" ref="G75:G76" si="9">IFERROR(F75/E75,"NA")</f>
        <v>0.43622930005132776</v>
      </c>
      <c r="H75" s="505">
        <v>0.57999999999999996</v>
      </c>
      <c r="I75" s="503">
        <v>25986.161370000002</v>
      </c>
      <c r="J75" s="503">
        <v>25188.606280000004</v>
      </c>
      <c r="K75" s="506">
        <f t="shared" ref="K75:K76" si="10">IFERROR(I75/J75,"NA")</f>
        <v>1.0316633275034857</v>
      </c>
      <c r="L75" s="507">
        <f>IFERROR(D75/E75,"NA")</f>
        <v>12.255076046140962</v>
      </c>
      <c r="M75" s="507">
        <f t="shared" ref="M75:M76" si="11">IFERROR(D75/F75,"NA")</f>
        <v>28.093197877123341</v>
      </c>
    </row>
    <row r="76" spans="2:13" customFormat="1" ht="14.5">
      <c r="B76" s="105" t="s">
        <v>375</v>
      </c>
      <c r="C76" s="503">
        <v>4011.55</v>
      </c>
      <c r="D76" s="503">
        <v>3546.05</v>
      </c>
      <c r="E76" s="503">
        <v>1382.82</v>
      </c>
      <c r="F76" s="503">
        <v>140.03</v>
      </c>
      <c r="G76" s="504">
        <f t="shared" si="9"/>
        <v>0.10126408353943392</v>
      </c>
      <c r="H76" s="505">
        <v>1.03</v>
      </c>
      <c r="I76" s="503">
        <v>54.651300000000006</v>
      </c>
      <c r="J76" s="503">
        <v>1056.1468500000001</v>
      </c>
      <c r="K76" s="506">
        <f t="shared" si="10"/>
        <v>5.1745929081737072E-2</v>
      </c>
      <c r="L76" s="507">
        <f t="shared" ref="L76" si="12">IFERROR(D76/E76,"NA")</f>
        <v>2.564361232843031</v>
      </c>
      <c r="M76" s="507">
        <f t="shared" si="11"/>
        <v>25.323502106691425</v>
      </c>
    </row>
    <row r="77" spans="2:13">
      <c r="B77" s="312"/>
      <c r="C77" s="315"/>
      <c r="D77" s="315"/>
      <c r="E77" s="315"/>
      <c r="F77" s="315"/>
      <c r="G77" s="313"/>
      <c r="H77" s="314"/>
      <c r="I77" s="315"/>
      <c r="J77" s="315"/>
      <c r="K77" s="316"/>
      <c r="L77" s="317"/>
      <c r="M77" s="317"/>
    </row>
    <row r="81" spans="2:13" s="311" customFormat="1" ht="10.5">
      <c r="B81" s="530" t="s">
        <v>379</v>
      </c>
      <c r="C81" s="503">
        <v>24149.49</v>
      </c>
      <c r="D81" s="503">
        <v>21944.12</v>
      </c>
      <c r="E81" s="503">
        <v>3356</v>
      </c>
      <c r="F81" s="503">
        <v>1283.77</v>
      </c>
      <c r="G81" s="504">
        <f>IFERROR(F81/E81,"NA")</f>
        <v>0.38252979737783077</v>
      </c>
      <c r="H81" s="505">
        <v>0.62</v>
      </c>
      <c r="I81" s="503">
        <v>0</v>
      </c>
      <c r="J81" s="503">
        <v>3850.66</v>
      </c>
      <c r="K81" s="506">
        <f>IFERROR(I81/J81,"NA")</f>
        <v>0</v>
      </c>
      <c r="L81" s="507">
        <f>IFERROR(D81/E81,"NA")</f>
        <v>6.5387723480333726</v>
      </c>
      <c r="M81" s="507">
        <f>IFERROR(D81/F81,"NA")</f>
        <v>17.09349805650545</v>
      </c>
    </row>
    <row r="82" spans="2:13" s="311" customFormat="1" ht="10.5">
      <c r="B82" s="105" t="s">
        <v>380</v>
      </c>
      <c r="C82" s="503">
        <v>7584.2</v>
      </c>
      <c r="D82" s="503">
        <v>6555.6</v>
      </c>
      <c r="E82" s="503">
        <v>887.5</v>
      </c>
      <c r="F82" s="503">
        <v>-412.87</v>
      </c>
      <c r="G82" s="504">
        <f>IFERROR(F82/E82,"NA")</f>
        <v>-0.46520563380281693</v>
      </c>
      <c r="H82" s="505">
        <v>0.59</v>
      </c>
      <c r="I82" s="503">
        <v>31.43</v>
      </c>
      <c r="J82" s="503">
        <v>2186.17</v>
      </c>
      <c r="K82" s="506">
        <f>IFERROR(I82/J82,"NA")</f>
        <v>1.4376741058563606E-2</v>
      </c>
      <c r="L82" s="507">
        <f>IFERROR(D82/E82,"NA")</f>
        <v>7.3865915492957752</v>
      </c>
      <c r="M82" s="507">
        <f>IFERROR(D82/F82,"NA")</f>
        <v>-15.878121442584833</v>
      </c>
    </row>
    <row r="83" spans="2:13" s="311" customFormat="1" ht="10.5">
      <c r="B83" s="105" t="s">
        <v>384</v>
      </c>
      <c r="C83" s="503">
        <v>543.38</v>
      </c>
      <c r="D83" s="503">
        <v>815.68</v>
      </c>
      <c r="E83" s="503">
        <v>206.31</v>
      </c>
      <c r="F83" s="503">
        <v>54.87</v>
      </c>
      <c r="G83" s="504">
        <f>IFERROR(F83/E83,"NA")</f>
        <v>0.2659589937472735</v>
      </c>
      <c r="H83" s="505">
        <v>0.54</v>
      </c>
      <c r="I83" s="503">
        <v>292.41000000000003</v>
      </c>
      <c r="J83" s="503">
        <v>49.12</v>
      </c>
      <c r="K83" s="506">
        <f>IFERROR(I83/J83,"NA")</f>
        <v>5.9529723127035838</v>
      </c>
      <c r="L83" s="507">
        <f>IFERROR(D83/E83,"NA")</f>
        <v>3.9536619650041196</v>
      </c>
      <c r="M83" s="507">
        <f>IFERROR(D83/F83,"NA")</f>
        <v>14.865682522325496</v>
      </c>
    </row>
  </sheetData>
  <sortState xmlns:xlrd2="http://schemas.microsoft.com/office/spreadsheetml/2017/richdata2" ref="B6:M11">
    <sortCondition descending="1" ref="C6:C11"/>
  </sortState>
  <dataConsolidate/>
  <conditionalFormatting sqref="B6:B7">
    <cfRule type="duplicateValues" dxfId="133" priority="107"/>
    <cfRule type="duplicateValues" dxfId="132" priority="102"/>
    <cfRule type="duplicateValues" dxfId="131" priority="103"/>
    <cfRule type="duplicateValues" dxfId="130" priority="104"/>
    <cfRule type="duplicateValues" dxfId="129" priority="105"/>
    <cfRule type="duplicateValues" dxfId="128" priority="106"/>
  </conditionalFormatting>
  <conditionalFormatting sqref="B8 B10">
    <cfRule type="duplicateValues" dxfId="127" priority="57"/>
    <cfRule type="duplicateValues" dxfId="126" priority="58"/>
    <cfRule type="duplicateValues" dxfId="125" priority="59"/>
  </conditionalFormatting>
  <conditionalFormatting sqref="B8">
    <cfRule type="duplicateValues" dxfId="124" priority="52"/>
    <cfRule type="duplicateValues" dxfId="123" priority="51"/>
    <cfRule type="duplicateValues" dxfId="122" priority="53"/>
  </conditionalFormatting>
  <conditionalFormatting sqref="B9">
    <cfRule type="duplicateValues" dxfId="121" priority="1"/>
    <cfRule type="duplicateValues" dxfId="120" priority="2"/>
    <cfRule type="duplicateValues" dxfId="119" priority="3"/>
    <cfRule type="duplicateValues" dxfId="118" priority="4"/>
    <cfRule type="duplicateValues" dxfId="117" priority="5"/>
    <cfRule type="duplicateValues" dxfId="116" priority="6"/>
    <cfRule type="duplicateValues" dxfId="115" priority="7"/>
  </conditionalFormatting>
  <conditionalFormatting sqref="B10">
    <cfRule type="duplicateValues" dxfId="114" priority="54"/>
    <cfRule type="duplicateValues" dxfId="113" priority="55"/>
    <cfRule type="duplicateValues" dxfId="112" priority="56"/>
  </conditionalFormatting>
  <conditionalFormatting sqref="B11">
    <cfRule type="duplicateValues" dxfId="111" priority="84"/>
    <cfRule type="duplicateValues" dxfId="110" priority="83"/>
    <cfRule type="duplicateValues" dxfId="109" priority="85"/>
  </conditionalFormatting>
  <conditionalFormatting sqref="B11:B12">
    <cfRule type="duplicateValues" dxfId="108" priority="86"/>
    <cfRule type="duplicateValues" dxfId="107" priority="88"/>
    <cfRule type="duplicateValues" dxfId="106" priority="87"/>
  </conditionalFormatting>
  <conditionalFormatting sqref="B12">
    <cfRule type="duplicateValues" dxfId="105" priority="97"/>
    <cfRule type="duplicateValues" dxfId="104" priority="92"/>
    <cfRule type="duplicateValues" dxfId="103" priority="93"/>
    <cfRule type="duplicateValues" dxfId="102" priority="94"/>
    <cfRule type="duplicateValues" dxfId="101" priority="96"/>
    <cfRule type="duplicateValues" dxfId="100" priority="95"/>
  </conditionalFormatting>
  <conditionalFormatting sqref="B25:B28 B30">
    <cfRule type="duplicateValues" dxfId="99" priority="20"/>
  </conditionalFormatting>
  <conditionalFormatting sqref="B25:B28">
    <cfRule type="duplicateValues" dxfId="98" priority="21"/>
    <cfRule type="duplicateValues" dxfId="97" priority="22"/>
  </conditionalFormatting>
  <conditionalFormatting sqref="B36:B39">
    <cfRule type="duplicateValues" dxfId="96" priority="19"/>
    <cfRule type="duplicateValues" dxfId="95" priority="18"/>
    <cfRule type="duplicateValues" dxfId="94" priority="17"/>
  </conditionalFormatting>
  <conditionalFormatting sqref="B42:B45">
    <cfRule type="duplicateValues" dxfId="93" priority="16"/>
    <cfRule type="duplicateValues" dxfId="92" priority="15"/>
    <cfRule type="duplicateValues" dxfId="91" priority="14"/>
  </conditionalFormatting>
  <conditionalFormatting sqref="B68:B69">
    <cfRule type="duplicateValues" dxfId="90" priority="42"/>
    <cfRule type="duplicateValues" dxfId="89" priority="44"/>
    <cfRule type="duplicateValues" dxfId="88" priority="43"/>
  </conditionalFormatting>
  <conditionalFormatting sqref="B68:B74">
    <cfRule type="duplicateValues" dxfId="87" priority="45"/>
    <cfRule type="duplicateValues" dxfId="86" priority="46"/>
    <cfRule type="duplicateValues" dxfId="85" priority="47"/>
  </conditionalFormatting>
  <conditionalFormatting sqref="B70">
    <cfRule type="duplicateValues" dxfId="84" priority="41"/>
    <cfRule type="duplicateValues" dxfId="83" priority="40"/>
    <cfRule type="duplicateValues" dxfId="82" priority="39"/>
  </conditionalFormatting>
  <conditionalFormatting sqref="B71">
    <cfRule type="duplicateValues" dxfId="81" priority="48"/>
    <cfRule type="duplicateValues" dxfId="80" priority="49"/>
    <cfRule type="duplicateValues" dxfId="79" priority="50"/>
  </conditionalFormatting>
  <conditionalFormatting sqref="B72">
    <cfRule type="duplicateValues" dxfId="78" priority="37"/>
    <cfRule type="duplicateValues" dxfId="77" priority="38"/>
    <cfRule type="duplicateValues" dxfId="76" priority="36"/>
  </conditionalFormatting>
  <conditionalFormatting sqref="B73">
    <cfRule type="duplicateValues" dxfId="75" priority="35"/>
    <cfRule type="duplicateValues" dxfId="74" priority="34"/>
    <cfRule type="duplicateValues" dxfId="73" priority="33"/>
  </conditionalFormatting>
  <conditionalFormatting sqref="B74">
    <cfRule type="duplicateValues" dxfId="72" priority="32"/>
    <cfRule type="duplicateValues" dxfId="71" priority="31"/>
    <cfRule type="duplicateValues" dxfId="70" priority="30"/>
  </conditionalFormatting>
  <conditionalFormatting sqref="B77">
    <cfRule type="duplicateValues" dxfId="69" priority="29"/>
    <cfRule type="duplicateValues" dxfId="68" priority="28"/>
    <cfRule type="duplicateValues" dxfId="67" priority="27"/>
  </conditionalFormatting>
  <conditionalFormatting sqref="B77:B1048576 B40:B41 B31:B35 B46:B74 B1:B19">
    <cfRule type="duplicateValues" dxfId="66" priority="23"/>
  </conditionalFormatting>
  <conditionalFormatting sqref="B78:B1048576 B40:B41 B1:B5 B13:B19 B31:B35 B46:B67">
    <cfRule type="duplicateValues" dxfId="65" priority="76"/>
  </conditionalFormatting>
  <conditionalFormatting sqref="B78:B1048576 B40:B41 B1:B7 B11:B19 B31:B35 B46:B67">
    <cfRule type="duplicateValues" dxfId="64" priority="60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EAB7-724D-47EC-8DD2-309C8FE7D421}">
  <dimension ref="A1:P62"/>
  <sheetViews>
    <sheetView showGridLines="0" zoomScale="115" zoomScaleNormal="100" workbookViewId="0">
      <selection activeCell="M7" sqref="M7"/>
    </sheetView>
  </sheetViews>
  <sheetFormatPr defaultColWidth="8.1796875" defaultRowHeight="10"/>
  <cols>
    <col min="1" max="1" width="0.81640625" style="361" customWidth="1"/>
    <col min="2" max="2" width="36.7265625" style="361" customWidth="1"/>
    <col min="3" max="3" width="32.54296875" style="361" customWidth="1"/>
    <col min="4" max="4" width="20.7265625" style="370" customWidth="1"/>
    <col min="5" max="5" width="14.7265625" style="361" customWidth="1"/>
    <col min="6" max="6" width="15.26953125" style="361" customWidth="1"/>
    <col min="7" max="8" width="12.81640625" style="361" customWidth="1"/>
    <col min="9" max="9" width="101.26953125" style="371" customWidth="1"/>
    <col min="10" max="10" width="12" style="361" bestFit="1" customWidth="1"/>
    <col min="11" max="16384" width="8.1796875" style="361"/>
  </cols>
  <sheetData>
    <row r="1" spans="2:16" ht="10.5">
      <c r="B1" s="561" t="s">
        <v>418</v>
      </c>
    </row>
    <row r="2" spans="2:16" ht="10.5">
      <c r="B2" s="357" t="s">
        <v>293</v>
      </c>
      <c r="C2" s="358"/>
      <c r="D2" s="359"/>
      <c r="E2" s="545" t="s">
        <v>401</v>
      </c>
      <c r="F2" s="358"/>
      <c r="G2" s="358"/>
      <c r="H2" s="358"/>
      <c r="I2" s="360"/>
      <c r="J2" s="546" t="s">
        <v>0</v>
      </c>
    </row>
    <row r="3" spans="2:16" s="363" customFormat="1" ht="10.5">
      <c r="B3" s="362" t="s">
        <v>236</v>
      </c>
      <c r="C3" s="362" t="s">
        <v>294</v>
      </c>
      <c r="D3" s="362" t="s">
        <v>295</v>
      </c>
      <c r="E3" s="362" t="s">
        <v>276</v>
      </c>
      <c r="F3" s="362" t="s">
        <v>296</v>
      </c>
      <c r="G3" s="362" t="s">
        <v>297</v>
      </c>
      <c r="H3" s="362"/>
      <c r="I3" s="362" t="s">
        <v>298</v>
      </c>
      <c r="K3" s="361"/>
    </row>
    <row r="4" spans="2:16" ht="30">
      <c r="B4" s="534" t="s">
        <v>389</v>
      </c>
      <c r="C4" s="534" t="s">
        <v>292</v>
      </c>
      <c r="D4" s="535">
        <v>2022</v>
      </c>
      <c r="E4" s="536">
        <v>63.24</v>
      </c>
      <c r="F4" s="537">
        <v>2.5</v>
      </c>
      <c r="G4" s="537">
        <v>7.6</v>
      </c>
      <c r="H4" s="537"/>
      <c r="I4" s="538" t="s">
        <v>390</v>
      </c>
      <c r="J4" s="164" t="s">
        <v>391</v>
      </c>
      <c r="L4" s="363"/>
      <c r="M4" s="363"/>
      <c r="N4" s="363"/>
      <c r="O4" s="363"/>
      <c r="P4" s="363"/>
    </row>
    <row r="5" spans="2:16" ht="20">
      <c r="B5" s="164" t="s">
        <v>300</v>
      </c>
      <c r="C5" s="164" t="s">
        <v>301</v>
      </c>
      <c r="D5" s="164">
        <v>2022</v>
      </c>
      <c r="E5" s="539">
        <v>35.74</v>
      </c>
      <c r="F5" s="540" t="s">
        <v>19</v>
      </c>
      <c r="G5" s="540">
        <v>5</v>
      </c>
      <c r="H5" s="540"/>
      <c r="I5" s="541" t="s">
        <v>302</v>
      </c>
      <c r="J5" s="164" t="s">
        <v>371</v>
      </c>
    </row>
    <row r="6" spans="2:16" ht="20">
      <c r="B6" s="542" t="s">
        <v>395</v>
      </c>
      <c r="C6" s="542" t="s">
        <v>396</v>
      </c>
      <c r="D6" s="542">
        <v>2021</v>
      </c>
      <c r="E6" s="543">
        <v>82.48</v>
      </c>
      <c r="F6" s="544" t="s">
        <v>19</v>
      </c>
      <c r="G6" s="544">
        <f>60/9</f>
        <v>6.666666666666667</v>
      </c>
      <c r="H6" s="544"/>
      <c r="I6" s="538" t="s">
        <v>397</v>
      </c>
      <c r="J6" s="164" t="s">
        <v>391</v>
      </c>
    </row>
    <row r="7" spans="2:16" ht="20">
      <c r="B7" s="547" t="s">
        <v>405</v>
      </c>
      <c r="C7" s="547" t="s">
        <v>299</v>
      </c>
      <c r="D7" s="548">
        <v>2021</v>
      </c>
      <c r="E7" s="551">
        <v>3436.74</v>
      </c>
      <c r="F7" s="549">
        <v>1.2</v>
      </c>
      <c r="G7" s="549">
        <v>10.4</v>
      </c>
      <c r="H7" s="549"/>
      <c r="I7" s="550" t="s">
        <v>406</v>
      </c>
      <c r="J7" s="164" t="s">
        <v>360</v>
      </c>
    </row>
    <row r="8" spans="2:16" ht="20">
      <c r="B8" s="164" t="s">
        <v>398</v>
      </c>
      <c r="C8" s="164" t="s">
        <v>399</v>
      </c>
      <c r="D8" s="164">
        <v>2021</v>
      </c>
      <c r="E8" s="539">
        <v>173.21</v>
      </c>
      <c r="F8" s="540">
        <v>0.9</v>
      </c>
      <c r="G8" s="540">
        <v>8.6</v>
      </c>
      <c r="H8" s="540"/>
      <c r="I8" s="541" t="s">
        <v>400</v>
      </c>
      <c r="J8" s="164" t="s">
        <v>360</v>
      </c>
    </row>
    <row r="9" spans="2:16" ht="10.5">
      <c r="C9" s="365"/>
      <c r="D9" s="366"/>
      <c r="E9" s="367"/>
      <c r="F9" s="368"/>
      <c r="G9" s="368"/>
      <c r="H9" s="368"/>
      <c r="I9" s="369"/>
      <c r="L9" s="363"/>
      <c r="M9" s="363"/>
      <c r="N9" s="363"/>
      <c r="O9" s="363"/>
      <c r="P9" s="363"/>
    </row>
    <row r="10" spans="2:16" ht="10.5">
      <c r="B10" s="372" t="s">
        <v>255</v>
      </c>
      <c r="C10" s="373"/>
      <c r="D10" s="374"/>
      <c r="E10" s="375">
        <f>+MAX(E4:E8)</f>
        <v>3436.74</v>
      </c>
      <c r="F10" s="392">
        <f>MAX(F4:F8)</f>
        <v>2.5</v>
      </c>
      <c r="G10" s="376">
        <f>MAX(G4:G8)</f>
        <v>10.4</v>
      </c>
      <c r="H10" s="393"/>
      <c r="I10" s="369"/>
      <c r="L10" s="363"/>
      <c r="M10" s="363"/>
      <c r="N10" s="363"/>
      <c r="O10" s="363"/>
      <c r="P10" s="363"/>
    </row>
    <row r="11" spans="2:16" ht="10.5">
      <c r="B11" s="377" t="s">
        <v>286</v>
      </c>
      <c r="D11" s="369"/>
      <c r="E11" s="378">
        <f>+AVERAGE(E4:E8)</f>
        <v>758.28199999999993</v>
      </c>
      <c r="F11" s="393">
        <f>AVERAGE(F4:F8)</f>
        <v>1.5333333333333334</v>
      </c>
      <c r="G11" s="379">
        <f>AVERAGE(G4:G8)</f>
        <v>7.6533333333333333</v>
      </c>
      <c r="H11" s="393"/>
      <c r="I11" s="369"/>
      <c r="L11" s="363"/>
      <c r="M11" s="363"/>
      <c r="N11" s="363"/>
      <c r="O11" s="363"/>
      <c r="P11" s="363"/>
    </row>
    <row r="12" spans="2:16" ht="10.5">
      <c r="B12" s="377" t="s">
        <v>287</v>
      </c>
      <c r="E12" s="378">
        <f>+MEDIAN(E4:E8)</f>
        <v>82.48</v>
      </c>
      <c r="F12" s="393">
        <f>MEDIAN(F4:F8)</f>
        <v>1.2</v>
      </c>
      <c r="G12" s="379">
        <f>MEDIAN(G4:G8)</f>
        <v>7.6</v>
      </c>
      <c r="H12" s="393"/>
      <c r="I12" s="369"/>
      <c r="L12" s="363"/>
      <c r="M12" s="363"/>
      <c r="N12" s="363"/>
      <c r="O12" s="363"/>
      <c r="P12" s="363"/>
    </row>
    <row r="13" spans="2:16" ht="10.5">
      <c r="B13" s="380" t="s">
        <v>257</v>
      </c>
      <c r="C13" s="381"/>
      <c r="D13" s="382"/>
      <c r="E13" s="383">
        <f>+MIN(E4:E8)</f>
        <v>35.74</v>
      </c>
      <c r="F13" s="395">
        <f>MIN(F4:F8)</f>
        <v>0.9</v>
      </c>
      <c r="G13" s="384">
        <f>MIN(G4:G8)</f>
        <v>5</v>
      </c>
      <c r="H13" s="393"/>
      <c r="L13" s="363"/>
      <c r="M13" s="363"/>
      <c r="N13" s="363"/>
      <c r="O13" s="363"/>
      <c r="P13" s="363"/>
    </row>
    <row r="14" spans="2:16" ht="10.5">
      <c r="B14" s="389"/>
      <c r="E14" s="378"/>
      <c r="F14" s="393"/>
      <c r="G14" s="393"/>
      <c r="H14" s="393"/>
      <c r="L14" s="363"/>
      <c r="M14" s="363"/>
      <c r="N14" s="363"/>
      <c r="O14" s="363"/>
      <c r="P14" s="363"/>
    </row>
    <row r="15" spans="2:16" ht="10.5">
      <c r="B15" s="562" t="s">
        <v>378</v>
      </c>
      <c r="E15" s="378"/>
      <c r="F15" s="393"/>
      <c r="G15" s="393"/>
      <c r="H15" s="393"/>
      <c r="L15" s="363"/>
      <c r="M15" s="363"/>
      <c r="N15" s="363"/>
      <c r="O15" s="363"/>
      <c r="P15" s="363"/>
    </row>
    <row r="16" spans="2:16" s="363" customFormat="1" ht="10.5">
      <c r="B16" s="362" t="s">
        <v>236</v>
      </c>
      <c r="C16" s="362" t="s">
        <v>294</v>
      </c>
      <c r="D16" s="362" t="s">
        <v>295</v>
      </c>
      <c r="E16" s="362" t="s">
        <v>276</v>
      </c>
      <c r="F16" s="362" t="s">
        <v>296</v>
      </c>
      <c r="G16" s="362" t="s">
        <v>297</v>
      </c>
      <c r="H16" s="362"/>
      <c r="I16" s="362" t="s">
        <v>298</v>
      </c>
      <c r="K16" s="361"/>
    </row>
    <row r="17" spans="1:16" ht="10.5">
      <c r="B17" s="389" t="s">
        <v>408</v>
      </c>
      <c r="C17" s="361" t="s">
        <v>409</v>
      </c>
      <c r="D17" s="370">
        <v>2023</v>
      </c>
      <c r="E17" s="378">
        <v>4948.8999999999996</v>
      </c>
      <c r="F17" s="393">
        <v>6.1</v>
      </c>
      <c r="G17" s="393" t="s">
        <v>19</v>
      </c>
      <c r="H17" s="393"/>
      <c r="L17" s="363"/>
      <c r="M17" s="363"/>
      <c r="N17" s="363"/>
      <c r="O17" s="363"/>
      <c r="P17" s="363"/>
    </row>
    <row r="18" spans="1:16" ht="10.5">
      <c r="B18" s="389" t="s">
        <v>410</v>
      </c>
      <c r="C18" s="361" t="s">
        <v>411</v>
      </c>
      <c r="D18" s="370">
        <v>2023</v>
      </c>
      <c r="E18" s="378">
        <v>274.94</v>
      </c>
      <c r="F18" s="393">
        <v>5</v>
      </c>
      <c r="G18" s="393" t="s">
        <v>19</v>
      </c>
      <c r="H18" s="393"/>
      <c r="L18" s="363"/>
      <c r="M18" s="363"/>
      <c r="N18" s="363"/>
      <c r="O18" s="363"/>
      <c r="P18" s="363"/>
    </row>
    <row r="19" spans="1:16" ht="10.5">
      <c r="B19" s="389" t="s">
        <v>415</v>
      </c>
      <c r="C19" s="361" t="s">
        <v>416</v>
      </c>
      <c r="D19" s="370">
        <v>2022</v>
      </c>
      <c r="E19" s="378">
        <v>671.95</v>
      </c>
      <c r="F19" s="393" t="s">
        <v>417</v>
      </c>
      <c r="G19" s="393" t="s">
        <v>19</v>
      </c>
      <c r="H19" s="393"/>
      <c r="L19" s="363"/>
      <c r="M19" s="363"/>
      <c r="N19" s="363"/>
      <c r="O19" s="363"/>
      <c r="P19" s="363"/>
    </row>
    <row r="20" spans="1:16" ht="10.5">
      <c r="B20" s="389"/>
      <c r="E20" s="378"/>
      <c r="F20" s="393"/>
      <c r="G20" s="393"/>
      <c r="H20" s="393"/>
      <c r="L20" s="363"/>
      <c r="M20" s="363"/>
      <c r="N20" s="363"/>
      <c r="O20" s="363"/>
      <c r="P20" s="363"/>
    </row>
    <row r="21" spans="1:16" ht="10.5">
      <c r="A21" s="372" t="s">
        <v>255</v>
      </c>
      <c r="B21" s="373"/>
      <c r="C21" s="374"/>
      <c r="D21" s="375">
        <f>+MAX(D15:D19)</f>
        <v>2023</v>
      </c>
      <c r="E21" s="375">
        <f>MAX(E17:E19)</f>
        <v>4948.8999999999996</v>
      </c>
      <c r="F21" s="376">
        <f>MAX(F17:F19)</f>
        <v>6.1</v>
      </c>
      <c r="G21" s="393"/>
      <c r="H21" s="393"/>
      <c r="L21" s="363"/>
      <c r="M21" s="363"/>
      <c r="N21" s="363"/>
      <c r="O21" s="363"/>
      <c r="P21" s="363"/>
    </row>
    <row r="22" spans="1:16" ht="10.5">
      <c r="A22" s="377" t="s">
        <v>286</v>
      </c>
      <c r="C22" s="369"/>
      <c r="D22" s="378">
        <f>+AVERAGE(D15:D19)</f>
        <v>2022.6666666666667</v>
      </c>
      <c r="E22" s="378">
        <f>AVERAGE(E17:E19)</f>
        <v>1965.2633333333331</v>
      </c>
      <c r="F22" s="379">
        <f>AVERAGE(F17:F19)</f>
        <v>5.55</v>
      </c>
      <c r="G22" s="393"/>
      <c r="H22" s="393"/>
      <c r="L22" s="363"/>
      <c r="M22" s="363"/>
      <c r="N22" s="363"/>
      <c r="O22" s="363"/>
      <c r="P22" s="363"/>
    </row>
    <row r="23" spans="1:16" ht="10.5">
      <c r="A23" s="377" t="s">
        <v>287</v>
      </c>
      <c r="C23" s="370"/>
      <c r="D23" s="378">
        <f>+MEDIAN(D15:D19)</f>
        <v>2023</v>
      </c>
      <c r="E23" s="378">
        <f>MEDIAN(E17:E19)</f>
        <v>671.95</v>
      </c>
      <c r="F23" s="379">
        <f>MEDIAN(F17:F19)</f>
        <v>5.55</v>
      </c>
      <c r="G23" s="393"/>
      <c r="H23" s="393"/>
      <c r="L23" s="363"/>
      <c r="M23" s="363"/>
      <c r="N23" s="363"/>
      <c r="O23" s="363"/>
      <c r="P23" s="363"/>
    </row>
    <row r="24" spans="1:16" ht="10.5">
      <c r="A24" s="380" t="s">
        <v>257</v>
      </c>
      <c r="B24" s="381"/>
      <c r="C24" s="382"/>
      <c r="D24" s="383">
        <f>+MIN(D15:D19)</f>
        <v>2022</v>
      </c>
      <c r="E24" s="383">
        <f>MIN(E17:E19)</f>
        <v>274.94</v>
      </c>
      <c r="F24" s="384">
        <f>MIN(F17:F19)</f>
        <v>5</v>
      </c>
      <c r="G24" s="393"/>
      <c r="H24" s="393"/>
      <c r="L24" s="363"/>
      <c r="M24" s="363"/>
      <c r="N24" s="363"/>
      <c r="O24" s="363"/>
      <c r="P24" s="363"/>
    </row>
    <row r="25" spans="1:16" ht="10.5">
      <c r="A25" s="389"/>
      <c r="C25" s="370"/>
      <c r="D25" s="378"/>
      <c r="E25" s="378"/>
      <c r="F25" s="393"/>
      <c r="G25" s="393"/>
      <c r="H25" s="393"/>
      <c r="L25" s="363"/>
      <c r="M25" s="363"/>
      <c r="N25" s="363"/>
      <c r="O25" s="363"/>
      <c r="P25" s="363"/>
    </row>
    <row r="26" spans="1:16" ht="10.5">
      <c r="A26" s="389"/>
      <c r="C26" s="370"/>
      <c r="D26" s="378"/>
      <c r="E26" s="378"/>
      <c r="F26" s="393"/>
      <c r="G26" s="393"/>
      <c r="H26" s="393"/>
      <c r="L26" s="363"/>
      <c r="M26" s="363"/>
      <c r="N26" s="363"/>
      <c r="O26" s="363"/>
      <c r="P26" s="363"/>
    </row>
    <row r="27" spans="1:16" ht="10.5">
      <c r="B27" s="552" t="s">
        <v>419</v>
      </c>
      <c r="E27" s="378"/>
      <c r="F27" s="393"/>
      <c r="G27" s="393"/>
      <c r="H27" s="393"/>
      <c r="L27" s="363"/>
      <c r="M27" s="363"/>
      <c r="N27" s="363"/>
      <c r="O27" s="363"/>
      <c r="P27" s="363"/>
    </row>
    <row r="28" spans="1:16" ht="10.5">
      <c r="A28" s="372" t="s">
        <v>255</v>
      </c>
      <c r="B28" s="373"/>
      <c r="C28" s="374"/>
      <c r="D28" s="375">
        <f>+MAX(D19:D24)</f>
        <v>2023</v>
      </c>
      <c r="E28" s="375">
        <f>MAX(E21:E24)</f>
        <v>4948.8999999999996</v>
      </c>
      <c r="F28" s="392">
        <f>MAX(F17:F19)</f>
        <v>6.1</v>
      </c>
      <c r="G28" s="376">
        <f>MAX(G4:G8)</f>
        <v>10.4</v>
      </c>
      <c r="H28" s="393"/>
      <c r="L28" s="363"/>
      <c r="M28" s="363"/>
      <c r="N28" s="363"/>
      <c r="O28" s="363"/>
      <c r="P28" s="363"/>
    </row>
    <row r="29" spans="1:16" ht="10.5">
      <c r="A29" s="377" t="s">
        <v>286</v>
      </c>
      <c r="C29" s="369"/>
      <c r="D29" s="378">
        <f>+AVERAGE(D19:D24)</f>
        <v>2022.5333333333335</v>
      </c>
      <c r="E29" s="378">
        <f>AVERAGE(E21:E24)</f>
        <v>1965.2633333333331</v>
      </c>
      <c r="F29" s="393">
        <f>AVERAGE(F17:F19)</f>
        <v>5.55</v>
      </c>
      <c r="G29" s="379">
        <f>AVERAGE(G4:G8)</f>
        <v>7.6533333333333333</v>
      </c>
      <c r="H29" s="393"/>
      <c r="L29" s="363"/>
      <c r="M29" s="363"/>
      <c r="N29" s="363"/>
      <c r="O29" s="363"/>
      <c r="P29" s="363"/>
    </row>
    <row r="30" spans="1:16" ht="10.5">
      <c r="A30" s="377" t="s">
        <v>287</v>
      </c>
      <c r="C30" s="370"/>
      <c r="D30" s="378">
        <f>+MEDIAN(D19:D24)</f>
        <v>2022.6666666666667</v>
      </c>
      <c r="E30" s="378">
        <f>MEDIAN(E21:E24)</f>
        <v>1318.6066666666666</v>
      </c>
      <c r="F30" s="393">
        <f>MEDIAN(F17:F19)</f>
        <v>5.55</v>
      </c>
      <c r="G30" s="379">
        <f>MEDIAN(G4:G8)</f>
        <v>7.6</v>
      </c>
      <c r="H30" s="393"/>
      <c r="L30" s="363"/>
      <c r="M30" s="363"/>
      <c r="N30" s="363"/>
      <c r="O30" s="363"/>
      <c r="P30" s="363"/>
    </row>
    <row r="31" spans="1:16" ht="10.5">
      <c r="A31" s="380" t="s">
        <v>257</v>
      </c>
      <c r="B31" s="381"/>
      <c r="C31" s="382"/>
      <c r="D31" s="383">
        <f>+MIN(D19:D24)</f>
        <v>2022</v>
      </c>
      <c r="E31" s="383">
        <f>MIN(E21:E24)</f>
        <v>274.94</v>
      </c>
      <c r="F31" s="395">
        <f>MIN(F17:F19)</f>
        <v>5</v>
      </c>
      <c r="G31" s="384">
        <f>MIN(G4:G8)</f>
        <v>5</v>
      </c>
      <c r="H31" s="393"/>
      <c r="L31" s="363"/>
      <c r="M31" s="363"/>
      <c r="N31" s="363"/>
      <c r="O31" s="363"/>
      <c r="P31" s="363"/>
    </row>
    <row r="32" spans="1:16" ht="10.5">
      <c r="B32" s="385"/>
      <c r="C32" s="385"/>
      <c r="D32" s="365"/>
      <c r="E32" s="386"/>
      <c r="F32" s="368"/>
      <c r="G32" s="368"/>
      <c r="H32" s="368"/>
      <c r="I32" s="369"/>
      <c r="L32" s="363"/>
      <c r="M32" s="363"/>
      <c r="N32" s="363"/>
      <c r="O32" s="363"/>
      <c r="P32" s="363"/>
    </row>
    <row r="33" spans="2:16" ht="10.5">
      <c r="B33" s="385"/>
      <c r="C33" s="385"/>
      <c r="D33" s="365"/>
      <c r="E33" s="386"/>
      <c r="F33" s="368"/>
      <c r="G33" s="368"/>
      <c r="H33" s="368"/>
      <c r="I33" s="369"/>
      <c r="L33" s="363"/>
      <c r="M33" s="363"/>
      <c r="N33" s="363"/>
      <c r="O33" s="363"/>
      <c r="P33" s="363"/>
    </row>
    <row r="34" spans="2:16" ht="10.5">
      <c r="B34" s="387">
        <f>'Public Comms'!B47</f>
        <v>0.4</v>
      </c>
      <c r="C34" s="363"/>
      <c r="D34" s="388"/>
      <c r="E34" s="389"/>
      <c r="F34" s="363" t="s">
        <v>386</v>
      </c>
      <c r="G34" s="363" t="s">
        <v>239</v>
      </c>
      <c r="H34" s="363"/>
      <c r="I34" s="390"/>
    </row>
    <row r="35" spans="2:16">
      <c r="B35" s="372" t="s">
        <v>255</v>
      </c>
      <c r="C35" s="373"/>
      <c r="D35" s="374"/>
      <c r="E35" s="391"/>
      <c r="F35" s="392">
        <f>+F28*(1-$B$34)</f>
        <v>3.6599999999999997</v>
      </c>
      <c r="G35" s="376">
        <f>+G10*(1-$B$34)</f>
        <v>6.24</v>
      </c>
      <c r="H35" s="393"/>
    </row>
    <row r="36" spans="2:16">
      <c r="B36" s="377" t="s">
        <v>286</v>
      </c>
      <c r="E36" s="389"/>
      <c r="F36" s="393">
        <f>+F29*(1-$B$34)</f>
        <v>3.3299999999999996</v>
      </c>
      <c r="G36" s="379">
        <f>+G11*(1-$B$34)</f>
        <v>4.5919999999999996</v>
      </c>
      <c r="H36" s="393"/>
      <c r="J36" s="371"/>
    </row>
    <row r="37" spans="2:16">
      <c r="B37" s="377" t="s">
        <v>287</v>
      </c>
      <c r="E37" s="389"/>
      <c r="F37" s="393">
        <f>+F30*(1-$B$34)</f>
        <v>3.3299999999999996</v>
      </c>
      <c r="G37" s="379">
        <f>+G12*(1-$B$34)</f>
        <v>4.5599999999999996</v>
      </c>
      <c r="H37" s="393"/>
      <c r="J37" s="371"/>
    </row>
    <row r="38" spans="2:16">
      <c r="B38" s="380" t="s">
        <v>257</v>
      </c>
      <c r="C38" s="381"/>
      <c r="D38" s="382"/>
      <c r="E38" s="394"/>
      <c r="F38" s="395">
        <f>+F31*(1-$B$34)</f>
        <v>3</v>
      </c>
      <c r="G38" s="384">
        <f>+G13*(1-$B$34)</f>
        <v>3</v>
      </c>
      <c r="H38" s="393"/>
      <c r="J38" s="371"/>
    </row>
    <row r="41" spans="2:16">
      <c r="B41" s="556" t="s">
        <v>407</v>
      </c>
      <c r="C41" s="557">
        <f ca="1">IS!W34/10^6</f>
        <v>1.0658446389000042</v>
      </c>
      <c r="D41" s="396"/>
      <c r="E41" s="396"/>
      <c r="F41" s="396"/>
    </row>
    <row r="42" spans="2:16">
      <c r="B42" s="558" t="s">
        <v>241</v>
      </c>
      <c r="C42" s="559">
        <f ca="1">IS!X8/10^6</f>
        <v>4.0220002010999965</v>
      </c>
      <c r="D42" s="396"/>
      <c r="E42" s="396"/>
      <c r="F42" s="396"/>
    </row>
    <row r="43" spans="2:16">
      <c r="B43" s="396"/>
      <c r="C43" s="396"/>
      <c r="D43" s="396"/>
      <c r="E43" s="396"/>
      <c r="F43" s="396"/>
    </row>
    <row r="44" spans="2:16" ht="10.5">
      <c r="B44" s="311" t="s">
        <v>388</v>
      </c>
      <c r="C44" s="396"/>
      <c r="D44" s="396"/>
      <c r="E44" s="396"/>
      <c r="F44" s="311" t="s">
        <v>386</v>
      </c>
      <c r="G44" s="363" t="s">
        <v>239</v>
      </c>
      <c r="H44" s="363" t="s">
        <v>87</v>
      </c>
    </row>
    <row r="45" spans="2:16">
      <c r="B45" s="397" t="s">
        <v>255</v>
      </c>
      <c r="C45" s="398"/>
      <c r="D45" s="398"/>
      <c r="E45" s="325"/>
      <c r="F45" s="554">
        <f ca="1">F35*$C$42</f>
        <v>14.720520736025986</v>
      </c>
      <c r="G45" s="399">
        <f ca="1">G35*$C$41</f>
        <v>6.6508705467360265</v>
      </c>
      <c r="H45" s="553">
        <f ca="1">F45+G45</f>
        <v>21.371391282762012</v>
      </c>
    </row>
    <row r="46" spans="2:16">
      <c r="B46" s="400" t="s">
        <v>286</v>
      </c>
      <c r="C46" s="401"/>
      <c r="D46" s="401"/>
      <c r="E46" s="328"/>
      <c r="F46" s="553">
        <f t="shared" ref="F46:F48" ca="1" si="0">F36*$C$42</f>
        <v>13.393260669662986</v>
      </c>
      <c r="G46" s="402">
        <f ca="1">G36*$C$41</f>
        <v>4.8943585818288193</v>
      </c>
      <c r="H46" s="553">
        <f t="shared" ref="H46:H48" ca="1" si="1">F46+G46</f>
        <v>18.287619251491805</v>
      </c>
    </row>
    <row r="47" spans="2:16">
      <c r="B47" s="400" t="s">
        <v>287</v>
      </c>
      <c r="C47" s="401"/>
      <c r="D47" s="401"/>
      <c r="E47" s="328"/>
      <c r="F47" s="553">
        <f t="shared" ca="1" si="0"/>
        <v>13.393260669662986</v>
      </c>
      <c r="G47" s="402">
        <f ca="1">G37*$C$41</f>
        <v>4.8602515533840194</v>
      </c>
      <c r="H47" s="553">
        <f t="shared" ca="1" si="1"/>
        <v>18.253512223047004</v>
      </c>
    </row>
    <row r="48" spans="2:16">
      <c r="B48" s="403" t="s">
        <v>257</v>
      </c>
      <c r="C48" s="404"/>
      <c r="D48" s="404"/>
      <c r="E48" s="330"/>
      <c r="F48" s="555">
        <f t="shared" ca="1" si="0"/>
        <v>12.06600060329999</v>
      </c>
      <c r="G48" s="405">
        <f ca="1">G38*$C$41</f>
        <v>3.1975339167000127</v>
      </c>
      <c r="H48" s="553">
        <f t="shared" ca="1" si="1"/>
        <v>15.263534520000004</v>
      </c>
    </row>
    <row r="49" spans="2:16">
      <c r="B49" s="396"/>
      <c r="C49" s="396"/>
      <c r="D49" s="396"/>
      <c r="E49" s="396"/>
      <c r="F49" s="396"/>
    </row>
    <row r="51" spans="2:16" ht="10.5">
      <c r="B51" s="364"/>
      <c r="C51" s="365"/>
      <c r="D51" s="366"/>
      <c r="E51" s="367"/>
      <c r="F51" s="368"/>
      <c r="G51" s="368"/>
      <c r="H51" s="368"/>
      <c r="I51" s="369"/>
      <c r="L51" s="363"/>
      <c r="M51" s="363"/>
      <c r="N51" s="363"/>
      <c r="O51" s="363"/>
      <c r="P51" s="363"/>
    </row>
    <row r="52" spans="2:16" ht="20">
      <c r="B52" s="542" t="s">
        <v>392</v>
      </c>
      <c r="C52" s="542" t="s">
        <v>393</v>
      </c>
      <c r="D52" s="542">
        <v>2021</v>
      </c>
      <c r="E52" s="543">
        <v>5718.73</v>
      </c>
      <c r="F52" s="544">
        <v>1.6</v>
      </c>
      <c r="G52" s="544">
        <v>11.3</v>
      </c>
      <c r="H52" s="544"/>
      <c r="I52" s="538" t="s">
        <v>394</v>
      </c>
      <c r="J52" s="164" t="s">
        <v>391</v>
      </c>
    </row>
    <row r="53" spans="2:16" ht="10.5">
      <c r="L53" s="363"/>
      <c r="M53" s="363"/>
      <c r="N53" s="363"/>
      <c r="O53" s="363"/>
      <c r="P53" s="363"/>
    </row>
    <row r="54" spans="2:16" ht="10.5">
      <c r="L54" s="363"/>
      <c r="M54" s="363"/>
      <c r="N54" s="363"/>
      <c r="O54" s="363"/>
      <c r="P54" s="363"/>
    </row>
    <row r="55" spans="2:16">
      <c r="B55" s="406"/>
      <c r="C55" s="407"/>
      <c r="D55" s="408"/>
      <c r="E55" s="409"/>
      <c r="F55" s="410"/>
      <c r="G55" s="410"/>
      <c r="H55" s="410"/>
      <c r="I55" s="407"/>
    </row>
    <row r="58" spans="2:16">
      <c r="B58" s="406"/>
      <c r="C58" s="407"/>
      <c r="D58" s="408"/>
      <c r="E58" s="409"/>
      <c r="F58" s="410"/>
      <c r="G58" s="410"/>
      <c r="H58" s="410"/>
      <c r="I58" s="407"/>
    </row>
    <row r="59" spans="2:16" ht="10.5">
      <c r="B59" s="389" t="s">
        <v>412</v>
      </c>
      <c r="C59" s="361" t="s">
        <v>413</v>
      </c>
      <c r="D59" s="370">
        <v>2022</v>
      </c>
      <c r="E59" s="378">
        <v>219.95</v>
      </c>
      <c r="F59" s="393">
        <v>6.4</v>
      </c>
      <c r="G59" s="393" t="s">
        <v>19</v>
      </c>
      <c r="H59" s="393"/>
      <c r="I59" s="361" t="s">
        <v>414</v>
      </c>
      <c r="L59" s="363"/>
      <c r="M59" s="363"/>
      <c r="N59" s="363"/>
      <c r="O59" s="363"/>
      <c r="P59" s="363"/>
    </row>
    <row r="62" spans="2:16">
      <c r="B62" s="364"/>
      <c r="C62" s="365"/>
      <c r="D62" s="366"/>
      <c r="E62" s="367"/>
      <c r="F62" s="368"/>
      <c r="G62" s="368"/>
      <c r="H62" s="368"/>
      <c r="I62" s="369"/>
    </row>
  </sheetData>
  <conditionalFormatting sqref="A21:A26">
    <cfRule type="duplicateValues" dxfId="63" priority="4"/>
    <cfRule type="duplicateValues" dxfId="62" priority="5"/>
  </conditionalFormatting>
  <conditionalFormatting sqref="A28:A31">
    <cfRule type="duplicateValues" dxfId="61" priority="2"/>
    <cfRule type="duplicateValues" dxfId="60" priority="3"/>
  </conditionalFormatting>
  <conditionalFormatting sqref="B4:B5">
    <cfRule type="duplicateValues" dxfId="59" priority="11"/>
    <cfRule type="duplicateValues" dxfId="58" priority="12"/>
  </conditionalFormatting>
  <conditionalFormatting sqref="B6">
    <cfRule type="duplicateValues" dxfId="57" priority="13"/>
  </conditionalFormatting>
  <conditionalFormatting sqref="B7">
    <cfRule type="duplicateValues" dxfId="56" priority="6"/>
  </conditionalFormatting>
  <conditionalFormatting sqref="B8">
    <cfRule type="duplicateValues" dxfId="55" priority="122"/>
  </conditionalFormatting>
  <conditionalFormatting sqref="B27 B1:B3 B9:B20 B32:B51 B53:B1048576">
    <cfRule type="duplicateValues" dxfId="54" priority="116"/>
  </conditionalFormatting>
  <conditionalFormatting sqref="B41">
    <cfRule type="duplicateValues" dxfId="53" priority="16"/>
  </conditionalFormatting>
  <conditionalFormatting sqref="B42:B49 B51 B1:B3 B9:B20 B27 B32:B40 B56:B1048576">
    <cfRule type="duplicateValues" dxfId="52" priority="17"/>
  </conditionalFormatting>
  <conditionalFormatting sqref="B52">
    <cfRule type="duplicateValues" dxfId="51" priority="1"/>
  </conditionalFormatting>
  <conditionalFormatting sqref="B55">
    <cfRule type="duplicateValues" dxfId="50" priority="15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DC9-B3FE-4A4B-A00B-C556B49C8D04}">
  <dimension ref="B1:AC33"/>
  <sheetViews>
    <sheetView showGridLines="0" zoomScale="91" workbookViewId="0">
      <selection activeCell="T5" sqref="T5"/>
    </sheetView>
  </sheetViews>
  <sheetFormatPr defaultColWidth="9.1796875" defaultRowHeight="10"/>
  <cols>
    <col min="1" max="1" width="2.7265625" style="281" customWidth="1"/>
    <col min="2" max="2" width="35.7265625" style="281" bestFit="1" customWidth="1"/>
    <col min="3" max="3" width="5" style="281" customWidth="1"/>
    <col min="4" max="4" width="17.26953125" style="281" bestFit="1" customWidth="1"/>
    <col min="5" max="10" width="10.7265625" style="281" customWidth="1"/>
    <col min="11" max="13" width="11.1796875" style="281" bestFit="1" customWidth="1"/>
    <col min="14" max="14" width="12.453125" style="281" bestFit="1" customWidth="1"/>
    <col min="15" max="15" width="23" style="281" bestFit="1" customWidth="1"/>
    <col min="16" max="16" width="11.54296875" style="281" bestFit="1" customWidth="1"/>
    <col min="17" max="17" width="12.26953125" style="281" bestFit="1" customWidth="1"/>
    <col min="18" max="16384" width="9.1796875" style="281"/>
  </cols>
  <sheetData>
    <row r="1" spans="2:29" ht="10.5">
      <c r="B1" s="411" t="s">
        <v>258</v>
      </c>
      <c r="F1" s="412"/>
      <c r="G1" s="412"/>
      <c r="H1" s="412"/>
      <c r="I1" s="412"/>
      <c r="J1" s="412"/>
      <c r="K1" s="412"/>
      <c r="L1" s="412"/>
      <c r="M1" s="412"/>
      <c r="N1" s="412"/>
    </row>
    <row r="2" spans="2:29">
      <c r="B2" s="293" t="s">
        <v>9</v>
      </c>
    </row>
    <row r="3" spans="2:29">
      <c r="D3" s="413" t="s">
        <v>303</v>
      </c>
      <c r="E3" s="582" t="s">
        <v>304</v>
      </c>
      <c r="F3" s="582"/>
      <c r="G3" s="582"/>
      <c r="H3" s="582"/>
      <c r="I3" s="582"/>
      <c r="J3" s="582"/>
      <c r="K3" s="582"/>
      <c r="L3" s="582"/>
      <c r="M3" s="582"/>
      <c r="N3" s="582"/>
    </row>
    <row r="4" spans="2:29" ht="10.5">
      <c r="B4" s="414"/>
      <c r="C4" s="415"/>
      <c r="D4" s="416">
        <v>45456</v>
      </c>
      <c r="E4" s="417">
        <v>45596</v>
      </c>
      <c r="F4" s="417">
        <f>EOMONTH(E4,12)</f>
        <v>45961</v>
      </c>
      <c r="G4" s="417">
        <f t="shared" ref="G4:N4" si="0">EOMONTH(F4,12)</f>
        <v>46326</v>
      </c>
      <c r="H4" s="417">
        <f t="shared" si="0"/>
        <v>46691</v>
      </c>
      <c r="I4" s="417">
        <f t="shared" si="0"/>
        <v>47057</v>
      </c>
      <c r="J4" s="417">
        <f t="shared" si="0"/>
        <v>47422</v>
      </c>
      <c r="K4" s="417">
        <f t="shared" si="0"/>
        <v>47787</v>
      </c>
      <c r="L4" s="417">
        <f t="shared" si="0"/>
        <v>48152</v>
      </c>
      <c r="M4" s="417">
        <f t="shared" si="0"/>
        <v>48518</v>
      </c>
      <c r="N4" s="417">
        <f t="shared" si="0"/>
        <v>48883</v>
      </c>
      <c r="O4" s="290" t="s">
        <v>1</v>
      </c>
      <c r="Q4" s="414"/>
      <c r="R4" s="415"/>
      <c r="S4" s="416">
        <f t="shared" ref="S4:AC4" si="1">+D4</f>
        <v>45456</v>
      </c>
      <c r="T4" s="417">
        <f t="shared" si="1"/>
        <v>45596</v>
      </c>
      <c r="U4" s="417">
        <f t="shared" si="1"/>
        <v>45961</v>
      </c>
      <c r="V4" s="417">
        <f t="shared" si="1"/>
        <v>46326</v>
      </c>
      <c r="W4" s="417">
        <f t="shared" si="1"/>
        <v>46691</v>
      </c>
      <c r="X4" s="417">
        <f t="shared" si="1"/>
        <v>47057</v>
      </c>
      <c r="Y4" s="417">
        <f t="shared" si="1"/>
        <v>47422</v>
      </c>
      <c r="Z4" s="417">
        <f t="shared" si="1"/>
        <v>47787</v>
      </c>
      <c r="AA4" s="417">
        <f t="shared" si="1"/>
        <v>48152</v>
      </c>
      <c r="AB4" s="417">
        <f t="shared" si="1"/>
        <v>48518</v>
      </c>
      <c r="AC4" s="417">
        <f t="shared" si="1"/>
        <v>48883</v>
      </c>
    </row>
    <row r="5" spans="2:29" ht="15.5">
      <c r="B5" s="281" t="s">
        <v>305</v>
      </c>
      <c r="D5" s="418"/>
      <c r="E5" s="418">
        <f>IS!K34-IS!K37</f>
        <v>1497182.706671787</v>
      </c>
      <c r="F5" s="418">
        <f>IS!M34-IS!M37</f>
        <v>3235828.6849999996</v>
      </c>
      <c r="G5" s="418">
        <f>IS!O34-IS!O37</f>
        <v>6411492.2504999992</v>
      </c>
      <c r="H5" s="418">
        <f>IS!Q34-IS!Q37</f>
        <v>8744940.6219750009</v>
      </c>
      <c r="I5" s="418">
        <f>IS!S34-IS!S37</f>
        <v>11917452.444416247</v>
      </c>
      <c r="J5" s="418">
        <f>IS!U34-IS!U37</f>
        <v>16228289.055899438</v>
      </c>
      <c r="K5" s="418">
        <f ca="1">IS!AA34-IS!AA37</f>
        <v>17300188.516748939</v>
      </c>
      <c r="L5" s="418">
        <f ca="1">IS!AB34-IS!AB37</f>
        <v>20414222.449763738</v>
      </c>
      <c r="M5" s="418">
        <f ca="1">IS!AC34-IS!AC37</f>
        <v>22353573.582491305</v>
      </c>
      <c r="N5" s="418">
        <f ca="1">IS!AD34-IS!AD37</f>
        <v>22577109.318316206</v>
      </c>
      <c r="O5" s="419"/>
      <c r="P5" s="420"/>
      <c r="Q5" s="281" t="s">
        <v>305</v>
      </c>
      <c r="S5" s="418"/>
      <c r="T5" s="421">
        <f t="shared" ref="T5:AC6" si="2">E5/1000000</f>
        <v>1.4971827066717869</v>
      </c>
      <c r="U5" s="422">
        <f t="shared" si="2"/>
        <v>3.2358286849999995</v>
      </c>
      <c r="V5" s="422">
        <f t="shared" si="2"/>
        <v>6.4114922504999994</v>
      </c>
      <c r="W5" s="422">
        <f t="shared" si="2"/>
        <v>8.744940621975001</v>
      </c>
      <c r="X5" s="422">
        <f t="shared" si="2"/>
        <v>11.917452444416247</v>
      </c>
      <c r="Y5" s="422">
        <f t="shared" si="2"/>
        <v>16.228289055899438</v>
      </c>
      <c r="Z5" s="422">
        <f t="shared" ca="1" si="2"/>
        <v>17.300188516748939</v>
      </c>
      <c r="AA5" s="422">
        <f t="shared" ca="1" si="2"/>
        <v>20.414222449763738</v>
      </c>
      <c r="AB5" s="422">
        <f t="shared" ca="1" si="2"/>
        <v>22.353573582491304</v>
      </c>
      <c r="AC5" s="422">
        <f t="shared" ca="1" si="2"/>
        <v>22.577109318316207</v>
      </c>
    </row>
    <row r="6" spans="2:29" ht="15.5">
      <c r="B6" s="281" t="s">
        <v>306</v>
      </c>
      <c r="D6" s="418"/>
      <c r="E6" s="418">
        <f>IS!K38</f>
        <v>378660.26</v>
      </c>
      <c r="F6" s="418">
        <f>IS!M38</f>
        <v>785802.38</v>
      </c>
      <c r="G6" s="418">
        <f>IS!O38</f>
        <v>1499232.24</v>
      </c>
      <c r="H6" s="418">
        <f>IS!Q38</f>
        <v>2034767.02</v>
      </c>
      <c r="I6" s="418">
        <f>IS!S38</f>
        <v>2760439.44</v>
      </c>
      <c r="J6" s="418">
        <f>IS!U38</f>
        <v>3342924.64</v>
      </c>
      <c r="K6" s="418">
        <f ca="1">K5*$O$6</f>
        <v>5190056.5550246816</v>
      </c>
      <c r="L6" s="418">
        <f ca="1">L5*$O$6</f>
        <v>6124266.7349291211</v>
      </c>
      <c r="M6" s="418">
        <f ca="1">M5*$O$6</f>
        <v>6706072.074747391</v>
      </c>
      <c r="N6" s="418">
        <f ca="1">N5*$O$6</f>
        <v>6773132.7954948619</v>
      </c>
      <c r="O6" s="423">
        <f>Input!B20</f>
        <v>0.3</v>
      </c>
      <c r="P6" s="420"/>
      <c r="Q6" s="281" t="s">
        <v>306</v>
      </c>
      <c r="S6" s="418"/>
      <c r="T6" s="421">
        <f t="shared" si="2"/>
        <v>0.37866026000000003</v>
      </c>
      <c r="U6" s="421">
        <f t="shared" si="2"/>
        <v>0.78580238000000002</v>
      </c>
      <c r="V6" s="421">
        <f t="shared" si="2"/>
        <v>1.49923224</v>
      </c>
      <c r="W6" s="421">
        <f t="shared" si="2"/>
        <v>2.0347670199999999</v>
      </c>
      <c r="X6" s="421">
        <f t="shared" si="2"/>
        <v>2.7604394399999999</v>
      </c>
      <c r="Y6" s="421">
        <f t="shared" si="2"/>
        <v>3.3429246400000001</v>
      </c>
      <c r="Z6" s="421">
        <f t="shared" ca="1" si="2"/>
        <v>5.1900565550246816</v>
      </c>
      <c r="AA6" s="421">
        <f t="shared" ca="1" si="2"/>
        <v>6.1242667349291207</v>
      </c>
      <c r="AB6" s="421">
        <f t="shared" ca="1" si="2"/>
        <v>6.7060720747473912</v>
      </c>
      <c r="AC6" s="421">
        <f t="shared" ca="1" si="2"/>
        <v>6.7731327954948615</v>
      </c>
    </row>
    <row r="7" spans="2:29" ht="15.5">
      <c r="B7" s="424" t="s">
        <v>307</v>
      </c>
      <c r="C7" s="424"/>
      <c r="D7" s="425"/>
      <c r="E7" s="425">
        <f>E5-E6</f>
        <v>1118522.446671787</v>
      </c>
      <c r="F7" s="425">
        <f t="shared" ref="F7:N7" si="3">F5-F6</f>
        <v>2450026.3049999997</v>
      </c>
      <c r="G7" s="425">
        <f t="shared" si="3"/>
        <v>4912260.0104999989</v>
      </c>
      <c r="H7" s="425">
        <f t="shared" si="3"/>
        <v>6710173.6019750014</v>
      </c>
      <c r="I7" s="425">
        <f t="shared" si="3"/>
        <v>9157013.0044162478</v>
      </c>
      <c r="J7" s="425">
        <f t="shared" si="3"/>
        <v>12885364.415899437</v>
      </c>
      <c r="K7" s="425">
        <f t="shared" ca="1" si="3"/>
        <v>12110131.961724257</v>
      </c>
      <c r="L7" s="425">
        <f t="shared" ca="1" si="3"/>
        <v>14289955.714834616</v>
      </c>
      <c r="M7" s="425">
        <f t="shared" ca="1" si="3"/>
        <v>15647501.507743914</v>
      </c>
      <c r="N7" s="425">
        <f t="shared" ca="1" si="3"/>
        <v>15803976.522821344</v>
      </c>
      <c r="O7" s="419"/>
      <c r="P7" s="420"/>
      <c r="Q7" s="424" t="s">
        <v>307</v>
      </c>
      <c r="R7" s="424"/>
      <c r="S7" s="425"/>
      <c r="T7" s="426">
        <f>T5-T6</f>
        <v>1.1185224466717869</v>
      </c>
      <c r="U7" s="426">
        <f t="shared" ref="U7:AC7" si="4">U5-U6</f>
        <v>2.4500263049999997</v>
      </c>
      <c r="V7" s="426">
        <f t="shared" si="4"/>
        <v>4.9122600104999989</v>
      </c>
      <c r="W7" s="426">
        <f t="shared" si="4"/>
        <v>6.7101736019750007</v>
      </c>
      <c r="X7" s="426">
        <f t="shared" si="4"/>
        <v>9.1570130044162461</v>
      </c>
      <c r="Y7" s="426">
        <f t="shared" si="4"/>
        <v>12.885364415899438</v>
      </c>
      <c r="Z7" s="426">
        <f t="shared" ca="1" si="4"/>
        <v>12.110131961724257</v>
      </c>
      <c r="AA7" s="426">
        <f t="shared" ca="1" si="4"/>
        <v>14.289955714834617</v>
      </c>
      <c r="AB7" s="426">
        <f t="shared" ca="1" si="4"/>
        <v>15.647501507743913</v>
      </c>
      <c r="AC7" s="426">
        <f t="shared" ca="1" si="4"/>
        <v>15.803976522821346</v>
      </c>
    </row>
    <row r="8" spans="2:29" ht="15.5">
      <c r="B8" s="281" t="s">
        <v>308</v>
      </c>
      <c r="D8" s="418"/>
      <c r="E8" s="418">
        <f>IS!K37</f>
        <v>68671.900000000009</v>
      </c>
      <c r="F8" s="418">
        <f>IS!M37</f>
        <v>78972.684999999998</v>
      </c>
      <c r="G8" s="418">
        <f>IS!O37</f>
        <v>94767.221999999994</v>
      </c>
      <c r="H8" s="418">
        <f>IS!Q37</f>
        <v>118459.0275</v>
      </c>
      <c r="I8" s="418">
        <f>IS!S37</f>
        <v>148073.78437499999</v>
      </c>
      <c r="J8" s="418">
        <f>IS!U37</f>
        <v>185092.23046875</v>
      </c>
      <c r="K8" s="418">
        <f>IS!AA37</f>
        <v>234141.67154296878</v>
      </c>
      <c r="L8" s="418">
        <f>IS!AB37</f>
        <v>276287.17242070317</v>
      </c>
      <c r="M8" s="418">
        <f>IS!AC37</f>
        <v>302534.45380066999</v>
      </c>
      <c r="N8" s="418">
        <f>IS!AD37</f>
        <v>305559.79833867663</v>
      </c>
      <c r="O8" s="418"/>
      <c r="P8" s="420"/>
      <c r="Q8" s="281" t="s">
        <v>308</v>
      </c>
      <c r="S8" s="418"/>
      <c r="T8" s="421">
        <f t="shared" ref="T8:AC11" si="5">E8/1000000</f>
        <v>6.8671900000000008E-2</v>
      </c>
      <c r="U8" s="421">
        <f t="shared" si="5"/>
        <v>7.8972685000000001E-2</v>
      </c>
      <c r="V8" s="421">
        <f t="shared" si="5"/>
        <v>9.4767221999999998E-2</v>
      </c>
      <c r="W8" s="421">
        <f t="shared" si="5"/>
        <v>0.11845902749999999</v>
      </c>
      <c r="X8" s="421">
        <f t="shared" si="5"/>
        <v>0.14807378437499999</v>
      </c>
      <c r="Y8" s="421">
        <f t="shared" si="5"/>
        <v>0.18509223046875001</v>
      </c>
      <c r="Z8" s="421">
        <f t="shared" si="5"/>
        <v>0.23414167154296878</v>
      </c>
      <c r="AA8" s="421">
        <f t="shared" si="5"/>
        <v>0.27628717242070316</v>
      </c>
      <c r="AB8" s="421">
        <f t="shared" si="5"/>
        <v>0.30253445380067001</v>
      </c>
      <c r="AC8" s="421">
        <f t="shared" si="5"/>
        <v>0.30555979833867664</v>
      </c>
    </row>
    <row r="9" spans="2:29" s="427" customFormat="1" ht="15.5">
      <c r="B9" s="281" t="s">
        <v>309</v>
      </c>
      <c r="C9" s="281"/>
      <c r="E9" s="427">
        <f ca="1">-(BS!G46-BS!F46)</f>
        <v>-3275773.9409470875</v>
      </c>
      <c r="F9" s="427">
        <f ca="1">-(BS!H46-BS!G46)</f>
        <v>-517459.99591338728</v>
      </c>
      <c r="G9" s="427">
        <f ca="1">-(BS!I46-BS!H46)</f>
        <v>-1011905.2734998083</v>
      </c>
      <c r="H9" s="427">
        <f ca="1">-(BS!J46-BS!I46)</f>
        <v>-1287295.9613795243</v>
      </c>
      <c r="I9" s="427">
        <f ca="1">-(BS!K46-BS!J46)</f>
        <v>-1738876.2948007127</v>
      </c>
      <c r="J9" s="427">
        <f ca="1">-(BS!L46-BS!K46)</f>
        <v>-5869425.0312372474</v>
      </c>
      <c r="K9" s="427">
        <f ca="1">-(BS!M46-BS!L46)</f>
        <v>-92192.942350503057</v>
      </c>
      <c r="L9" s="427">
        <f ca="1">-(BS!N46-BS!M46)</f>
        <v>-2277727.9992230851</v>
      </c>
      <c r="M9" s="427">
        <f ca="1">-(BS!O46-BS!N46)</f>
        <v>-1418518.3817383852</v>
      </c>
      <c r="N9" s="427">
        <f ca="1">-(BS!P46-BS!O46)</f>
        <v>-163502.90821089596</v>
      </c>
      <c r="O9" s="419"/>
      <c r="P9" s="420"/>
      <c r="Q9" s="281" t="s">
        <v>309</v>
      </c>
      <c r="R9" s="281"/>
      <c r="T9" s="421">
        <f t="shared" ca="1" si="5"/>
        <v>-3.2757739409470874</v>
      </c>
      <c r="U9" s="421">
        <f t="shared" ca="1" si="5"/>
        <v>-0.51745999591338732</v>
      </c>
      <c r="V9" s="421">
        <f t="shared" ca="1" si="5"/>
        <v>-1.0119052734998082</v>
      </c>
      <c r="W9" s="421">
        <f t="shared" ca="1" si="5"/>
        <v>-1.2872959613795243</v>
      </c>
      <c r="X9" s="421">
        <f t="shared" ca="1" si="5"/>
        <v>-1.7388762948007128</v>
      </c>
      <c r="Y9" s="421">
        <f t="shared" ca="1" si="5"/>
        <v>-5.8694250312372471</v>
      </c>
      <c r="Z9" s="421">
        <f t="shared" ca="1" si="5"/>
        <v>-9.2192942350503057E-2</v>
      </c>
      <c r="AA9" s="421">
        <f t="shared" ca="1" si="5"/>
        <v>-2.2777279992230852</v>
      </c>
      <c r="AB9" s="421">
        <f t="shared" ca="1" si="5"/>
        <v>-1.4185183817383853</v>
      </c>
      <c r="AC9" s="421">
        <f t="shared" ca="1" si="5"/>
        <v>-0.16350290821089594</v>
      </c>
    </row>
    <row r="10" spans="2:29" s="427" customFormat="1" ht="15.5">
      <c r="B10" s="281" t="s">
        <v>310</v>
      </c>
      <c r="C10" s="281"/>
      <c r="E10" s="427">
        <f>-O10*IS!K8</f>
        <v>-50000</v>
      </c>
      <c r="F10" s="427">
        <f>-O10*IS!M8</f>
        <v>-67500</v>
      </c>
      <c r="G10" s="427">
        <f>-O10*IS!O8</f>
        <v>-92500</v>
      </c>
      <c r="H10" s="427">
        <f>-O10*IS!Q8</f>
        <v>-124875</v>
      </c>
      <c r="I10" s="427">
        <f>-O10*IS!S8</f>
        <v>-168581.25</v>
      </c>
      <c r="J10" s="427">
        <f>-O10*IS!U8</f>
        <v>-227584.6875</v>
      </c>
      <c r="K10" s="427">
        <f>-$O$10*IS!AA8</f>
        <v>-287894.62968750007</v>
      </c>
      <c r="L10" s="427">
        <f>-$O$10*IS!AB8</f>
        <v>-339715.66303125001</v>
      </c>
      <c r="M10" s="427">
        <f>-$O$10*IS!AC8</f>
        <v>-371988.65101921879</v>
      </c>
      <c r="N10" s="427">
        <f>-$O$10*IS!AD8</f>
        <v>-375708.53752941097</v>
      </c>
      <c r="O10" s="428">
        <v>2.5000000000000001E-3</v>
      </c>
      <c r="P10" s="420"/>
      <c r="Q10" s="281" t="s">
        <v>310</v>
      </c>
      <c r="R10" s="281"/>
      <c r="T10" s="421">
        <f t="shared" si="5"/>
        <v>-0.05</v>
      </c>
      <c r="U10" s="421">
        <f t="shared" si="5"/>
        <v>-6.7500000000000004E-2</v>
      </c>
      <c r="V10" s="421">
        <f t="shared" si="5"/>
        <v>-9.2499999999999999E-2</v>
      </c>
      <c r="W10" s="421">
        <f t="shared" si="5"/>
        <v>-0.124875</v>
      </c>
      <c r="X10" s="421">
        <f t="shared" si="5"/>
        <v>-0.16858124999999999</v>
      </c>
      <c r="Y10" s="421">
        <f t="shared" si="5"/>
        <v>-0.22758468749999999</v>
      </c>
      <c r="Z10" s="421">
        <f t="shared" si="5"/>
        <v>-0.28789462968750007</v>
      </c>
      <c r="AA10" s="421">
        <f t="shared" si="5"/>
        <v>-0.33971566303125</v>
      </c>
      <c r="AB10" s="421">
        <f t="shared" si="5"/>
        <v>-0.3719886510192188</v>
      </c>
      <c r="AC10" s="421">
        <f t="shared" si="5"/>
        <v>-0.37570853752941097</v>
      </c>
    </row>
    <row r="11" spans="2:29" ht="15.5">
      <c r="B11" s="281" t="s">
        <v>311</v>
      </c>
      <c r="E11" s="427">
        <v>0</v>
      </c>
      <c r="F11" s="427">
        <v>0</v>
      </c>
      <c r="G11" s="427">
        <v>0</v>
      </c>
      <c r="H11" s="427">
        <v>0</v>
      </c>
      <c r="I11" s="427">
        <v>0</v>
      </c>
      <c r="J11" s="427">
        <v>0</v>
      </c>
      <c r="K11" s="427">
        <v>0</v>
      </c>
      <c r="L11" s="427">
        <v>0</v>
      </c>
      <c r="M11" s="427">
        <v>0</v>
      </c>
      <c r="N11" s="427">
        <v>0</v>
      </c>
      <c r="O11" s="419"/>
      <c r="P11" s="420"/>
      <c r="Q11" s="281" t="s">
        <v>312</v>
      </c>
      <c r="T11" s="429">
        <f t="shared" si="5"/>
        <v>0</v>
      </c>
      <c r="U11" s="429">
        <f t="shared" si="5"/>
        <v>0</v>
      </c>
      <c r="V11" s="429">
        <f t="shared" si="5"/>
        <v>0</v>
      </c>
      <c r="W11" s="429">
        <f t="shared" si="5"/>
        <v>0</v>
      </c>
      <c r="X11" s="429">
        <f t="shared" si="5"/>
        <v>0</v>
      </c>
      <c r="Y11" s="429">
        <f t="shared" si="5"/>
        <v>0</v>
      </c>
      <c r="Z11" s="429">
        <f t="shared" si="5"/>
        <v>0</v>
      </c>
      <c r="AA11" s="429">
        <f t="shared" si="5"/>
        <v>0</v>
      </c>
      <c r="AB11" s="429">
        <f t="shared" si="5"/>
        <v>0</v>
      </c>
      <c r="AC11" s="429">
        <f t="shared" si="5"/>
        <v>0</v>
      </c>
    </row>
    <row r="12" spans="2:29" ht="15.5">
      <c r="B12" s="424" t="s">
        <v>313</v>
      </c>
      <c r="C12" s="424"/>
      <c r="D12" s="425"/>
      <c r="E12" s="425">
        <f ca="1">SUM(E7:E11)</f>
        <v>-2138579.5942753004</v>
      </c>
      <c r="F12" s="425">
        <f t="shared" ref="F12:N12" ca="1" si="6">SUM(F7:F11)</f>
        <v>1944038.9940866125</v>
      </c>
      <c r="G12" s="425">
        <f t="shared" ca="1" si="6"/>
        <v>3902621.9590001907</v>
      </c>
      <c r="H12" s="425">
        <f t="shared" ca="1" si="6"/>
        <v>5416461.6680954769</v>
      </c>
      <c r="I12" s="425">
        <f t="shared" ca="1" si="6"/>
        <v>7397629.2439905358</v>
      </c>
      <c r="J12" s="425">
        <f t="shared" ca="1" si="6"/>
        <v>6973446.9276309395</v>
      </c>
      <c r="K12" s="425">
        <f t="shared" ca="1" si="6"/>
        <v>11964186.061229223</v>
      </c>
      <c r="L12" s="425">
        <f t="shared" ca="1" si="6"/>
        <v>11948799.225000983</v>
      </c>
      <c r="M12" s="425">
        <f t="shared" ca="1" si="6"/>
        <v>14159528.92878698</v>
      </c>
      <c r="N12" s="425">
        <f t="shared" ca="1" si="6"/>
        <v>15570324.875419714</v>
      </c>
      <c r="O12" s="419"/>
      <c r="P12" s="420"/>
      <c r="Q12" s="424" t="s">
        <v>313</v>
      </c>
      <c r="R12" s="424"/>
      <c r="S12" s="425"/>
      <c r="T12" s="430">
        <f ca="1">SUM(T7:T11)</f>
        <v>-2.1385795942753001</v>
      </c>
      <c r="U12" s="430">
        <f t="shared" ref="U12:AB12" ca="1" si="7">SUM(U7:U11)</f>
        <v>1.9440389940866125</v>
      </c>
      <c r="V12" s="430">
        <f t="shared" ca="1" si="7"/>
        <v>3.9026219590001907</v>
      </c>
      <c r="W12" s="430">
        <f t="shared" ca="1" si="7"/>
        <v>5.4164616680954767</v>
      </c>
      <c r="X12" s="430">
        <f t="shared" ca="1" si="7"/>
        <v>7.3976292439905338</v>
      </c>
      <c r="Y12" s="430">
        <f t="shared" ca="1" si="7"/>
        <v>6.9734469276309419</v>
      </c>
      <c r="Z12" s="430">
        <f t="shared" ca="1" si="7"/>
        <v>11.964186061229222</v>
      </c>
      <c r="AA12" s="430">
        <f t="shared" ca="1" si="7"/>
        <v>11.948799225000986</v>
      </c>
      <c r="AB12" s="430">
        <f t="shared" ca="1" si="7"/>
        <v>14.159528928786978</v>
      </c>
      <c r="AC12" s="430">
        <f ca="1">SUM(AC7:AC11)</f>
        <v>15.570324875419715</v>
      </c>
    </row>
    <row r="13" spans="2:29" ht="15.5">
      <c r="B13" s="281" t="s">
        <v>314</v>
      </c>
      <c r="D13" s="418"/>
      <c r="E13" s="418"/>
      <c r="F13" s="418"/>
      <c r="G13" s="418"/>
      <c r="H13" s="418"/>
      <c r="I13" s="418"/>
      <c r="K13" s="431"/>
      <c r="N13" s="563">
        <f ca="1">N12*(1+D16)/(D15-D16)</f>
        <v>55368370.581688933</v>
      </c>
      <c r="O13" s="419"/>
      <c r="P13" s="420"/>
      <c r="Q13" s="281" t="s">
        <v>314</v>
      </c>
      <c r="S13" s="418"/>
      <c r="T13" s="433"/>
      <c r="U13" s="433"/>
      <c r="V13" s="433"/>
      <c r="W13" s="433"/>
      <c r="X13" s="433"/>
      <c r="Y13" s="433"/>
      <c r="Z13" s="434"/>
      <c r="AA13" s="433"/>
      <c r="AB13" s="433"/>
      <c r="AC13" s="433">
        <f ca="1">N13/10^6</f>
        <v>55.368370581688936</v>
      </c>
    </row>
    <row r="14" spans="2:29" ht="15.5">
      <c r="B14" s="424" t="s">
        <v>315</v>
      </c>
      <c r="C14" s="424"/>
      <c r="D14" s="425">
        <f>D12+D13</f>
        <v>0</v>
      </c>
      <c r="E14" s="425">
        <f ca="1">SUM(E12:E13)</f>
        <v>-2138579.5942753004</v>
      </c>
      <c r="F14" s="425">
        <f t="shared" ref="F14:N14" ca="1" si="8">SUM(F12:F13)</f>
        <v>1944038.9940866125</v>
      </c>
      <c r="G14" s="425">
        <f t="shared" ca="1" si="8"/>
        <v>3902621.9590001907</v>
      </c>
      <c r="H14" s="425">
        <f t="shared" ca="1" si="8"/>
        <v>5416461.6680954769</v>
      </c>
      <c r="I14" s="425">
        <f t="shared" ca="1" si="8"/>
        <v>7397629.2439905358</v>
      </c>
      <c r="J14" s="425">
        <f t="shared" ca="1" si="8"/>
        <v>6973446.9276309395</v>
      </c>
      <c r="K14" s="425">
        <f t="shared" ca="1" si="8"/>
        <v>11964186.061229223</v>
      </c>
      <c r="L14" s="425">
        <f t="shared" ca="1" si="8"/>
        <v>11948799.225000983</v>
      </c>
      <c r="M14" s="425">
        <f t="shared" ca="1" si="8"/>
        <v>14159528.92878698</v>
      </c>
      <c r="N14" s="425">
        <f t="shared" ca="1" si="8"/>
        <v>70938695.457108647</v>
      </c>
      <c r="O14" s="419"/>
      <c r="P14" s="420"/>
      <c r="Q14" s="424" t="s">
        <v>315</v>
      </c>
      <c r="R14" s="424"/>
      <c r="S14" s="425">
        <f t="shared" ref="S14" si="9">S12+S13</f>
        <v>0</v>
      </c>
      <c r="T14" s="430">
        <f ca="1">SUM(T12:T13)</f>
        <v>-2.1385795942753001</v>
      </c>
      <c r="U14" s="430">
        <f t="shared" ref="U14:AB14" ca="1" si="10">SUM(U12:U13)</f>
        <v>1.9440389940866125</v>
      </c>
      <c r="V14" s="430">
        <f t="shared" ca="1" si="10"/>
        <v>3.9026219590001907</v>
      </c>
      <c r="W14" s="430">
        <f t="shared" ca="1" si="10"/>
        <v>5.4164616680954767</v>
      </c>
      <c r="X14" s="430">
        <f t="shared" ca="1" si="10"/>
        <v>7.3976292439905338</v>
      </c>
      <c r="Y14" s="430">
        <f t="shared" ca="1" si="10"/>
        <v>6.9734469276309419</v>
      </c>
      <c r="Z14" s="430">
        <f t="shared" ca="1" si="10"/>
        <v>11.964186061229222</v>
      </c>
      <c r="AA14" s="430">
        <f t="shared" ca="1" si="10"/>
        <v>11.948799225000986</v>
      </c>
      <c r="AB14" s="430">
        <f t="shared" ca="1" si="10"/>
        <v>14.159528928786978</v>
      </c>
      <c r="AC14" s="430">
        <f ca="1">SUM(AC12:AC13)</f>
        <v>70.938695457108651</v>
      </c>
    </row>
    <row r="15" spans="2:29">
      <c r="B15" s="281" t="s">
        <v>316</v>
      </c>
      <c r="D15" s="435">
        <f>WACC!E18</f>
        <v>0.29402548167770576</v>
      </c>
      <c r="E15" s="420"/>
    </row>
    <row r="16" spans="2:29">
      <c r="B16" s="281" t="s">
        <v>317</v>
      </c>
      <c r="D16" s="435">
        <f>Input!B18</f>
        <v>0.01</v>
      </c>
      <c r="I16" s="436"/>
      <c r="J16" s="436"/>
      <c r="K16" s="436"/>
      <c r="L16" s="436"/>
      <c r="M16" s="436"/>
    </row>
    <row r="17" spans="2:29">
      <c r="B17" s="424" t="s">
        <v>267</v>
      </c>
      <c r="C17" s="424"/>
      <c r="D17" s="437">
        <f ca="1">XNPV(D15,E14:N14,E4:N4)</f>
        <v>22023868.170893732</v>
      </c>
      <c r="E17" s="437"/>
      <c r="F17" s="437"/>
      <c r="G17" s="437"/>
      <c r="H17" s="437"/>
      <c r="I17" s="437"/>
      <c r="J17" s="424"/>
      <c r="K17" s="424"/>
      <c r="L17" s="424"/>
      <c r="M17" s="424"/>
      <c r="N17" s="424"/>
      <c r="O17" s="419"/>
      <c r="P17" s="420"/>
      <c r="Q17" s="42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</row>
    <row r="18" spans="2:29">
      <c r="B18" s="436" t="s">
        <v>361</v>
      </c>
      <c r="C18" s="436"/>
      <c r="D18" s="438">
        <f ca="1">D17/IS!K34</f>
        <v>14.065078633133961</v>
      </c>
      <c r="E18" s="439"/>
      <c r="F18" s="439"/>
      <c r="G18" s="439"/>
      <c r="H18" s="439"/>
      <c r="I18" s="439"/>
      <c r="J18" s="436"/>
      <c r="K18" s="436"/>
      <c r="L18" s="436"/>
      <c r="M18" s="436"/>
      <c r="N18" s="436"/>
      <c r="O18" s="419"/>
      <c r="P18" s="427"/>
      <c r="Q18" s="427"/>
    </row>
    <row r="19" spans="2:29">
      <c r="D19" s="440"/>
      <c r="E19" s="418"/>
      <c r="F19" s="418"/>
      <c r="G19" s="418"/>
      <c r="H19" s="418"/>
      <c r="I19" s="418"/>
    </row>
    <row r="20" spans="2:29" ht="10.5">
      <c r="D20" s="287"/>
      <c r="E20" s="583" t="s">
        <v>261</v>
      </c>
      <c r="F20" s="583"/>
      <c r="G20" s="583"/>
      <c r="H20" s="583"/>
      <c r="I20" s="583"/>
      <c r="J20" s="583"/>
    </row>
    <row r="21" spans="2:29">
      <c r="H21" s="584" t="s">
        <v>317</v>
      </c>
      <c r="I21" s="584"/>
      <c r="J21" s="584"/>
    </row>
    <row r="22" spans="2:29">
      <c r="D22" s="297"/>
      <c r="G22" s="441">
        <f ca="1">D17</f>
        <v>22023868.170893732</v>
      </c>
      <c r="H22" s="442">
        <f>I22-0.5%</f>
        <v>5.0000000000000001E-3</v>
      </c>
      <c r="I22" s="442">
        <f>Input!B18</f>
        <v>0.01</v>
      </c>
      <c r="J22" s="442">
        <f>I22+0.5%</f>
        <v>1.4999999999999999E-2</v>
      </c>
      <c r="K22" s="420"/>
      <c r="L22" s="420"/>
      <c r="M22" s="420"/>
      <c r="N22" s="420"/>
    </row>
    <row r="23" spans="2:29">
      <c r="E23" s="581" t="s">
        <v>316</v>
      </c>
      <c r="F23" s="443"/>
      <c r="G23" s="444">
        <f>WACC!F18</f>
        <v>0.2740254816777058</v>
      </c>
      <c r="H23" s="445">
        <f t="dataTable" ref="H23:J25" dt2D="1" dtr="1" r1="D16" r2="D15" ca="1"/>
        <v>24645403.358505115</v>
      </c>
      <c r="I23" s="446">
        <v>24803101.721054979</v>
      </c>
      <c r="J23" s="447">
        <v>24966888.224490769</v>
      </c>
      <c r="K23" s="427"/>
      <c r="L23" s="427"/>
      <c r="M23" s="427"/>
      <c r="N23" s="427"/>
    </row>
    <row r="24" spans="2:29">
      <c r="E24" s="581"/>
      <c r="F24" s="448"/>
      <c r="G24" s="444">
        <f>WACC!E18</f>
        <v>0.29402548167770576</v>
      </c>
      <c r="H24" s="449">
        <v>21903415.002839193</v>
      </c>
      <c r="I24" s="450">
        <v>22023868.170893732</v>
      </c>
      <c r="J24" s="451">
        <v>22148638.262525655</v>
      </c>
      <c r="K24" s="432"/>
      <c r="L24" s="432"/>
      <c r="M24" s="432"/>
      <c r="N24" s="432"/>
    </row>
    <row r="25" spans="2:29">
      <c r="E25" s="581"/>
      <c r="F25" s="448"/>
      <c r="G25" s="444">
        <f>WACC!D18</f>
        <v>0.31402548167770578</v>
      </c>
      <c r="H25" s="452">
        <v>19584728.85236273</v>
      </c>
      <c r="I25" s="451">
        <v>19677814.606200196</v>
      </c>
      <c r="J25" s="451">
        <v>19774013.330655254</v>
      </c>
    </row>
    <row r="28" spans="2:29" ht="10.5">
      <c r="E28" s="583" t="s">
        <v>362</v>
      </c>
      <c r="F28" s="583"/>
      <c r="G28" s="583"/>
      <c r="H28" s="583"/>
      <c r="I28" s="583"/>
      <c r="J28" s="583"/>
    </row>
    <row r="29" spans="2:29">
      <c r="H29" s="584" t="s">
        <v>318</v>
      </c>
      <c r="I29" s="584"/>
      <c r="J29" s="584"/>
    </row>
    <row r="30" spans="2:29">
      <c r="G30" s="571">
        <f ca="1">D18</f>
        <v>14.065078633133961</v>
      </c>
      <c r="H30" s="572">
        <f>I30-0.5%</f>
        <v>5.0000000000000001E-3</v>
      </c>
      <c r="I30" s="572">
        <f>D16</f>
        <v>0.01</v>
      </c>
      <c r="J30" s="572">
        <f>I30+0.5%</f>
        <v>1.4999999999999999E-2</v>
      </c>
    </row>
    <row r="31" spans="2:29">
      <c r="E31" s="581" t="s">
        <v>316</v>
      </c>
      <c r="F31" s="443"/>
      <c r="G31" s="573">
        <f>WACC!F18</f>
        <v>0.2740254816777058</v>
      </c>
      <c r="H31" s="574">
        <f t="dataTable" ref="H31:J33" dt2D="1" dtr="1" r1="D16" r2="D15" ca="1"/>
        <v>15.739266757907204</v>
      </c>
      <c r="I31" s="575">
        <v>15.739266757907204</v>
      </c>
      <c r="J31" s="576">
        <v>15.839977489208785</v>
      </c>
    </row>
    <row r="32" spans="2:29">
      <c r="E32" s="581"/>
      <c r="F32" s="448"/>
      <c r="G32" s="573">
        <f>WACC!E18</f>
        <v>0.29402548167770576</v>
      </c>
      <c r="H32" s="577">
        <v>13.988153759303842</v>
      </c>
      <c r="I32" s="578">
        <v>13.988153759303842</v>
      </c>
      <c r="J32" s="579">
        <v>14.065078633133961</v>
      </c>
    </row>
    <row r="33" spans="5:10">
      <c r="E33" s="581"/>
      <c r="F33" s="448"/>
      <c r="G33" s="573">
        <f>WACC!D18</f>
        <v>0.31402548167770578</v>
      </c>
      <c r="H33" s="580">
        <v>12.507373781011466</v>
      </c>
      <c r="I33" s="579">
        <v>12.507373781011466</v>
      </c>
      <c r="J33" s="579">
        <v>12.566821033292008</v>
      </c>
    </row>
  </sheetData>
  <mergeCells count="7">
    <mergeCell ref="E31:E33"/>
    <mergeCell ref="E3:N3"/>
    <mergeCell ref="E20:J20"/>
    <mergeCell ref="H21:J21"/>
    <mergeCell ref="E23:E25"/>
    <mergeCell ref="E28:J28"/>
    <mergeCell ref="H29:J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B501-9C45-4572-962C-DC29CAAA42BB}">
  <dimension ref="B2:K21"/>
  <sheetViews>
    <sheetView showGridLines="0" zoomScale="112" workbookViewId="0">
      <selection activeCell="M7" sqref="M7"/>
    </sheetView>
  </sheetViews>
  <sheetFormatPr defaultColWidth="9.26953125" defaultRowHeight="10"/>
  <cols>
    <col min="1" max="1" width="2.7265625" style="281" customWidth="1"/>
    <col min="2" max="2" width="39.1796875" style="281" bestFit="1" customWidth="1"/>
    <col min="3" max="3" width="17.26953125" style="281" bestFit="1" customWidth="1"/>
    <col min="4" max="7" width="9.26953125" style="281"/>
    <col min="8" max="8" width="23.26953125" style="281" customWidth="1"/>
    <col min="9" max="16384" width="9.26953125" style="281"/>
  </cols>
  <sheetData>
    <row r="2" spans="2:11" ht="10.5">
      <c r="B2" s="453" t="s">
        <v>319</v>
      </c>
      <c r="C2" s="454" t="s">
        <v>320</v>
      </c>
      <c r="D2" s="455" t="s">
        <v>255</v>
      </c>
      <c r="E2" s="455" t="s">
        <v>286</v>
      </c>
      <c r="F2" s="455" t="s">
        <v>257</v>
      </c>
      <c r="H2" s="456" t="s">
        <v>1</v>
      </c>
    </row>
    <row r="3" spans="2:11" ht="10.5">
      <c r="B3" s="290" t="s">
        <v>321</v>
      </c>
      <c r="C3" s="457"/>
    </row>
    <row r="4" spans="2:11">
      <c r="B4" s="458" t="s">
        <v>322</v>
      </c>
      <c r="C4" s="457"/>
      <c r="D4" s="431">
        <v>0</v>
      </c>
      <c r="E4" s="431">
        <v>0</v>
      </c>
      <c r="F4" s="431">
        <v>0</v>
      </c>
    </row>
    <row r="5" spans="2:11" ht="13">
      <c r="B5" s="459" t="s">
        <v>323</v>
      </c>
      <c r="C5" s="460" t="s">
        <v>324</v>
      </c>
      <c r="D5" s="461">
        <f>D4</f>
        <v>0</v>
      </c>
      <c r="E5" s="461">
        <f>E4</f>
        <v>0</v>
      </c>
      <c r="F5" s="461">
        <f>F4</f>
        <v>0</v>
      </c>
    </row>
    <row r="6" spans="2:11" ht="10.5">
      <c r="B6" s="290" t="s">
        <v>325</v>
      </c>
      <c r="C6" s="457"/>
    </row>
    <row r="7" spans="2:11" ht="14.5">
      <c r="B7" s="458" t="s">
        <v>326</v>
      </c>
      <c r="C7" s="457" t="s">
        <v>327</v>
      </c>
      <c r="D7" s="462">
        <f>+E7</f>
        <v>3.4090000000000002E-2</v>
      </c>
      <c r="E7" s="462">
        <v>3.4090000000000002E-2</v>
      </c>
      <c r="F7" s="463">
        <f>+E7</f>
        <v>3.4090000000000002E-2</v>
      </c>
      <c r="H7" s="281" t="s">
        <v>403</v>
      </c>
      <c r="I7" s="464"/>
      <c r="K7" s="465" t="s">
        <v>402</v>
      </c>
    </row>
    <row r="8" spans="2:11">
      <c r="B8" s="458" t="s">
        <v>280</v>
      </c>
      <c r="C8" s="457" t="s">
        <v>328</v>
      </c>
      <c r="D8" s="291">
        <f>+E8</f>
        <v>0.21598873212403813</v>
      </c>
      <c r="E8" s="291">
        <f>'Public Comms'!C65</f>
        <v>0.21598873212403813</v>
      </c>
      <c r="F8" s="291">
        <f>+E8</f>
        <v>0.21598873212403813</v>
      </c>
      <c r="H8" s="281" t="s">
        <v>420</v>
      </c>
    </row>
    <row r="9" spans="2:11">
      <c r="B9" s="458" t="s">
        <v>329</v>
      </c>
      <c r="C9" s="457" t="s">
        <v>330</v>
      </c>
      <c r="D9" s="431">
        <f>+E9</f>
        <v>4.5999999999999999E-2</v>
      </c>
      <c r="E9" s="431">
        <v>4.5999999999999999E-2</v>
      </c>
      <c r="F9" s="431">
        <f>+E9</f>
        <v>4.5999999999999999E-2</v>
      </c>
      <c r="H9" s="281" t="s">
        <v>404</v>
      </c>
    </row>
    <row r="10" spans="2:11">
      <c r="B10" s="458" t="s">
        <v>331</v>
      </c>
      <c r="C10" s="457" t="s">
        <v>332</v>
      </c>
      <c r="D10" s="466">
        <f>+E10+2%</f>
        <v>0.27</v>
      </c>
      <c r="E10" s="466">
        <v>0.25</v>
      </c>
      <c r="F10" s="466">
        <f>+E10-2%</f>
        <v>0.23</v>
      </c>
      <c r="H10" s="281" t="s">
        <v>333</v>
      </c>
    </row>
    <row r="11" spans="2:11" ht="13">
      <c r="B11" s="459" t="s">
        <v>334</v>
      </c>
      <c r="C11" s="460" t="s">
        <v>335</v>
      </c>
      <c r="D11" s="461">
        <f>D7+(D8*D9)+D10</f>
        <v>0.31402548167770578</v>
      </c>
      <c r="E11" s="461">
        <f>E7+(E8*E9)+E10</f>
        <v>0.29402548167770576</v>
      </c>
      <c r="F11" s="461">
        <f>F7+(F8*F9)+F10</f>
        <v>0.2740254816777058</v>
      </c>
    </row>
    <row r="12" spans="2:11" ht="10.5">
      <c r="B12" s="290" t="s">
        <v>336</v>
      </c>
      <c r="C12" s="457"/>
    </row>
    <row r="13" spans="2:11" ht="13">
      <c r="B13" s="458" t="s">
        <v>337</v>
      </c>
      <c r="C13" s="457" t="s">
        <v>338</v>
      </c>
      <c r="D13" s="431">
        <v>0</v>
      </c>
      <c r="E13" s="431">
        <v>0</v>
      </c>
      <c r="F13" s="431">
        <v>0</v>
      </c>
    </row>
    <row r="14" spans="2:11" ht="13">
      <c r="B14" s="458" t="s">
        <v>339</v>
      </c>
      <c r="C14" s="457" t="s">
        <v>340</v>
      </c>
      <c r="D14" s="431">
        <v>1</v>
      </c>
      <c r="E14" s="431">
        <v>1</v>
      </c>
      <c r="F14" s="431">
        <v>1</v>
      </c>
      <c r="H14" s="281" t="s">
        <v>341</v>
      </c>
    </row>
    <row r="15" spans="2:11" ht="10.5">
      <c r="B15" s="290" t="s">
        <v>316</v>
      </c>
      <c r="C15" s="457"/>
    </row>
    <row r="16" spans="2:11" ht="13">
      <c r="B16" s="458" t="s">
        <v>269</v>
      </c>
      <c r="C16" s="457" t="s">
        <v>342</v>
      </c>
      <c r="D16" s="431">
        <f>D13*D5</f>
        <v>0</v>
      </c>
      <c r="E16" s="431">
        <f>E13*E5</f>
        <v>0</v>
      </c>
      <c r="F16" s="431">
        <f>F13*F5</f>
        <v>0</v>
      </c>
    </row>
    <row r="17" spans="2:6" ht="13">
      <c r="B17" s="458" t="s">
        <v>282</v>
      </c>
      <c r="C17" s="457" t="s">
        <v>343</v>
      </c>
      <c r="D17" s="431">
        <f>D14*D11</f>
        <v>0.31402548167770578</v>
      </c>
      <c r="E17" s="431">
        <f>E14*E11</f>
        <v>0.29402548167770576</v>
      </c>
      <c r="F17" s="431">
        <f>F14*F11</f>
        <v>0.2740254816777058</v>
      </c>
    </row>
    <row r="18" spans="2:6" ht="13">
      <c r="B18" s="467" t="s">
        <v>344</v>
      </c>
      <c r="C18" s="460" t="s">
        <v>345</v>
      </c>
      <c r="D18" s="461">
        <f>SUM(D16:D17)</f>
        <v>0.31402548167770578</v>
      </c>
      <c r="E18" s="461">
        <f>SUM(E16:E17)</f>
        <v>0.29402548167770576</v>
      </c>
      <c r="F18" s="461">
        <f>SUM(F16:F17)</f>
        <v>0.2740254816777058</v>
      </c>
    </row>
    <row r="20" spans="2:6">
      <c r="F20" s="468"/>
    </row>
    <row r="21" spans="2:6">
      <c r="F21" s="46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BE8-5D83-46C3-8495-04B038CCEA31}">
  <dimension ref="A4:S25"/>
  <sheetViews>
    <sheetView showGridLines="0" workbookViewId="0">
      <selection activeCell="M7" sqref="M7"/>
    </sheetView>
  </sheetViews>
  <sheetFormatPr defaultColWidth="9.1796875" defaultRowHeight="10"/>
  <cols>
    <col min="1" max="1" width="31" style="281" bestFit="1" customWidth="1"/>
    <col min="2" max="2" width="9.1796875" style="281"/>
    <col min="3" max="3" width="10.26953125" style="281" bestFit="1" customWidth="1"/>
    <col min="4" max="4" width="11.26953125" style="281" bestFit="1" customWidth="1"/>
    <col min="5" max="5" width="8.7265625" style="281" customWidth="1"/>
    <col min="6" max="6" width="10.1796875" style="281" bestFit="1" customWidth="1"/>
    <col min="7" max="7" width="8.7265625" style="281" customWidth="1"/>
    <col min="8" max="8" width="10.1796875" style="281" bestFit="1" customWidth="1"/>
    <col min="9" max="9" width="8.7265625" style="281" customWidth="1"/>
    <col min="10" max="10" width="10.81640625" style="281" bestFit="1" customWidth="1"/>
    <col min="11" max="11" width="10.54296875" style="281" bestFit="1" customWidth="1"/>
    <col min="12" max="12" width="8" style="281" bestFit="1" customWidth="1"/>
    <col min="13" max="13" width="9.7265625" style="281" bestFit="1" customWidth="1"/>
    <col min="14" max="14" width="8" style="281" bestFit="1" customWidth="1"/>
    <col min="15" max="16384" width="9.1796875" style="281"/>
  </cols>
  <sheetData>
    <row r="4" spans="1:19" ht="14.5">
      <c r="A4" s="469"/>
      <c r="B4" s="469"/>
      <c r="C4" s="469">
        <v>43889</v>
      </c>
      <c r="D4" s="469">
        <f>C4+365</f>
        <v>44254</v>
      </c>
      <c r="E4" s="469">
        <f>D4+365</f>
        <v>44619</v>
      </c>
      <c r="F4" s="469">
        <f>E4+365</f>
        <v>44984</v>
      </c>
      <c r="G4" s="417">
        <f t="shared" ref="G4:O4" si="0">F4+365</f>
        <v>45349</v>
      </c>
      <c r="H4" s="417">
        <f t="shared" si="0"/>
        <v>45714</v>
      </c>
      <c r="I4" s="417">
        <f t="shared" si="0"/>
        <v>46079</v>
      </c>
      <c r="J4" s="417">
        <f t="shared" si="0"/>
        <v>46444</v>
      </c>
      <c r="K4" s="417">
        <f t="shared" si="0"/>
        <v>46809</v>
      </c>
      <c r="L4" s="417">
        <f t="shared" si="0"/>
        <v>47174</v>
      </c>
      <c r="M4" s="417">
        <f t="shared" si="0"/>
        <v>47539</v>
      </c>
      <c r="N4" s="417">
        <f t="shared" si="0"/>
        <v>47904</v>
      </c>
      <c r="O4" s="417">
        <f t="shared" si="0"/>
        <v>48269</v>
      </c>
      <c r="P4" s="417">
        <f t="shared" ref="P4" si="1">O4+365</f>
        <v>48634</v>
      </c>
      <c r="Q4"/>
      <c r="R4"/>
      <c r="S4"/>
    </row>
    <row r="5" spans="1:19">
      <c r="A5" s="470"/>
      <c r="B5" s="470"/>
      <c r="C5" s="471"/>
      <c r="D5" s="471"/>
      <c r="E5" s="472"/>
      <c r="F5" s="472"/>
      <c r="G5" s="472"/>
      <c r="H5" s="472"/>
      <c r="I5" s="472"/>
      <c r="J5" s="472"/>
      <c r="K5" s="472"/>
      <c r="L5" s="472"/>
      <c r="M5" s="472"/>
      <c r="N5" s="472"/>
    </row>
    <row r="6" spans="1:19" ht="10.5">
      <c r="A6" s="473" t="s">
        <v>346</v>
      </c>
      <c r="B6" s="474"/>
      <c r="C6" s="475"/>
      <c r="D6" s="476"/>
      <c r="E6" s="476"/>
      <c r="F6" s="477"/>
    </row>
    <row r="7" spans="1:19">
      <c r="A7" s="474" t="s">
        <v>347</v>
      </c>
      <c r="B7" s="474"/>
      <c r="C7" s="478" t="s">
        <v>19</v>
      </c>
      <c r="D7" s="478">
        <f>IS!E9</f>
        <v>0.44729575014965128</v>
      </c>
      <c r="E7" s="478">
        <f>IS!G9</f>
        <v>-6.5096224517041446E-2</v>
      </c>
      <c r="F7" s="478">
        <f>IS!I9</f>
        <v>0.10292428597906977</v>
      </c>
      <c r="G7" s="478">
        <f>IS!K9</f>
        <v>0.38030492592179521</v>
      </c>
      <c r="H7" s="478">
        <f>IS!M9</f>
        <v>0.35000000000000009</v>
      </c>
      <c r="I7" s="478">
        <f>IS!O9</f>
        <v>0.37037037037037046</v>
      </c>
      <c r="J7" s="478">
        <f>IS!Q9</f>
        <v>0.35</v>
      </c>
      <c r="K7" s="478">
        <f>IS!S9</f>
        <v>0.35</v>
      </c>
      <c r="L7" s="478">
        <f>IS!U9</f>
        <v>0.35</v>
      </c>
      <c r="M7" s="478">
        <f>L7-(($L$7-$B$18)/4)</f>
        <v>0.26500000000000001</v>
      </c>
      <c r="N7" s="478">
        <f t="shared" ref="N7:P7" si="2">M7-(($L$7-$B$18)/4)</f>
        <v>0.18000000000000002</v>
      </c>
      <c r="O7" s="478">
        <f t="shared" si="2"/>
        <v>9.5000000000000029E-2</v>
      </c>
      <c r="P7" s="478">
        <f t="shared" si="2"/>
        <v>1.0000000000000037E-2</v>
      </c>
    </row>
    <row r="8" spans="1:19">
      <c r="A8" s="474" t="s">
        <v>348</v>
      </c>
      <c r="B8" s="474"/>
      <c r="C8" s="478">
        <f>IS!C14</f>
        <v>0.8063394483355848</v>
      </c>
      <c r="D8" s="478">
        <f>IS!E14</f>
        <v>0.78904858307662262</v>
      </c>
      <c r="E8" s="478">
        <f>IS!G14</f>
        <v>0.82286640540228861</v>
      </c>
      <c r="F8" s="478">
        <f>IS!I14</f>
        <v>0.79808292209448572</v>
      </c>
      <c r="G8" s="478">
        <f>IS!K14</f>
        <v>0.78818625966641065</v>
      </c>
      <c r="H8" s="478">
        <f>IS!M14</f>
        <v>0.748</v>
      </c>
      <c r="I8" s="478">
        <f>IS!O14</f>
        <v>0.69799999999999995</v>
      </c>
      <c r="J8" s="478">
        <f>IS!Q14</f>
        <v>0.69799999999999995</v>
      </c>
      <c r="K8" s="478">
        <f>IS!S14</f>
        <v>0.69799999999999995</v>
      </c>
      <c r="L8" s="478">
        <f>IS!U14</f>
        <v>0.69799999999999995</v>
      </c>
      <c r="M8" s="478">
        <f ca="1">AVERAGE(G8:M8)</f>
        <v>0.72136437661106823</v>
      </c>
      <c r="N8" s="478">
        <f t="shared" ref="N8:P8" ca="1" si="3">M8</f>
        <v>0.72136437661106823</v>
      </c>
      <c r="O8" s="478">
        <f t="shared" ca="1" si="3"/>
        <v>0.72136437661106823</v>
      </c>
      <c r="P8" s="478">
        <f t="shared" ca="1" si="3"/>
        <v>0.72136437661106823</v>
      </c>
    </row>
    <row r="9" spans="1:19">
      <c r="A9" s="474" t="s">
        <v>349</v>
      </c>
      <c r="B9" s="474"/>
      <c r="C9" s="478">
        <f>IS!C32</f>
        <v>0.17707912342433535</v>
      </c>
      <c r="D9" s="478">
        <f>IS!E32</f>
        <v>0.16626774747981374</v>
      </c>
      <c r="E9" s="478">
        <f>IS!G32</f>
        <v>0.16280335637316226</v>
      </c>
      <c r="F9" s="478">
        <f>IS!I32</f>
        <v>0.14880736133180653</v>
      </c>
      <c r="G9" s="478">
        <f>IS!K32</f>
        <v>0.13352101</v>
      </c>
      <c r="H9" s="478">
        <f>IS!M32</f>
        <v>0.12922957888888889</v>
      </c>
      <c r="I9" s="478">
        <f>IS!O32</f>
        <v>0.1261551493918919</v>
      </c>
      <c r="J9" s="478">
        <f>IS!Q32</f>
        <v>0.12455456157207208</v>
      </c>
      <c r="K9" s="478">
        <f>IS!S32</f>
        <v>0.12307253581297967</v>
      </c>
      <c r="L9" s="478">
        <f>IS!U32</f>
        <v>0.12170028973974592</v>
      </c>
      <c r="M9" s="478">
        <f ca="1">AVERAGE(G9:M9)</f>
        <v>0.12637218756759644</v>
      </c>
      <c r="N9" s="478">
        <f t="shared" ref="N9:P9" ca="1" si="4">M9</f>
        <v>0.12637218756759644</v>
      </c>
      <c r="O9" s="478">
        <f t="shared" ca="1" si="4"/>
        <v>0.12637218756759644</v>
      </c>
      <c r="P9" s="478">
        <f t="shared" ca="1" si="4"/>
        <v>0.12637218756759644</v>
      </c>
    </row>
    <row r="10" spans="1:19">
      <c r="A10" s="470" t="s">
        <v>350</v>
      </c>
      <c r="B10" s="470"/>
      <c r="C10" s="479">
        <f>SUM(C8:C9)</f>
        <v>0.9834185717599202</v>
      </c>
      <c r="D10" s="479">
        <f t="shared" ref="D10:M10" si="5">SUM(D8:D9)</f>
        <v>0.95531633055643639</v>
      </c>
      <c r="E10" s="479">
        <f t="shared" si="5"/>
        <v>0.98566976177545085</v>
      </c>
      <c r="F10" s="479">
        <f>SUM(F8:F9)</f>
        <v>0.94689028342629222</v>
      </c>
      <c r="G10" s="479">
        <f>SUM(G8:G9)</f>
        <v>0.92170726966641059</v>
      </c>
      <c r="H10" s="479">
        <f>SUM(H8:H9)</f>
        <v>0.87722957888888886</v>
      </c>
      <c r="I10" s="479">
        <f t="shared" si="5"/>
        <v>0.82415514939189183</v>
      </c>
      <c r="J10" s="479">
        <f t="shared" si="5"/>
        <v>0.82255456157207207</v>
      </c>
      <c r="K10" s="479">
        <f t="shared" si="5"/>
        <v>0.82107253581297956</v>
      </c>
      <c r="L10" s="479">
        <f t="shared" si="5"/>
        <v>0.81970028973974585</v>
      </c>
      <c r="M10" s="479">
        <f t="shared" ca="1" si="5"/>
        <v>0.84773656417866472</v>
      </c>
      <c r="N10" s="479">
        <f ca="1">SUM(N8:N9)</f>
        <v>0.84773656417866472</v>
      </c>
      <c r="O10" s="479">
        <f ca="1">SUM(O8:O9)</f>
        <v>0.84773656417866472</v>
      </c>
      <c r="P10" s="479">
        <f t="shared" ref="P10" ca="1" si="6">SUM(P8:P9)</f>
        <v>0.84773656417866472</v>
      </c>
    </row>
    <row r="11" spans="1:19">
      <c r="A11" s="474"/>
      <c r="B11" s="474"/>
      <c r="C11" s="475"/>
      <c r="D11" s="475"/>
      <c r="E11" s="470"/>
      <c r="F11" s="470"/>
      <c r="G11" s="470"/>
      <c r="H11" s="470"/>
    </row>
    <row r="12" spans="1:19">
      <c r="A12" s="474" t="s">
        <v>351</v>
      </c>
      <c r="B12" s="474"/>
      <c r="C12" s="480">
        <f>1-C10</f>
        <v>1.6581428240079799E-2</v>
      </c>
      <c r="D12" s="480">
        <f t="shared" ref="D12:P12" si="7">1-D10</f>
        <v>4.4683669443563612E-2</v>
      </c>
      <c r="E12" s="480">
        <f t="shared" si="7"/>
        <v>1.4330238224549152E-2</v>
      </c>
      <c r="F12" s="480">
        <f t="shared" si="7"/>
        <v>5.3109716573707777E-2</v>
      </c>
      <c r="G12" s="480">
        <f t="shared" si="7"/>
        <v>7.8292730333589411E-2</v>
      </c>
      <c r="H12" s="480">
        <f t="shared" si="7"/>
        <v>0.12277042111111114</v>
      </c>
      <c r="I12" s="480">
        <f t="shared" si="7"/>
        <v>0.17584485060810817</v>
      </c>
      <c r="J12" s="480">
        <f t="shared" si="7"/>
        <v>0.17744543842792793</v>
      </c>
      <c r="K12" s="480">
        <f t="shared" si="7"/>
        <v>0.17892746418702044</v>
      </c>
      <c r="L12" s="480">
        <f t="shared" si="7"/>
        <v>0.18029971026025415</v>
      </c>
      <c r="M12" s="480">
        <f t="shared" ca="1" si="7"/>
        <v>0.15226343582133528</v>
      </c>
      <c r="N12" s="480">
        <f t="shared" ca="1" si="7"/>
        <v>0.15226343582133528</v>
      </c>
      <c r="O12" s="480">
        <f t="shared" ca="1" si="7"/>
        <v>0.15226343582133528</v>
      </c>
      <c r="P12" s="480">
        <f t="shared" ca="1" si="7"/>
        <v>0.15226343582133528</v>
      </c>
    </row>
    <row r="13" spans="1:19">
      <c r="A13" s="474" t="s">
        <v>352</v>
      </c>
      <c r="B13" s="474"/>
      <c r="C13" s="480">
        <f>IS!C37/IS!C8</f>
        <v>8.451746357797874E-4</v>
      </c>
      <c r="D13" s="480">
        <f>IS!E37/IS!E8</f>
        <v>1.2103498002011936E-3</v>
      </c>
      <c r="E13" s="480">
        <f>IS!G37/IS!G8</f>
        <v>2.2035570978873667E-3</v>
      </c>
      <c r="F13" s="480">
        <f>IS!I37/IS!I8</f>
        <v>4.3085528110185876E-3</v>
      </c>
      <c r="G13" s="480">
        <f>IS!K37/IS!K8</f>
        <v>3.4335950000000002E-3</v>
      </c>
      <c r="H13" s="480">
        <f>IS!M37/IS!M8</f>
        <v>2.9249142592592593E-3</v>
      </c>
      <c r="I13" s="480">
        <f>IS!O37/IS!O8</f>
        <v>2.5612762702702701E-3</v>
      </c>
      <c r="J13" s="480">
        <f>IS!Q37/IS!Q8</f>
        <v>2.3715521021021022E-3</v>
      </c>
      <c r="K13" s="480">
        <f>IS!S37/IS!S8</f>
        <v>2.1958815760204646E-3</v>
      </c>
      <c r="L13" s="480">
        <f>IS!U37/IS!U8</f>
        <v>2.0332236815004305E-3</v>
      </c>
      <c r="M13" s="480">
        <f t="shared" ref="M13:O13" si="8">L13</f>
        <v>2.0332236815004305E-3</v>
      </c>
      <c r="N13" s="480">
        <f t="shared" si="8"/>
        <v>2.0332236815004305E-3</v>
      </c>
      <c r="O13" s="480">
        <f t="shared" si="8"/>
        <v>2.0332236815004305E-3</v>
      </c>
      <c r="P13" s="480">
        <f t="shared" ref="P13" si="9">O13</f>
        <v>2.0332236815004305E-3</v>
      </c>
    </row>
    <row r="18" spans="1:14">
      <c r="A18" s="481" t="s">
        <v>353</v>
      </c>
      <c r="B18" s="482">
        <v>0.01</v>
      </c>
    </row>
    <row r="19" spans="1:14">
      <c r="A19" s="281" t="s">
        <v>283</v>
      </c>
      <c r="B19" s="483">
        <f>0/1</f>
        <v>0</v>
      </c>
    </row>
    <row r="20" spans="1:14">
      <c r="A20" s="281" t="s">
        <v>354</v>
      </c>
      <c r="B20" s="484">
        <v>0.3</v>
      </c>
    </row>
    <row r="22" spans="1:14">
      <c r="D22" s="485"/>
    </row>
    <row r="23" spans="1:14">
      <c r="C23" s="432"/>
      <c r="D23" s="486"/>
      <c r="E23" s="486"/>
      <c r="F23" s="486"/>
      <c r="G23" s="486"/>
      <c r="H23" s="486"/>
      <c r="I23" s="486"/>
      <c r="J23" s="486"/>
      <c r="K23" s="486"/>
      <c r="L23" s="486"/>
      <c r="M23" s="486"/>
      <c r="N23" s="486"/>
    </row>
    <row r="25" spans="1:14">
      <c r="C25" s="487"/>
      <c r="D25" s="488"/>
      <c r="E25" s="487"/>
      <c r="F25" s="487"/>
      <c r="G25" s="487"/>
      <c r="H25" s="487"/>
      <c r="I25" s="487"/>
      <c r="J25" s="487"/>
      <c r="K25" s="487"/>
      <c r="L25" s="487"/>
      <c r="M25" s="487"/>
      <c r="N25" s="48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01C5-C419-4F94-8AF5-05421A1B7AE8}">
  <sheetPr>
    <tabColor rgb="FFFF0000"/>
  </sheetPr>
  <dimension ref="A1"/>
  <sheetViews>
    <sheetView topLeftCell="A1048576" workbookViewId="0">
      <selection activeCell="H10" sqref="A1:XFD1048576"/>
    </sheetView>
  </sheetViews>
  <sheetFormatPr defaultRowHeight="14.5" zero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7AE8-0D8E-4C3A-BDFE-775B2BD83D6A}">
  <dimension ref="A1:AM62"/>
  <sheetViews>
    <sheetView showGridLines="0" zoomScale="102" zoomScaleNormal="110" workbookViewId="0">
      <pane xSplit="2" ySplit="4" topLeftCell="C7" activePane="bottomRight" state="frozen"/>
      <selection pane="topRight" activeCell="D11" sqref="D11"/>
      <selection pane="bottomLeft" activeCell="D11" sqref="D11"/>
      <selection pane="bottomRight" activeCell="B13" sqref="B13"/>
    </sheetView>
  </sheetViews>
  <sheetFormatPr defaultColWidth="10.7265625" defaultRowHeight="10" outlineLevelRow="1" outlineLevelCol="2"/>
  <cols>
    <col min="1" max="1" width="2.1796875" style="4" customWidth="1"/>
    <col min="2" max="2" width="34.26953125" style="42" customWidth="1"/>
    <col min="3" max="3" width="9" style="95" bestFit="1" customWidth="1"/>
    <col min="4" max="4" width="6.453125" style="255" customWidth="1" outlineLevel="1"/>
    <col min="5" max="5" width="10.453125" style="42" bestFit="1" customWidth="1"/>
    <col min="6" max="6" width="6.453125" style="4" bestFit="1" customWidth="1"/>
    <col min="7" max="7" width="10.453125" style="42" bestFit="1" customWidth="1"/>
    <col min="8" max="8" width="6.453125" style="4" bestFit="1" customWidth="1"/>
    <col min="9" max="9" width="10.453125" style="42" bestFit="1" customWidth="1"/>
    <col min="10" max="10" width="6.453125" style="4" bestFit="1" customWidth="1"/>
    <col min="11" max="11" width="10.26953125" style="42" customWidth="1"/>
    <col min="12" max="12" width="4.1796875" style="4" bestFit="1" customWidth="1"/>
    <col min="13" max="13" width="10.26953125" style="42" customWidth="1"/>
    <col min="14" max="14" width="4.1796875" style="4" bestFit="1" customWidth="1"/>
    <col min="15" max="15" width="10.26953125" style="42" customWidth="1"/>
    <col min="16" max="16" width="5.1796875" style="4" bestFit="1" customWidth="1"/>
    <col min="17" max="17" width="10.26953125" style="42" customWidth="1"/>
    <col min="18" max="18" width="5.1796875" style="4" bestFit="1" customWidth="1"/>
    <col min="19" max="19" width="10.26953125" style="42" customWidth="1"/>
    <col min="20" max="20" width="5.1796875" style="4" bestFit="1" customWidth="1"/>
    <col min="21" max="21" width="10.26953125" style="42" customWidth="1"/>
    <col min="22" max="22" width="5.1796875" style="4" bestFit="1" customWidth="1"/>
    <col min="23" max="24" width="10.26953125" style="42" customWidth="1" outlineLevel="2"/>
    <col min="25" max="25" width="10.453125" style="42" customWidth="1" outlineLevel="2"/>
    <col min="26" max="26" width="7.81640625" style="42" customWidth="1" outlineLevel="2"/>
    <col min="27" max="30" width="11.26953125" style="42" bestFit="1" customWidth="1" outlineLevel="1"/>
    <col min="31" max="31" width="10.26953125" style="4" customWidth="1"/>
    <col min="32" max="33" width="11" style="42" bestFit="1" customWidth="1"/>
    <col min="34" max="35" width="5.54296875" style="42" bestFit="1" customWidth="1"/>
    <col min="36" max="36" width="10.7265625" style="42" customWidth="1"/>
    <col min="37" max="37" width="12.81640625" style="42" bestFit="1" customWidth="1"/>
    <col min="38" max="39" width="12.81640625" style="43" bestFit="1" customWidth="1"/>
    <col min="40" max="16384" width="10.7265625" style="42"/>
  </cols>
  <sheetData>
    <row r="1" spans="2:39" s="4" customFormat="1" ht="10.5">
      <c r="B1" s="1" t="s">
        <v>8</v>
      </c>
      <c r="C1" s="84"/>
      <c r="D1" s="249"/>
      <c r="E1" s="2"/>
      <c r="F1" s="74"/>
      <c r="G1" s="2"/>
      <c r="H1" s="74"/>
      <c r="I1" s="3"/>
      <c r="J1" s="257"/>
      <c r="AL1" s="5"/>
      <c r="AM1" s="5"/>
    </row>
    <row r="2" spans="2:39" s="4" customFormat="1" ht="10.5">
      <c r="B2" s="6" t="s">
        <v>9</v>
      </c>
      <c r="C2" s="85"/>
      <c r="D2" s="250"/>
      <c r="E2" s="7"/>
      <c r="F2" s="7"/>
      <c r="G2" s="8"/>
      <c r="H2" s="8"/>
      <c r="I2" s="7">
        <f>I13+I31-I48</f>
        <v>13220699</v>
      </c>
      <c r="J2" s="8">
        <f>I2/10^6</f>
        <v>13.220699</v>
      </c>
      <c r="K2" s="8"/>
      <c r="L2" s="8"/>
      <c r="M2" s="3"/>
      <c r="N2" s="257"/>
      <c r="O2" s="7"/>
      <c r="P2" s="7"/>
      <c r="Q2" s="7"/>
      <c r="R2" s="7"/>
      <c r="S2" s="7"/>
      <c r="T2" s="7"/>
      <c r="U2" s="7"/>
      <c r="V2" s="267">
        <v>5.5</v>
      </c>
      <c r="W2" s="267">
        <v>7.5</v>
      </c>
      <c r="X2" s="269" t="s">
        <v>239</v>
      </c>
      <c r="Y2" s="271">
        <f>V2*0.8</f>
        <v>4.4000000000000004</v>
      </c>
      <c r="Z2" s="271">
        <f>W2*0.8</f>
        <v>6</v>
      </c>
      <c r="AB2" s="270">
        <f ca="1">Y2*W34/10^6</f>
        <v>4.6897164111600196</v>
      </c>
      <c r="AC2" s="270">
        <f ca="1">Z2*W34/10^6</f>
        <v>6.3950678334000264</v>
      </c>
      <c r="AD2" s="174">
        <f ca="1">AB2/9.11</f>
        <v>0.51478775095060592</v>
      </c>
      <c r="AL2" s="5"/>
      <c r="AM2" s="5"/>
    </row>
    <row r="3" spans="2:39" s="4" customFormat="1" ht="10.5">
      <c r="B3" s="9"/>
      <c r="C3" s="86"/>
      <c r="D3" s="251"/>
      <c r="E3" s="10">
        <v>44377</v>
      </c>
      <c r="F3" s="256"/>
      <c r="G3" s="8"/>
      <c r="H3" s="8"/>
      <c r="I3" s="11">
        <f>I2/12</f>
        <v>1101724.9166666667</v>
      </c>
      <c r="J3" s="8">
        <f>I3/10^6</f>
        <v>1.1017249166666667</v>
      </c>
      <c r="K3" s="8"/>
      <c r="L3" s="8"/>
      <c r="M3" s="8"/>
      <c r="N3" s="8"/>
      <c r="X3" s="268" t="s">
        <v>240</v>
      </c>
      <c r="Y3" s="271">
        <f>V2*0.2</f>
        <v>1.1000000000000001</v>
      </c>
      <c r="Z3" s="271">
        <f>W2*0.2</f>
        <v>1.5</v>
      </c>
      <c r="AB3" s="270">
        <f ca="1">Y3*X8/10^6</f>
        <v>4.424200221209996</v>
      </c>
      <c r="AC3" s="272">
        <f ca="1">Z3*X8/10^6</f>
        <v>6.0330003016499951</v>
      </c>
      <c r="AD3" s="174">
        <f ca="1">AB3/9.11</f>
        <v>0.48564217576399521</v>
      </c>
      <c r="AH3" s="12"/>
      <c r="AI3" s="12"/>
      <c r="AL3" s="5"/>
      <c r="AM3" s="5"/>
    </row>
    <row r="4" spans="2:39" s="16" customFormat="1" ht="10.5">
      <c r="B4" s="99"/>
      <c r="C4" s="87" t="s">
        <v>10</v>
      </c>
      <c r="D4" s="252"/>
      <c r="E4" s="100" t="s">
        <v>11</v>
      </c>
      <c r="F4" s="245"/>
      <c r="G4" s="100" t="s">
        <v>12</v>
      </c>
      <c r="H4" s="245"/>
      <c r="I4" s="13">
        <v>45107</v>
      </c>
      <c r="J4" s="173"/>
      <c r="K4" s="14">
        <f>I4+365</f>
        <v>45472</v>
      </c>
      <c r="L4" s="259"/>
      <c r="M4" s="14">
        <f>K4+365</f>
        <v>45837</v>
      </c>
      <c r="N4" s="259"/>
      <c r="O4" s="14">
        <f>M4+365</f>
        <v>46202</v>
      </c>
      <c r="P4" s="259"/>
      <c r="Q4" s="14">
        <f>O4+365</f>
        <v>46567</v>
      </c>
      <c r="R4" s="259"/>
      <c r="S4" s="14">
        <f>Q4+365</f>
        <v>46932</v>
      </c>
      <c r="T4" s="259"/>
      <c r="U4" s="14">
        <f>S4+365</f>
        <v>47297</v>
      </c>
      <c r="V4" s="259"/>
      <c r="W4" s="228" t="s">
        <v>221</v>
      </c>
      <c r="X4" s="228" t="s">
        <v>222</v>
      </c>
      <c r="Y4" s="15" t="s">
        <v>225</v>
      </c>
      <c r="Z4" s="15" t="s">
        <v>223</v>
      </c>
      <c r="AA4" s="15">
        <f>U4+365</f>
        <v>47662</v>
      </c>
      <c r="AB4" s="15">
        <f t="shared" ref="AB4:AD4" si="0">AA4+365</f>
        <v>48027</v>
      </c>
      <c r="AC4" s="15">
        <f t="shared" si="0"/>
        <v>48392</v>
      </c>
      <c r="AD4" s="15">
        <f t="shared" si="0"/>
        <v>48757</v>
      </c>
      <c r="AE4" s="173"/>
      <c r="AF4" s="101" t="s">
        <v>10</v>
      </c>
      <c r="AG4" s="101" t="s">
        <v>11</v>
      </c>
      <c r="AH4" s="101" t="s">
        <v>12</v>
      </c>
      <c r="AI4" s="101" t="s">
        <v>13</v>
      </c>
      <c r="AK4" s="102" t="s">
        <v>14</v>
      </c>
      <c r="AL4" s="102" t="s">
        <v>15</v>
      </c>
      <c r="AM4" s="102" t="s">
        <v>16</v>
      </c>
    </row>
    <row r="5" spans="2:39" s="16" customFormat="1" ht="10.5">
      <c r="B5" s="103"/>
      <c r="C5" s="88"/>
      <c r="D5" s="88"/>
      <c r="AL5" s="17"/>
      <c r="AM5" s="17"/>
    </row>
    <row r="6" spans="2:39" s="21" customFormat="1" outlineLevel="1">
      <c r="B6" s="18"/>
      <c r="C6" s="89"/>
      <c r="D6" s="89"/>
      <c r="E6" s="19"/>
      <c r="F6" s="19"/>
      <c r="G6" s="19"/>
      <c r="H6" s="19"/>
      <c r="I6" s="19"/>
      <c r="J6" s="19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97">
        <f ca="1">W8/$Y$8</f>
        <v>0.79890000000000028</v>
      </c>
      <c r="X6" s="97">
        <f ca="1">X8/$Y$8</f>
        <v>0.20109999999999983</v>
      </c>
      <c r="Y6" s="20"/>
      <c r="Z6" s="20"/>
      <c r="AA6" s="20"/>
      <c r="AB6" s="20"/>
      <c r="AC6" s="20"/>
      <c r="AD6" s="20"/>
      <c r="AF6" s="97"/>
      <c r="AG6" s="97"/>
      <c r="AH6" s="97"/>
      <c r="AI6" s="97"/>
      <c r="AK6" s="22"/>
      <c r="AL6" s="22"/>
      <c r="AM6" s="22"/>
    </row>
    <row r="7" spans="2:39" s="21" customFormat="1" outlineLevel="1">
      <c r="B7" s="18" t="s">
        <v>17</v>
      </c>
      <c r="C7" s="89">
        <f>SUMIF('2021 P&amp;L'!$H$8:$H$41,IS!$B7,'2021 P&amp;L'!$G$8:$G$41)</f>
        <v>9709236</v>
      </c>
      <c r="D7" s="89"/>
      <c r="E7" s="19">
        <f>SUMIF('2022 P&amp;L'!$H$8:$H$41,IS!$B7,'2022 P&amp;L'!$G$8:$G$41)</f>
        <v>14052136</v>
      </c>
      <c r="F7" s="19"/>
      <c r="G7" s="19">
        <f>SUMIF('2023 P&amp;L'!$H$8:$H$39,IS!$B7,'2023 P&amp;L'!$G$8:$G$40)</f>
        <v>13137395</v>
      </c>
      <c r="H7" s="19"/>
      <c r="I7" s="19">
        <f>SUMIF('2023 P&amp;L'!$H$8:$H$39,IS!$B7,'2023 P&amp;L'!$E$8:$E$40)</f>
        <v>14489552</v>
      </c>
      <c r="J7" s="19"/>
      <c r="K7" s="20">
        <v>20000000</v>
      </c>
      <c r="L7" s="20"/>
      <c r="M7" s="20">
        <f>27*10^6</f>
        <v>27000000</v>
      </c>
      <c r="N7" s="20"/>
      <c r="O7" s="20">
        <v>37000000</v>
      </c>
      <c r="P7" s="20"/>
      <c r="Q7" s="20">
        <f>O7*(1+Q9)</f>
        <v>49950000</v>
      </c>
      <c r="R7" s="20"/>
      <c r="S7" s="20">
        <f>Q7*(1+S9)</f>
        <v>67432500</v>
      </c>
      <c r="T7" s="20"/>
      <c r="U7" s="20">
        <f>S7*(1+U9)</f>
        <v>91033875</v>
      </c>
      <c r="V7" s="20"/>
      <c r="W7" s="20">
        <f>K7-X7</f>
        <v>15978000.000000004</v>
      </c>
      <c r="X7" s="20">
        <f>SUM('Revenue Mix'!F46:F47)</f>
        <v>4021999.9999999963</v>
      </c>
      <c r="Y7" s="20">
        <f>SUM(W7:X7)</f>
        <v>20000000</v>
      </c>
      <c r="Z7" s="20">
        <f>Y7-K7</f>
        <v>0</v>
      </c>
      <c r="AA7" s="20">
        <f>U8*(1+Input!M7)</f>
        <v>115157851.87500001</v>
      </c>
      <c r="AB7" s="20">
        <f>AA8*(1+Input!N7)</f>
        <v>135886265.21250001</v>
      </c>
      <c r="AC7" s="20">
        <f>AB8*(1+Input!O7)</f>
        <v>148795460.40768752</v>
      </c>
      <c r="AD7" s="20">
        <f>AC8*(1+Input!P7)</f>
        <v>150283415.01176438</v>
      </c>
      <c r="AF7" s="97"/>
      <c r="AG7" s="97"/>
      <c r="AH7" s="97"/>
      <c r="AI7" s="97"/>
      <c r="AK7" s="22">
        <f>IFERROR(E7/C7-1,"NA")</f>
        <v>0.44729575014965128</v>
      </c>
      <c r="AL7" s="22">
        <f>IFERROR(G7/E7-1,"NA")</f>
        <v>-6.5096224517041446E-2</v>
      </c>
      <c r="AM7" s="22">
        <f>IFERROR(I7/G7-1,"NA")</f>
        <v>0.10292428597906977</v>
      </c>
    </row>
    <row r="8" spans="2:39" s="4" customFormat="1">
      <c r="B8" s="23" t="s">
        <v>5</v>
      </c>
      <c r="C8" s="90">
        <f t="shared" ref="C8:M8" si="1">SUM(C6:C7)</f>
        <v>9709236</v>
      </c>
      <c r="D8" s="253"/>
      <c r="E8" s="24">
        <f t="shared" si="1"/>
        <v>14052136</v>
      </c>
      <c r="F8" s="24"/>
      <c r="G8" s="24">
        <f t="shared" si="1"/>
        <v>13137395</v>
      </c>
      <c r="H8" s="24"/>
      <c r="I8" s="24">
        <f t="shared" si="1"/>
        <v>14489552</v>
      </c>
      <c r="J8" s="24"/>
      <c r="K8" s="24">
        <f t="shared" si="1"/>
        <v>20000000</v>
      </c>
      <c r="L8" s="24"/>
      <c r="M8" s="24">
        <f t="shared" si="1"/>
        <v>27000000</v>
      </c>
      <c r="N8" s="24"/>
      <c r="O8" s="24">
        <f>SUM(O6:O7)</f>
        <v>37000000</v>
      </c>
      <c r="P8" s="24"/>
      <c r="Q8" s="24">
        <f>SUM(Q6:Q7)</f>
        <v>49950000</v>
      </c>
      <c r="R8" s="24"/>
      <c r="S8" s="24">
        <f>SUM(S6:S7)</f>
        <v>67432500</v>
      </c>
      <c r="T8" s="24"/>
      <c r="U8" s="24">
        <f>SUM(U6:U7)</f>
        <v>91033875</v>
      </c>
      <c r="V8" s="24"/>
      <c r="W8" s="24">
        <f ca="1">SUM(W6:W7)</f>
        <v>15978000.798900004</v>
      </c>
      <c r="X8" s="24">
        <f ca="1">SUM(X6:X7)</f>
        <v>4022000.2010999965</v>
      </c>
      <c r="Y8" s="231">
        <f ca="1">SUM(W8:X8)</f>
        <v>20000001</v>
      </c>
      <c r="Z8" s="229">
        <f ca="1">Y8-K8</f>
        <v>1</v>
      </c>
      <c r="AA8" s="24">
        <f>SUM(AA6:AA7)</f>
        <v>115157851.87500001</v>
      </c>
      <c r="AB8" s="24">
        <f t="shared" ref="AB8:AD8" si="2">SUM(AB6:AB7)</f>
        <v>135886265.21250001</v>
      </c>
      <c r="AC8" s="24">
        <f t="shared" si="2"/>
        <v>148795460.40768752</v>
      </c>
      <c r="AD8" s="24">
        <f t="shared" si="2"/>
        <v>150283415.01176438</v>
      </c>
      <c r="AE8" s="174"/>
      <c r="AL8" s="5"/>
      <c r="AM8" s="5"/>
    </row>
    <row r="9" spans="2:39" s="25" customFormat="1">
      <c r="B9" s="25" t="s">
        <v>18</v>
      </c>
      <c r="C9" s="26" t="s">
        <v>19</v>
      </c>
      <c r="D9" s="26"/>
      <c r="E9" s="158">
        <f>+E8/C8-1</f>
        <v>0.44729575014965128</v>
      </c>
      <c r="F9" s="26"/>
      <c r="G9" s="158">
        <f>+G8/E8-1</f>
        <v>-6.5096224517041446E-2</v>
      </c>
      <c r="H9" s="26"/>
      <c r="I9" s="26">
        <f>+I8/G8-1</f>
        <v>0.10292428597906977</v>
      </c>
      <c r="J9" s="26"/>
      <c r="K9" s="26">
        <f>+K8/I8-1</f>
        <v>0.38030492592179521</v>
      </c>
      <c r="L9" s="26"/>
      <c r="M9" s="26">
        <f>+M8/K8-1</f>
        <v>0.35000000000000009</v>
      </c>
      <c r="N9" s="26"/>
      <c r="O9" s="26">
        <f>+O8/M8-1</f>
        <v>0.37037037037037046</v>
      </c>
      <c r="P9" s="26"/>
      <c r="Q9" s="26">
        <v>0.35</v>
      </c>
      <c r="R9" s="26"/>
      <c r="S9" s="26">
        <v>0.35</v>
      </c>
      <c r="T9" s="26"/>
      <c r="U9" s="26">
        <v>0.35</v>
      </c>
      <c r="V9" s="26"/>
      <c r="W9" s="26"/>
      <c r="X9" s="26"/>
      <c r="Y9" s="26"/>
      <c r="Z9" s="26">
        <f t="shared" ref="Z9" ca="1" si="3">+Z8/Y8-1</f>
        <v>-0.99999995000000252</v>
      </c>
      <c r="AA9" s="26">
        <f>+AA8/U8-1</f>
        <v>0.26500000000000012</v>
      </c>
      <c r="AB9" s="26">
        <f>+AB8/AA8-1</f>
        <v>0.17999999999999994</v>
      </c>
      <c r="AC9" s="26">
        <f t="shared" ref="AC9:AD9" si="4">+AC8/AB8-1</f>
        <v>9.4999999999999973E-2</v>
      </c>
      <c r="AD9" s="26">
        <f t="shared" si="4"/>
        <v>1.0000000000000009E-2</v>
      </c>
      <c r="AL9" s="27"/>
      <c r="AM9" s="27"/>
    </row>
    <row r="10" spans="2:39" s="25" customFormat="1">
      <c r="C10" s="91"/>
      <c r="D10" s="254"/>
      <c r="E10" s="28"/>
      <c r="F10" s="28"/>
      <c r="G10" s="28"/>
      <c r="H10" s="28"/>
      <c r="I10" s="28"/>
      <c r="J10" s="28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  <c r="AL10" s="27"/>
      <c r="AM10" s="27"/>
    </row>
    <row r="11" spans="2:39" s="7" customFormat="1" outlineLevel="1">
      <c r="B11" s="4" t="s">
        <v>20</v>
      </c>
      <c r="C11" s="89">
        <f>SUMIF('2021 P&amp;L'!$H$8:$H$41,IS!$B11,'2021 P&amp;L'!$G$8:$G$41)</f>
        <v>4018670</v>
      </c>
      <c r="D11" s="246">
        <f>C11/C13</f>
        <v>0.51330959235860796</v>
      </c>
      <c r="E11" s="19">
        <f>SUMIF('2022 P&amp;L'!$H$8:$H$41,IS!$B11,'2022 P&amp;L'!$G$8:$G$41)</f>
        <v>6974545</v>
      </c>
      <c r="F11" s="246">
        <f>E11/E13</f>
        <v>0.62902773115503885</v>
      </c>
      <c r="G11" s="19">
        <f>SUMIF('2023 P&amp;L'!$H$8:$H$39,IS!$B11,'2023 P&amp;L'!$G$8:$G$40)</f>
        <v>6596153</v>
      </c>
      <c r="H11" s="246">
        <f>G11/G13</f>
        <v>0.61017179785873144</v>
      </c>
      <c r="I11" s="19">
        <f>SUMIF('2023 P&amp;L'!$H$8:$H$39,IS!$B11,'2023 P&amp;L'!$E$8:$E$40)</f>
        <v>7239597</v>
      </c>
      <c r="J11" s="246">
        <f>I11/I13</f>
        <v>0.62605345410496005</v>
      </c>
      <c r="K11" s="31">
        <f>SUM('Revenue Mix'!N46,'Revenue Mix'!N48)</f>
        <v>8026949.6133435704</v>
      </c>
      <c r="L11" s="246">
        <f>K11/K13</f>
        <v>0.50920385346103791</v>
      </c>
      <c r="M11" s="31">
        <f>M7*0.48*0.8</f>
        <v>10368000</v>
      </c>
      <c r="N11" s="246">
        <f>M11/M13</f>
        <v>0.5133689839572193</v>
      </c>
      <c r="O11" s="31">
        <f>O7*0.48*0.75</f>
        <v>13320000</v>
      </c>
      <c r="P11" s="246">
        <f>O11/O13</f>
        <v>0.51575931232091687</v>
      </c>
      <c r="Q11" s="31">
        <f>Q7*0.48*0.75</f>
        <v>17982000</v>
      </c>
      <c r="R11" s="246">
        <f>Q11/Q13</f>
        <v>0.51575931232091687</v>
      </c>
      <c r="S11" s="31">
        <f>S7*0.48*0.75</f>
        <v>24275700</v>
      </c>
      <c r="T11" s="246">
        <f>S11/S13</f>
        <v>0.51575931232091687</v>
      </c>
      <c r="U11" s="31">
        <f>U7*0.48*0.75</f>
        <v>32772195</v>
      </c>
      <c r="V11" s="246">
        <f>U11/U13</f>
        <v>0.51575931232091687</v>
      </c>
      <c r="W11" s="31">
        <f>SUM('Revenue Mix'!N48)</f>
        <v>7165800</v>
      </c>
      <c r="X11" s="31">
        <f>SUM('Revenue Mix'!N46)</f>
        <v>861149.61334357003</v>
      </c>
      <c r="Y11" s="229">
        <f>SUM(W11:X11)</f>
        <v>8026949.6133435704</v>
      </c>
      <c r="Z11" s="229">
        <f>Y11-K11</f>
        <v>0</v>
      </c>
      <c r="AA11" s="31"/>
      <c r="AB11" s="31"/>
      <c r="AC11" s="31"/>
      <c r="AD11" s="31"/>
      <c r="AF11" s="97">
        <f>C11/C$8</f>
        <v>0.41390177352780383</v>
      </c>
      <c r="AG11" s="97">
        <f>E11/E$8</f>
        <v>0.4963334399837861</v>
      </c>
      <c r="AH11" s="97">
        <f>G11/G$8</f>
        <v>0.50208987398186622</v>
      </c>
      <c r="AI11" s="97">
        <f>I11/I$8</f>
        <v>0.49964257003943258</v>
      </c>
      <c r="AK11" s="22">
        <f>IFERROR(E11/C11-1,"NA")</f>
        <v>0.73553563741237782</v>
      </c>
      <c r="AL11" s="22">
        <f>IFERROR(G11/E11-1,"NA")</f>
        <v>-5.4253288207331107E-2</v>
      </c>
      <c r="AM11" s="22">
        <f>IFERROR(I11/G11-1,"NA")</f>
        <v>9.7548374029529095E-2</v>
      </c>
    </row>
    <row r="12" spans="2:39" s="7" customFormat="1" outlineLevel="1">
      <c r="B12" s="4" t="s">
        <v>22</v>
      </c>
      <c r="C12" s="89">
        <f>SUMIF('2021 P&amp;L'!$H$8:$H$41,IS!$B12,'2021 P&amp;L'!$G$8:$G$41)</f>
        <v>3810270</v>
      </c>
      <c r="D12" s="246">
        <f>C12/C13</f>
        <v>0.48669040764139204</v>
      </c>
      <c r="E12" s="19">
        <f>SUMIF('2022 P&amp;L'!$H$8:$H$41,IS!$B12,'2022 P&amp;L'!$G$8:$G$41)</f>
        <v>4113273</v>
      </c>
      <c r="F12" s="246">
        <f>E12/E13</f>
        <v>0.37097226884496121</v>
      </c>
      <c r="G12" s="19">
        <f>SUMIF('2023 P&amp;L'!$H$8:$H$39,IS!$B12,'2023 P&amp;L'!$G$8:$G$40)</f>
        <v>4214168</v>
      </c>
      <c r="H12" s="246">
        <f>G12/G13</f>
        <v>0.38982820214126851</v>
      </c>
      <c r="I12" s="19">
        <f>SUMIF('2023 P&amp;L'!$H$8:$H$39,IS!$B12,'2023 P&amp;L'!$E$8:$E$40)</f>
        <v>4324267</v>
      </c>
      <c r="J12" s="246">
        <f>I12/I13</f>
        <v>0.37394654589503995</v>
      </c>
      <c r="K12" s="31">
        <f>SUM('Revenue Mix'!N44,'Revenue Mix'!N45,'Revenue Mix'!N47)</f>
        <v>7736775.5799846426</v>
      </c>
      <c r="L12" s="246">
        <f>K12/K13</f>
        <v>0.49079614653896214</v>
      </c>
      <c r="M12" s="31">
        <f>M7*0.52*0.7</f>
        <v>9828000</v>
      </c>
      <c r="N12" s="246">
        <f>M12/M13</f>
        <v>0.48663101604278075</v>
      </c>
      <c r="O12" s="31">
        <f>O7*0.52*0.65</f>
        <v>12506000</v>
      </c>
      <c r="P12" s="246">
        <f>O12/O13</f>
        <v>0.48424068767908307</v>
      </c>
      <c r="Q12" s="31">
        <f>Q7*0.52*0.65</f>
        <v>16883100</v>
      </c>
      <c r="R12" s="246">
        <f>Q12/Q13</f>
        <v>0.48424068767908307</v>
      </c>
      <c r="S12" s="31">
        <f>S7*0.52*0.65</f>
        <v>22792185</v>
      </c>
      <c r="T12" s="246">
        <f>S12/S13</f>
        <v>0.48424068767908307</v>
      </c>
      <c r="U12" s="31">
        <f>U7*0.52*0.65</f>
        <v>30769449.75</v>
      </c>
      <c r="V12" s="246">
        <f>U12/U13</f>
        <v>0.48424068767908307</v>
      </c>
      <c r="W12" s="31">
        <f>SUM('Revenue Mix'!N44,'Revenue Mix'!N45)</f>
        <v>6012000</v>
      </c>
      <c r="X12" s="31">
        <f>SUM('Revenue Mix'!N47)</f>
        <v>1724775.5799846421</v>
      </c>
      <c r="Y12" s="229">
        <f>SUM(W12:X12)</f>
        <v>7736775.5799846426</v>
      </c>
      <c r="Z12" s="229">
        <f>Y12-K12</f>
        <v>0</v>
      </c>
      <c r="AA12" s="31"/>
      <c r="AB12" s="31"/>
      <c r="AC12" s="31"/>
      <c r="AD12" s="31"/>
      <c r="AE12" s="181"/>
      <c r="AF12" s="97">
        <f>C12/C$8</f>
        <v>0.39243767480778097</v>
      </c>
      <c r="AG12" s="97">
        <f>E12/E$8</f>
        <v>0.29271514309283658</v>
      </c>
      <c r="AH12" s="97">
        <f>G12/G$8</f>
        <v>0.32077653142042239</v>
      </c>
      <c r="AI12" s="97">
        <f>I12/I$8</f>
        <v>0.2984403520550532</v>
      </c>
      <c r="AK12" s="22">
        <f>IFERROR(E12/C12-1,"NA")</f>
        <v>7.9522710988985112E-2</v>
      </c>
      <c r="AL12" s="22">
        <f>IFERROR(G12/E12-1,"NA")</f>
        <v>2.4529128020435387E-2</v>
      </c>
      <c r="AM12" s="22">
        <f>IFERROR(I12/G12-1,"NA")</f>
        <v>2.6125916195082866E-2</v>
      </c>
    </row>
    <row r="13" spans="2:39" s="7" customFormat="1">
      <c r="B13" s="23" t="s">
        <v>24</v>
      </c>
      <c r="C13" s="92">
        <f>SUM(C11:C12)</f>
        <v>7828940</v>
      </c>
      <c r="D13" s="92"/>
      <c r="E13" s="92">
        <f t="shared" ref="E13:Y13" si="5">SUM(E11:E12)</f>
        <v>11087818</v>
      </c>
      <c r="F13" s="92"/>
      <c r="G13" s="92">
        <f t="shared" si="5"/>
        <v>10810321</v>
      </c>
      <c r="H13" s="92"/>
      <c r="I13" s="92">
        <f t="shared" si="5"/>
        <v>11563864</v>
      </c>
      <c r="J13" s="92"/>
      <c r="K13" s="92">
        <f t="shared" si="5"/>
        <v>15763725.193328213</v>
      </c>
      <c r="L13" s="92"/>
      <c r="M13" s="92">
        <f t="shared" si="5"/>
        <v>20196000</v>
      </c>
      <c r="N13" s="92"/>
      <c r="O13" s="92">
        <f t="shared" si="5"/>
        <v>25826000</v>
      </c>
      <c r="P13" s="261">
        <f>SUM(P11:P12)</f>
        <v>1</v>
      </c>
      <c r="Q13" s="92">
        <f t="shared" ref="Q13" si="6">SUM(Q11:Q12)</f>
        <v>34865100</v>
      </c>
      <c r="R13" s="261">
        <f>SUM(R11:R12)</f>
        <v>1</v>
      </c>
      <c r="S13" s="92">
        <f t="shared" ref="S13" si="7">SUM(S11:S12)</f>
        <v>47067885</v>
      </c>
      <c r="T13" s="261">
        <f>SUM(T11:T12)</f>
        <v>1</v>
      </c>
      <c r="U13" s="92">
        <f t="shared" ref="U13" si="8">SUM(U11:U12)</f>
        <v>63541644.75</v>
      </c>
      <c r="V13" s="261">
        <f>SUM(V11:V12)</f>
        <v>1</v>
      </c>
      <c r="W13" s="92">
        <f t="shared" si="5"/>
        <v>13177800</v>
      </c>
      <c r="X13" s="92">
        <f t="shared" si="5"/>
        <v>2585925.193328212</v>
      </c>
      <c r="Y13" s="92">
        <f t="shared" si="5"/>
        <v>15763725.193328213</v>
      </c>
      <c r="Z13" s="229">
        <f>Y13-K13</f>
        <v>0</v>
      </c>
      <c r="AA13" s="33">
        <f ca="1">AA8*Input!M8</f>
        <v>83070772.02967912</v>
      </c>
      <c r="AB13" s="33">
        <f ca="1">AB8*Input!N8</f>
        <v>98023510.995021358</v>
      </c>
      <c r="AC13" s="33">
        <f ca="1">AC8*Input!O8</f>
        <v>107335744.53954838</v>
      </c>
      <c r="AD13" s="33">
        <f ca="1">AD8*Input!P8</f>
        <v>108409101.98494387</v>
      </c>
      <c r="AE13" s="174"/>
      <c r="AF13" s="32"/>
      <c r="AG13" s="32"/>
      <c r="AH13" s="32"/>
      <c r="AI13" s="32"/>
      <c r="AL13" s="22"/>
      <c r="AM13" s="22"/>
    </row>
    <row r="14" spans="2:39" s="4" customFormat="1">
      <c r="B14" s="25" t="s">
        <v>25</v>
      </c>
      <c r="C14" s="34">
        <f>IFERROR(C13/C$8,0)</f>
        <v>0.8063394483355848</v>
      </c>
      <c r="D14" s="34"/>
      <c r="E14" s="34">
        <f t="shared" ref="E14:Y14" si="9">IFERROR(E13/E$8,0)</f>
        <v>0.78904858307662262</v>
      </c>
      <c r="F14" s="34"/>
      <c r="G14" s="34">
        <f t="shared" si="9"/>
        <v>0.82286640540228861</v>
      </c>
      <c r="H14" s="34"/>
      <c r="I14" s="34">
        <f t="shared" si="9"/>
        <v>0.79808292209448572</v>
      </c>
      <c r="J14" s="34"/>
      <c r="K14" s="34">
        <f t="shared" si="9"/>
        <v>0.78818625966641065</v>
      </c>
      <c r="L14" s="34"/>
      <c r="M14" s="34">
        <f t="shared" si="9"/>
        <v>0.748</v>
      </c>
      <c r="N14" s="34"/>
      <c r="O14" s="34">
        <f t="shared" si="9"/>
        <v>0.69799999999999995</v>
      </c>
      <c r="P14" s="34"/>
      <c r="Q14" s="34">
        <f t="shared" ref="Q14" si="10">IFERROR(Q13/Q$8,0)</f>
        <v>0.69799999999999995</v>
      </c>
      <c r="R14" s="34"/>
      <c r="S14" s="34">
        <f t="shared" ref="S14" si="11">IFERROR(S13/S$8,0)</f>
        <v>0.69799999999999995</v>
      </c>
      <c r="T14" s="34"/>
      <c r="U14" s="34">
        <f t="shared" ref="U14" si="12">IFERROR(U13/U$8,0)</f>
        <v>0.69799999999999995</v>
      </c>
      <c r="V14" s="34"/>
      <c r="W14" s="34">
        <f ca="1">IFERROR(W13/W$8,0)</f>
        <v>0.82474648523657712</v>
      </c>
      <c r="X14" s="34">
        <f t="shared" ca="1" si="9"/>
        <v>0.64294506813325736</v>
      </c>
      <c r="Y14" s="34">
        <f t="shared" ca="1" si="9"/>
        <v>0.78818622025709961</v>
      </c>
      <c r="Z14" s="34"/>
      <c r="AA14" s="34">
        <f t="shared" ref="AA14:AD14" ca="1" si="13">IFERROR(AA13/AA$8,0)</f>
        <v>0.72136437661106823</v>
      </c>
      <c r="AB14" s="34">
        <f t="shared" ca="1" si="13"/>
        <v>0.72136437661106823</v>
      </c>
      <c r="AC14" s="34">
        <f t="shared" ca="1" si="13"/>
        <v>0.72136437661106823</v>
      </c>
      <c r="AD14" s="34">
        <f t="shared" ca="1" si="13"/>
        <v>0.72136437661106823</v>
      </c>
      <c r="AL14" s="22"/>
      <c r="AM14" s="22"/>
    </row>
    <row r="15" spans="2:39" s="4" customFormat="1" ht="10.5">
      <c r="B15" s="183" t="s">
        <v>195</v>
      </c>
      <c r="C15" s="182">
        <f>(C8-C13)/C8</f>
        <v>0.1936605516644152</v>
      </c>
      <c r="D15" s="247"/>
      <c r="E15" s="182">
        <f t="shared" ref="E15:Y15" si="14">(E8-E13)/E8</f>
        <v>0.21095141692337735</v>
      </c>
      <c r="F15" s="247"/>
      <c r="G15" s="182">
        <f t="shared" si="14"/>
        <v>0.17713359459771133</v>
      </c>
      <c r="H15" s="247"/>
      <c r="I15" s="182">
        <f t="shared" si="14"/>
        <v>0.20191707790551428</v>
      </c>
      <c r="J15" s="247"/>
      <c r="K15" s="182">
        <f t="shared" si="14"/>
        <v>0.21181374033358935</v>
      </c>
      <c r="L15" s="247"/>
      <c r="M15" s="182">
        <f t="shared" si="14"/>
        <v>0.252</v>
      </c>
      <c r="N15" s="247"/>
      <c r="O15" s="182">
        <f t="shared" si="14"/>
        <v>0.30199999999999999</v>
      </c>
      <c r="P15" s="247"/>
      <c r="Q15" s="182">
        <f t="shared" ref="Q15:S15" si="15">(Q8-Q13)/Q8</f>
        <v>0.30199999999999999</v>
      </c>
      <c r="R15" s="247"/>
      <c r="S15" s="182">
        <f t="shared" si="15"/>
        <v>0.30199999999999999</v>
      </c>
      <c r="T15" s="247"/>
      <c r="U15" s="182">
        <f t="shared" ref="U15" si="16">(U8-U13)/U8</f>
        <v>0.30199999999999999</v>
      </c>
      <c r="V15" s="247"/>
      <c r="W15" s="182">
        <f t="shared" ca="1" si="14"/>
        <v>0.17525351476342288</v>
      </c>
      <c r="X15" s="182">
        <f ca="1">(X8-X13)/X8</f>
        <v>0.35705493186674264</v>
      </c>
      <c r="Y15" s="182">
        <f t="shared" ca="1" si="14"/>
        <v>0.21181377974290036</v>
      </c>
      <c r="Z15" s="36"/>
      <c r="AA15" s="36"/>
      <c r="AB15" s="36"/>
      <c r="AC15" s="36"/>
      <c r="AD15" s="36"/>
      <c r="AL15" s="22"/>
      <c r="AM15" s="22"/>
    </row>
    <row r="16" spans="2:39" s="4" customFormat="1" ht="10.5">
      <c r="B16" s="37" t="s">
        <v>26</v>
      </c>
      <c r="C16" s="93">
        <f>C8-C13</f>
        <v>1880296</v>
      </c>
      <c r="D16" s="248"/>
      <c r="E16" s="93">
        <f t="shared" ref="E16:Y16" si="17">E8-E13</f>
        <v>2964318</v>
      </c>
      <c r="F16" s="248"/>
      <c r="G16" s="93">
        <f t="shared" si="17"/>
        <v>2327074</v>
      </c>
      <c r="H16" s="248"/>
      <c r="I16" s="93">
        <f t="shared" si="17"/>
        <v>2925688</v>
      </c>
      <c r="J16" s="248"/>
      <c r="K16" s="93">
        <f t="shared" si="17"/>
        <v>4236274.8066717871</v>
      </c>
      <c r="L16" s="248"/>
      <c r="M16" s="93">
        <f t="shared" si="17"/>
        <v>6804000</v>
      </c>
      <c r="N16" s="248"/>
      <c r="O16" s="93">
        <f t="shared" si="17"/>
        <v>11174000</v>
      </c>
      <c r="P16" s="248"/>
      <c r="Q16" s="93">
        <f t="shared" ref="Q16" si="18">Q8-Q13</f>
        <v>15084900</v>
      </c>
      <c r="R16" s="248"/>
      <c r="S16" s="93">
        <f t="shared" ref="S16" si="19">S8-S13</f>
        <v>20364615</v>
      </c>
      <c r="T16" s="248"/>
      <c r="U16" s="93">
        <f t="shared" ref="U16" si="20">U8-U13</f>
        <v>27492230.25</v>
      </c>
      <c r="V16" s="248"/>
      <c r="W16" s="93">
        <f ca="1">W8-W13</f>
        <v>2800200.7989000045</v>
      </c>
      <c r="X16" s="93">
        <f t="shared" ca="1" si="17"/>
        <v>1436075.0077717844</v>
      </c>
      <c r="Y16" s="93">
        <f t="shared" ca="1" si="17"/>
        <v>4236275.8066717871</v>
      </c>
      <c r="Z16" s="38">
        <f ca="1">Z8-Z13</f>
        <v>1</v>
      </c>
      <c r="AA16" s="38">
        <f ca="1">AA8-AA13</f>
        <v>32087079.845320895</v>
      </c>
      <c r="AB16" s="38">
        <f ca="1">AB8-AB13</f>
        <v>37862754.217478648</v>
      </c>
      <c r="AC16" s="38">
        <f ca="1">AC8-AC13</f>
        <v>41459715.868139133</v>
      </c>
      <c r="AD16" s="38">
        <f ca="1">AD8-AD13</f>
        <v>41874313.026820511</v>
      </c>
      <c r="AE16" s="174"/>
      <c r="AF16" s="32">
        <f>+C16/C$8</f>
        <v>0.1936605516644152</v>
      </c>
      <c r="AG16" s="32">
        <f>+E16/E$8</f>
        <v>0.21095141692337735</v>
      </c>
      <c r="AH16" s="32">
        <f>+G16/G$8</f>
        <v>0.17713359459771133</v>
      </c>
      <c r="AI16" s="32">
        <f>+I16/I$8</f>
        <v>0.20191707790551428</v>
      </c>
      <c r="AL16" s="22">
        <f>G16/E16-1</f>
        <v>-0.21497153814131953</v>
      </c>
      <c r="AM16" s="22">
        <f>I16/G16-1</f>
        <v>0.25723891891706074</v>
      </c>
    </row>
    <row r="17" spans="1:39" s="4" customFormat="1">
      <c r="B17" s="25" t="s">
        <v>25</v>
      </c>
      <c r="C17" s="34">
        <f t="shared" ref="C17:AD17" si="21">IFERROR(C16/C$8,0)</f>
        <v>0.1936605516644152</v>
      </c>
      <c r="D17" s="34"/>
      <c r="E17" s="34">
        <f t="shared" si="21"/>
        <v>0.21095141692337735</v>
      </c>
      <c r="F17" s="34"/>
      <c r="G17" s="34">
        <f t="shared" si="21"/>
        <v>0.17713359459771133</v>
      </c>
      <c r="H17" s="34"/>
      <c r="I17" s="34">
        <f t="shared" si="21"/>
        <v>0.20191707790551428</v>
      </c>
      <c r="J17" s="34"/>
      <c r="K17" s="34">
        <f t="shared" si="21"/>
        <v>0.21181374033358935</v>
      </c>
      <c r="L17" s="34"/>
      <c r="M17" s="34">
        <f>IFERROR(M16/M$8,0)</f>
        <v>0.252</v>
      </c>
      <c r="N17" s="34"/>
      <c r="O17" s="34">
        <f t="shared" si="21"/>
        <v>0.30199999999999999</v>
      </c>
      <c r="P17" s="34"/>
      <c r="Q17" s="34">
        <f t="shared" ref="Q17:S17" si="22">IFERROR(Q16/Q$8,0)</f>
        <v>0.30199999999999999</v>
      </c>
      <c r="R17" s="34"/>
      <c r="S17" s="34">
        <f t="shared" si="22"/>
        <v>0.30199999999999999</v>
      </c>
      <c r="T17" s="34"/>
      <c r="U17" s="34">
        <f t="shared" ref="U17" si="23">IFERROR(U16/U$8,0)</f>
        <v>0.30199999999999999</v>
      </c>
      <c r="V17" s="34"/>
      <c r="W17" s="34">
        <f t="shared" ca="1" si="21"/>
        <v>0.17525351476342288</v>
      </c>
      <c r="X17" s="34">
        <f t="shared" ca="1" si="21"/>
        <v>0.35705493186674264</v>
      </c>
      <c r="Y17" s="34">
        <f t="shared" ca="1" si="21"/>
        <v>0.21181377974290036</v>
      </c>
      <c r="Z17" s="34"/>
      <c r="AA17" s="34">
        <f t="shared" ca="1" si="21"/>
        <v>0.27863562338893177</v>
      </c>
      <c r="AB17" s="34">
        <f t="shared" ca="1" si="21"/>
        <v>0.27863562338893172</v>
      </c>
      <c r="AC17" s="34">
        <f t="shared" ca="1" si="21"/>
        <v>0.27863562338893183</v>
      </c>
      <c r="AD17" s="34">
        <f t="shared" ca="1" si="21"/>
        <v>0.27863562338893172</v>
      </c>
      <c r="AL17" s="5"/>
      <c r="AM17" s="5"/>
    </row>
    <row r="18" spans="1:39" ht="10.5">
      <c r="B18" s="39"/>
      <c r="C18" s="94"/>
      <c r="D18" s="262">
        <f>C19/C7</f>
        <v>9.5449013702004981E-2</v>
      </c>
      <c r="E18" s="40"/>
      <c r="F18" s="262">
        <f>E19/E7</f>
        <v>8.6634444756298973E-2</v>
      </c>
      <c r="G18" s="40"/>
      <c r="H18" s="262">
        <f>G19/G7</f>
        <v>8.9653009595890204E-2</v>
      </c>
      <c r="I18" s="40"/>
      <c r="J18" s="262">
        <f>I19/I7</f>
        <v>8.4661899829615153E-2</v>
      </c>
      <c r="K18" s="41"/>
      <c r="L18" s="262">
        <f>K19/K7</f>
        <v>0.08</v>
      </c>
      <c r="M18" s="263">
        <f>K20/K7</f>
        <v>2.4553849999999999E-2</v>
      </c>
      <c r="N18" s="262">
        <f>M19/M7</f>
        <v>0.08</v>
      </c>
      <c r="O18" s="263">
        <f>M20/M7</f>
        <v>2.4553850000000002E-2</v>
      </c>
      <c r="P18" s="262">
        <f>O19/O7</f>
        <v>0.08</v>
      </c>
      <c r="Q18" s="263">
        <f>O20/O7</f>
        <v>2.4547213824324329E-2</v>
      </c>
      <c r="R18" s="262">
        <f>Q19/Q7</f>
        <v>0.08</v>
      </c>
      <c r="S18" s="263">
        <f>Q20/Q7</f>
        <v>2.4547213824324333E-2</v>
      </c>
      <c r="T18" s="262">
        <f>S19/S7</f>
        <v>0.08</v>
      </c>
      <c r="U18" s="263">
        <f>S20/S7</f>
        <v>2.4547213824324333E-2</v>
      </c>
      <c r="V18" s="262">
        <f>U19/U7</f>
        <v>0.08</v>
      </c>
      <c r="W18" s="227">
        <v>0.8</v>
      </c>
      <c r="X18" s="227">
        <v>0.2</v>
      </c>
      <c r="Y18" s="41"/>
      <c r="Z18" s="41"/>
      <c r="AA18" s="41"/>
      <c r="AB18" s="41"/>
      <c r="AC18" s="41"/>
      <c r="AD18" s="41"/>
      <c r="AF18" s="4"/>
      <c r="AG18" s="4"/>
      <c r="AH18" s="4"/>
      <c r="AI18" s="4"/>
    </row>
    <row r="19" spans="1:39" s="7" customFormat="1" outlineLevel="1">
      <c r="B19" s="4" t="s">
        <v>23</v>
      </c>
      <c r="C19" s="89">
        <f>SUMIF('2021 P&amp;L'!$H$8:$H$41,IS!$B19,'2021 P&amp;L'!$G$8:$G$41)</f>
        <v>926737</v>
      </c>
      <c r="D19" s="246">
        <f>C19/SUM(C19:C20)</f>
        <v>0.72992510434117575</v>
      </c>
      <c r="E19" s="19">
        <f>SUMIF('2022 P&amp;L'!$H$8:$H$41,IS!$B19,'2022 P&amp;L'!$G$8:$G$41)</f>
        <v>1217399</v>
      </c>
      <c r="F19" s="246">
        <f>E19/SUM(E19:E20)</f>
        <v>0.69762187190198677</v>
      </c>
      <c r="G19" s="19">
        <f>SUMIF('2023 P&amp;L'!$H$8:$H$39,IS!$B19,'2023 P&amp;L'!$G$8:$G$40)</f>
        <v>1177807</v>
      </c>
      <c r="H19" s="246">
        <f>G19/SUM(G19:G20)</f>
        <v>0.70736992440471791</v>
      </c>
      <c r="I19" s="19">
        <f>SUMIF('2023 P&amp;L'!$H$8:$H$39,IS!$B19,'2023 P&amp;L'!$E$8:$E$40)</f>
        <v>1226713</v>
      </c>
      <c r="J19" s="246">
        <f>I19/SUM(I19:I20)</f>
        <v>0.75149614576677581</v>
      </c>
      <c r="K19" s="31">
        <f>K7*8%</f>
        <v>1600000</v>
      </c>
      <c r="L19" s="246">
        <f>K19/SUM(K19:K20)</f>
        <v>0.7651559459551226</v>
      </c>
      <c r="M19" s="31">
        <f>M8*0.08</f>
        <v>2160000</v>
      </c>
      <c r="N19" s="246">
        <f>M19/SUM(M19:M20)</f>
        <v>0.7651559459551226</v>
      </c>
      <c r="O19" s="31">
        <f>O8*0.08</f>
        <v>2960000</v>
      </c>
      <c r="P19" s="246">
        <f>O19/SUM(O19:O20)</f>
        <v>0.76520451453089711</v>
      </c>
      <c r="Q19" s="31">
        <f>Q8*0.08</f>
        <v>3996000</v>
      </c>
      <c r="R19" s="246">
        <f>Q19/SUM(Q19:Q20)</f>
        <v>0.76520451453089711</v>
      </c>
      <c r="S19" s="31">
        <f>S8*0.08</f>
        <v>5394600</v>
      </c>
      <c r="T19" s="246">
        <f>S19/SUM(S19:S20)</f>
        <v>0.76520451453089711</v>
      </c>
      <c r="U19" s="31">
        <f>U8*0.08</f>
        <v>7282710</v>
      </c>
      <c r="V19" s="246">
        <f>U19/SUM(U19:U20)</f>
        <v>0.76520451453089722</v>
      </c>
      <c r="W19" s="31">
        <f>W7*8%</f>
        <v>1278240.0000000002</v>
      </c>
      <c r="X19" s="31">
        <f>K19-W19</f>
        <v>321759.99999999977</v>
      </c>
      <c r="Y19" s="229">
        <f>SUM(W19:X19)</f>
        <v>1600000</v>
      </c>
      <c r="Z19" s="229">
        <f t="shared" ref="Z19:Z30" si="24">Y19-K19</f>
        <v>0</v>
      </c>
      <c r="AA19" s="31"/>
      <c r="AB19" s="31"/>
      <c r="AC19" s="31"/>
      <c r="AD19" s="31"/>
      <c r="AF19" s="97">
        <f>C19/C$8</f>
        <v>9.5449013702004981E-2</v>
      </c>
      <c r="AG19" s="97">
        <f>E19/E$8</f>
        <v>8.6634444756298973E-2</v>
      </c>
      <c r="AH19" s="97">
        <f>G19/G$8</f>
        <v>8.9653009595890204E-2</v>
      </c>
      <c r="AI19" s="97">
        <f>I19/I$8</f>
        <v>8.4661899829615153E-2</v>
      </c>
      <c r="AK19" s="22">
        <f>IFERROR(E19/C19-1,"NA")</f>
        <v>0.3136402237096394</v>
      </c>
      <c r="AL19" s="22">
        <f>IFERROR(G19/E19-1,"NA")</f>
        <v>-3.252179441579961E-2</v>
      </c>
      <c r="AM19" s="22">
        <f>IFERROR(I19/G19-1,"NA")</f>
        <v>4.1522932025365833E-2</v>
      </c>
    </row>
    <row r="20" spans="1:39" outlineLevel="1">
      <c r="B20" s="4" t="s">
        <v>193</v>
      </c>
      <c r="C20" s="89">
        <f>237972+104924</f>
        <v>342896</v>
      </c>
      <c r="D20" s="246">
        <f>C20/SUM(C19:C20)</f>
        <v>0.27007489565882425</v>
      </c>
      <c r="E20" s="19">
        <v>527671</v>
      </c>
      <c r="F20" s="246">
        <f>E20/SUM(E19:E20)</f>
        <v>0.30237812809801329</v>
      </c>
      <c r="G20" s="19">
        <v>487244</v>
      </c>
      <c r="H20" s="246">
        <f>G20/SUM(G19:G20)</f>
        <v>0.29263007559528209</v>
      </c>
      <c r="I20" s="19">
        <v>405648</v>
      </c>
      <c r="J20" s="246">
        <f>I20/SUM(I19:I20)</f>
        <v>0.24850385423322416</v>
      </c>
      <c r="K20" s="31">
        <v>491077</v>
      </c>
      <c r="L20" s="246">
        <f>K20/SUM(K19:K20)</f>
        <v>0.23484405404487735</v>
      </c>
      <c r="M20" s="31">
        <f>K20*1.35</f>
        <v>662953.95000000007</v>
      </c>
      <c r="N20" s="246">
        <f>M20/SUM(M19:M20)</f>
        <v>0.23484405404487735</v>
      </c>
      <c r="O20" s="31">
        <f>M20*1.37</f>
        <v>908246.91150000016</v>
      </c>
      <c r="P20" s="246">
        <f>O20/SUM(O19:O20)</f>
        <v>0.23479548546910281</v>
      </c>
      <c r="Q20" s="31">
        <f>O20*1.35</f>
        <v>1226133.3305250003</v>
      </c>
      <c r="R20" s="246">
        <f>Q20/SUM(Q19:Q20)</f>
        <v>0.23479548546910284</v>
      </c>
      <c r="S20" s="31">
        <f>Q20*1.35</f>
        <v>1655279.9962087506</v>
      </c>
      <c r="T20" s="246">
        <f>S20/SUM(S19:S20)</f>
        <v>0.23479548546910287</v>
      </c>
      <c r="U20" s="31">
        <f>S20*1.35</f>
        <v>2234627.9948818134</v>
      </c>
      <c r="V20" s="246">
        <f>U20/SUM(U19:U20)</f>
        <v>0.23479548546910289</v>
      </c>
      <c r="W20" s="31"/>
      <c r="X20" s="31">
        <v>491077</v>
      </c>
      <c r="Y20" s="229">
        <f t="shared" ref="Y20:Y30" si="25">SUM(W20:X20)</f>
        <v>491077</v>
      </c>
      <c r="Z20" s="229">
        <f t="shared" si="24"/>
        <v>0</v>
      </c>
      <c r="AA20" s="31"/>
      <c r="AB20" s="31"/>
      <c r="AC20" s="31"/>
      <c r="AD20" s="31"/>
      <c r="AF20" s="98">
        <f>+C20/C$8</f>
        <v>3.5316475982250302E-2</v>
      </c>
      <c r="AG20" s="98">
        <f>+E20/E$8</f>
        <v>3.7550945991413689E-2</v>
      </c>
      <c r="AH20" s="98">
        <f>+G20/G$8</f>
        <v>3.7088326871499259E-2</v>
      </c>
      <c r="AI20" s="98">
        <f>+I20/I$8</f>
        <v>2.799589662951622E-2</v>
      </c>
      <c r="AK20" s="22">
        <f>IFERROR(E20/C20-1,"NA")</f>
        <v>0.53886601185199012</v>
      </c>
      <c r="AL20" s="22">
        <f>IFERROR(G20/E20-1,"NA")</f>
        <v>-7.661402654305427E-2</v>
      </c>
      <c r="AM20" s="22">
        <f>IFERROR(I20/G20-1,"NA")</f>
        <v>-0.16746435051021669</v>
      </c>
    </row>
    <row r="21" spans="1:39" s="7" customFormat="1" outlineLevel="1">
      <c r="B21" s="4" t="s">
        <v>21</v>
      </c>
      <c r="C21" s="89">
        <f>SUMIF('2021 P&amp;L'!$H$8:$H$41,IS!$B21,'2021 P&amp;L'!$G$8:$G$41)</f>
        <v>145595</v>
      </c>
      <c r="D21" s="89"/>
      <c r="E21" s="19">
        <f>SUMIF('2022 P&amp;L'!$H$8:$H$41,IS!$B21,'2022 P&amp;L'!$G$8:$G$41)</f>
        <v>177193</v>
      </c>
      <c r="F21" s="19"/>
      <c r="G21" s="19">
        <f>SUMIF('2023 P&amp;L'!$H$8:$H$39,IS!$B21,'2023 P&amp;L'!$G$8:$G$40)</f>
        <v>128273</v>
      </c>
      <c r="H21" s="19"/>
      <c r="I21" s="19">
        <f>SUMIF('2023 P&amp;L'!$H$8:$H$39,IS!$B21,'2023 P&amp;L'!$E$8:$E$40)</f>
        <v>141802</v>
      </c>
      <c r="J21" s="19"/>
      <c r="K21" s="31">
        <f>K7*1%</f>
        <v>200000</v>
      </c>
      <c r="L21" s="31"/>
      <c r="M21" s="31">
        <f>K21*1.15</f>
        <v>229999.99999999997</v>
      </c>
      <c r="N21" s="31"/>
      <c r="O21" s="31">
        <f>M21*1.2</f>
        <v>275999.99999999994</v>
      </c>
      <c r="P21" s="31"/>
      <c r="Q21" s="31">
        <f>O21*1.25</f>
        <v>344999.99999999994</v>
      </c>
      <c r="R21" s="31"/>
      <c r="S21" s="31">
        <f>Q21*1.25</f>
        <v>431249.99999999994</v>
      </c>
      <c r="T21" s="31"/>
      <c r="U21" s="31">
        <f>S21*1.25</f>
        <v>539062.49999999988</v>
      </c>
      <c r="V21" s="31"/>
      <c r="W21" s="31">
        <f>W7*1%</f>
        <v>159780.00000000003</v>
      </c>
      <c r="X21" s="31">
        <f>X7*1%</f>
        <v>40219.999999999964</v>
      </c>
      <c r="Y21" s="229">
        <f t="shared" si="25"/>
        <v>200000</v>
      </c>
      <c r="Z21" s="229">
        <f t="shared" si="24"/>
        <v>0</v>
      </c>
      <c r="AA21" s="31"/>
      <c r="AB21" s="31"/>
      <c r="AC21" s="31"/>
      <c r="AD21" s="31"/>
      <c r="AF21" s="97">
        <f>C21/C$8</f>
        <v>1.4995515610085077E-2</v>
      </c>
      <c r="AG21" s="97">
        <f>E21/E$8</f>
        <v>1.2609684392465317E-2</v>
      </c>
      <c r="AH21" s="97">
        <f>G21/G$8</f>
        <v>9.7639600544856871E-3</v>
      </c>
      <c r="AI21" s="97">
        <f>I21/I$8</f>
        <v>9.7864999552781211E-3</v>
      </c>
      <c r="AK21" s="22">
        <f>IFERROR(E21/C21-1,"NA")</f>
        <v>0.2170266836086403</v>
      </c>
      <c r="AL21" s="22">
        <f>IFERROR(G21/E21-1,"NA")</f>
        <v>-0.27608314098186726</v>
      </c>
      <c r="AM21" s="22">
        <f>IFERROR(I21/G21-1,"NA")</f>
        <v>0.10547036398930398</v>
      </c>
    </row>
    <row r="22" spans="1:39" outlineLevel="1">
      <c r="B22" s="4" t="s">
        <v>226</v>
      </c>
      <c r="C22" s="89">
        <v>50655</v>
      </c>
      <c r="D22" s="89"/>
      <c r="E22" s="19">
        <v>142560</v>
      </c>
      <c r="F22" s="19"/>
      <c r="G22" s="19">
        <v>7436</v>
      </c>
      <c r="H22" s="19"/>
      <c r="I22" s="19">
        <v>7370</v>
      </c>
      <c r="J22" s="19"/>
      <c r="K22" s="31">
        <v>8923</v>
      </c>
      <c r="L22" s="31"/>
      <c r="M22" s="31">
        <f>K22*1.15</f>
        <v>10261.449999999999</v>
      </c>
      <c r="N22" s="31"/>
      <c r="O22" s="31">
        <f>M22*1.2</f>
        <v>12313.739999999998</v>
      </c>
      <c r="P22" s="31"/>
      <c r="Q22" s="31">
        <f t="shared" ref="Q22:U30" si="26">O22*1.25</f>
        <v>15392.174999999997</v>
      </c>
      <c r="R22" s="31"/>
      <c r="S22" s="31">
        <f t="shared" si="26"/>
        <v>19240.218749999996</v>
      </c>
      <c r="T22" s="31"/>
      <c r="U22" s="31">
        <f t="shared" si="26"/>
        <v>24050.273437499996</v>
      </c>
      <c r="V22" s="31"/>
      <c r="W22" s="31"/>
      <c r="X22" s="31">
        <v>8923</v>
      </c>
      <c r="Y22" s="229">
        <f t="shared" si="25"/>
        <v>8923</v>
      </c>
      <c r="Z22" s="229">
        <f t="shared" si="24"/>
        <v>0</v>
      </c>
      <c r="AA22" s="31"/>
      <c r="AB22" s="31"/>
      <c r="AC22" s="31"/>
      <c r="AD22" s="31"/>
      <c r="AE22" s="4">
        <v>6</v>
      </c>
      <c r="AF22" s="98"/>
      <c r="AG22" s="98"/>
      <c r="AH22" s="98"/>
      <c r="AI22" s="98"/>
      <c r="AK22" s="22"/>
      <c r="AL22" s="22"/>
      <c r="AM22" s="22"/>
    </row>
    <row r="23" spans="1:39" outlineLevel="1">
      <c r="B23" s="4" t="s">
        <v>28</v>
      </c>
      <c r="C23" s="89">
        <f>SUMIF('2021 P&amp;L'!$H$8:$H$41,IS!$B23,'2021 P&amp;L'!$G$8:$G$41)</f>
        <v>63670</v>
      </c>
      <c r="D23" s="89"/>
      <c r="E23" s="19">
        <f>SUMIF('2022 P&amp;L'!$H$8:$H$41,IS!$B23,'2022 P&amp;L'!$G$8:$G$41)</f>
        <v>67626</v>
      </c>
      <c r="F23" s="19"/>
      <c r="G23" s="19">
        <f>SUMIF('2023 P&amp;L'!$H$8:$H$39,IS!$B23,'2023 P&amp;L'!$G$8:$G$40)</f>
        <v>63960</v>
      </c>
      <c r="H23" s="19"/>
      <c r="I23" s="19">
        <f>SUMIF('2023 P&amp;L'!$H$8:$H$39,IS!$B23,'2023 P&amp;L'!$E$8:$E$40)</f>
        <v>68546</v>
      </c>
      <c r="J23" s="19"/>
      <c r="K23" s="31">
        <f>I23+1000*10</f>
        <v>78546</v>
      </c>
      <c r="L23" s="31"/>
      <c r="M23" s="31">
        <f>K23*1.15</f>
        <v>90327.9</v>
      </c>
      <c r="N23" s="31"/>
      <c r="O23" s="31">
        <f t="shared" ref="O23:O29" si="27">M23*1.2</f>
        <v>108393.48</v>
      </c>
      <c r="P23" s="31"/>
      <c r="Q23" s="31">
        <f t="shared" si="26"/>
        <v>135491.85</v>
      </c>
      <c r="R23" s="31"/>
      <c r="S23" s="31">
        <f t="shared" si="26"/>
        <v>169364.8125</v>
      </c>
      <c r="T23" s="31"/>
      <c r="U23" s="31">
        <f t="shared" si="26"/>
        <v>211706.015625</v>
      </c>
      <c r="V23" s="31"/>
      <c r="W23" s="31">
        <f t="shared" ref="W23:X30" si="28">$K23*W$18</f>
        <v>62836.800000000003</v>
      </c>
      <c r="X23" s="31">
        <f t="shared" si="28"/>
        <v>15709.2</v>
      </c>
      <c r="Y23" s="229">
        <f t="shared" si="25"/>
        <v>78546</v>
      </c>
      <c r="Z23" s="229">
        <f t="shared" si="24"/>
        <v>0</v>
      </c>
      <c r="AA23" s="31"/>
      <c r="AB23" s="31"/>
      <c r="AC23" s="31"/>
      <c r="AD23" s="31"/>
      <c r="AF23" s="98" t="e">
        <f>+#REF!/#REF!</f>
        <v>#REF!</v>
      </c>
      <c r="AG23" s="98" t="e">
        <f>+#REF!/#REF!</f>
        <v>#REF!</v>
      </c>
      <c r="AH23" s="98" t="e">
        <f t="shared" ref="AH23:AH30" si="29">+A23/A$8</f>
        <v>#DIV/0!</v>
      </c>
      <c r="AI23" s="98">
        <f t="shared" ref="AI23:AI30" si="30">+C23/C$8</f>
        <v>6.5576735388860668E-3</v>
      </c>
      <c r="AK23" s="22" t="str">
        <f>IFERROR(#REF!/#REF!-1,"NA")</f>
        <v>NA</v>
      </c>
      <c r="AL23" s="22" t="str">
        <f>IFERROR(#REF!/#REF!-1,"NA")</f>
        <v>NA</v>
      </c>
      <c r="AM23" s="22" t="str">
        <f>IFERROR(#REF!/#REF!-1,"NA")</f>
        <v>NA</v>
      </c>
    </row>
    <row r="24" spans="1:39" outlineLevel="1">
      <c r="B24" s="4" t="s">
        <v>29</v>
      </c>
      <c r="C24" s="89">
        <f>SUMIF('2021 P&amp;L'!$H$8:$H$41,IS!$B24,'2021 P&amp;L'!$G$8:$G$41)</f>
        <v>21546</v>
      </c>
      <c r="D24" s="89"/>
      <c r="E24" s="19">
        <f>SUMIF('2022 P&amp;L'!$H$8:$H$41,IS!$B24,'2022 P&amp;L'!$G$8:$G$41)</f>
        <v>19702</v>
      </c>
      <c r="F24" s="19"/>
      <c r="G24" s="19">
        <f>SUMIF('2023 P&amp;L'!$H$8:$H$39,IS!$B24,'2023 P&amp;L'!$G$8:$G$40)</f>
        <v>37777</v>
      </c>
      <c r="H24" s="19"/>
      <c r="I24" s="19">
        <f>SUMIF('2023 P&amp;L'!$H$8:$H$39,IS!$B24,'2023 P&amp;L'!$E$8:$E$40)</f>
        <v>24052</v>
      </c>
      <c r="J24" s="19"/>
      <c r="K24" s="31">
        <f>I24*1.1</f>
        <v>26457.200000000001</v>
      </c>
      <c r="L24" s="31"/>
      <c r="M24" s="31">
        <f>K24*1.15</f>
        <v>30425.78</v>
      </c>
      <c r="N24" s="31"/>
      <c r="O24" s="31">
        <f t="shared" si="27"/>
        <v>36510.935999999994</v>
      </c>
      <c r="P24" s="31"/>
      <c r="Q24" s="31">
        <f t="shared" si="26"/>
        <v>45638.669999999991</v>
      </c>
      <c r="R24" s="31"/>
      <c r="S24" s="31">
        <f t="shared" si="26"/>
        <v>57048.337499999987</v>
      </c>
      <c r="T24" s="31"/>
      <c r="U24" s="31">
        <f t="shared" si="26"/>
        <v>71310.421874999985</v>
      </c>
      <c r="V24" s="31"/>
      <c r="W24" s="31">
        <f t="shared" si="28"/>
        <v>21165.760000000002</v>
      </c>
      <c r="X24" s="31">
        <f t="shared" si="28"/>
        <v>5291.4400000000005</v>
      </c>
      <c r="Y24" s="229">
        <f t="shared" si="25"/>
        <v>26457.200000000004</v>
      </c>
      <c r="Z24" s="229">
        <f t="shared" si="24"/>
        <v>0</v>
      </c>
      <c r="AA24" s="31"/>
      <c r="AB24" s="31"/>
      <c r="AC24" s="31"/>
      <c r="AD24" s="31"/>
      <c r="AF24" s="98" t="e">
        <f>+#REF!/#REF!</f>
        <v>#REF!</v>
      </c>
      <c r="AG24" s="98" t="e">
        <f>+#REF!/#REF!</f>
        <v>#REF!</v>
      </c>
      <c r="AH24" s="98" t="e">
        <f t="shared" si="29"/>
        <v>#DIV/0!</v>
      </c>
      <c r="AI24" s="98">
        <f t="shared" si="30"/>
        <v>2.2191241411785643E-3</v>
      </c>
      <c r="AK24" s="22" t="str">
        <f>IFERROR(#REF!/#REF!-1,"NA")</f>
        <v>NA</v>
      </c>
      <c r="AL24" s="22" t="str">
        <f>IFERROR(#REF!/#REF!-1,"NA")</f>
        <v>NA</v>
      </c>
      <c r="AM24" s="22" t="str">
        <f>IFERROR(#REF!/#REF!-1,"NA")</f>
        <v>NA</v>
      </c>
    </row>
    <row r="25" spans="1:39" outlineLevel="1">
      <c r="B25" s="4" t="s">
        <v>30</v>
      </c>
      <c r="C25" s="89">
        <f>SUMIF('2021 P&amp;L'!$H$8:$H$41,IS!$B25,'2021 P&amp;L'!$G$8:$G$41)</f>
        <v>15177</v>
      </c>
      <c r="D25" s="89"/>
      <c r="E25" s="19">
        <f>SUMIF('2022 P&amp;L'!$H$8:$H$41,IS!$B25,'2022 P&amp;L'!$G$8:$G$41)</f>
        <v>12819</v>
      </c>
      <c r="F25" s="19"/>
      <c r="G25" s="19">
        <f>SUMIF('2023 P&amp;L'!$H$8:$H$39,IS!$B25,'2023 P&amp;L'!$G$8:$G$40)</f>
        <v>46605</v>
      </c>
      <c r="H25" s="19"/>
      <c r="I25" s="19">
        <f>SUMIF('2023 P&amp;L'!$H$8:$H$39,IS!$B25,'2023 P&amp;L'!$E$8:$E$40)</f>
        <v>54892</v>
      </c>
      <c r="J25" s="19"/>
      <c r="K25" s="31">
        <f>I25*1.1</f>
        <v>60381.200000000004</v>
      </c>
      <c r="L25" s="31"/>
      <c r="M25" s="31">
        <f t="shared" ref="M25:M28" si="31">K25*1.15</f>
        <v>69438.38</v>
      </c>
      <c r="N25" s="31"/>
      <c r="O25" s="31">
        <f t="shared" si="27"/>
        <v>83326.055999999997</v>
      </c>
      <c r="P25" s="31"/>
      <c r="Q25" s="31">
        <f t="shared" si="26"/>
        <v>104157.56999999999</v>
      </c>
      <c r="R25" s="31"/>
      <c r="S25" s="31">
        <f t="shared" si="26"/>
        <v>130196.96249999999</v>
      </c>
      <c r="T25" s="31"/>
      <c r="U25" s="31">
        <f t="shared" si="26"/>
        <v>162746.203125</v>
      </c>
      <c r="V25" s="31"/>
      <c r="W25" s="31">
        <f t="shared" si="28"/>
        <v>48304.960000000006</v>
      </c>
      <c r="X25" s="31">
        <f t="shared" si="28"/>
        <v>12076.240000000002</v>
      </c>
      <c r="Y25" s="229">
        <f t="shared" si="25"/>
        <v>60381.200000000012</v>
      </c>
      <c r="Z25" s="229">
        <f t="shared" si="24"/>
        <v>0</v>
      </c>
      <c r="AA25" s="31"/>
      <c r="AB25" s="31"/>
      <c r="AC25" s="31"/>
      <c r="AD25" s="31"/>
      <c r="AF25" s="98" t="e">
        <f>+#REF!/#REF!</f>
        <v>#REF!</v>
      </c>
      <c r="AG25" s="98" t="e">
        <f>+#REF!/#REF!</f>
        <v>#REF!</v>
      </c>
      <c r="AH25" s="98" t="e">
        <f t="shared" si="29"/>
        <v>#DIV/0!</v>
      </c>
      <c r="AI25" s="98">
        <f t="shared" si="30"/>
        <v>1.5631507978588635E-3</v>
      </c>
      <c r="AK25" s="22" t="str">
        <f>IFERROR(#REF!/#REF!-1,"NA")</f>
        <v>NA</v>
      </c>
      <c r="AL25" s="22" t="str">
        <f>IFERROR(#REF!/#REF!-1,"NA")</f>
        <v>NA</v>
      </c>
      <c r="AM25" s="22" t="str">
        <f>IFERROR(#REF!/#REF!-1,"NA")</f>
        <v>NA</v>
      </c>
    </row>
    <row r="26" spans="1:39" outlineLevel="1">
      <c r="B26" s="4" t="s">
        <v>31</v>
      </c>
      <c r="C26" s="89">
        <f>SUMIF('2021 P&amp;L'!$H$8:$H$41,IS!$B26,'2021 P&amp;L'!$G$8:$G$41)</f>
        <v>13332</v>
      </c>
      <c r="D26" s="89"/>
      <c r="E26" s="19">
        <f>SUMIF('2022 P&amp;L'!$H$8:$H$41,IS!$B26,'2022 P&amp;L'!$G$8:$G$41)</f>
        <v>15823</v>
      </c>
      <c r="F26" s="19"/>
      <c r="G26" s="19">
        <f>SUMIF('2023 P&amp;L'!$H$8:$H$39,IS!$B26,'2023 P&amp;L'!$G$8:$G$40)</f>
        <v>15505</v>
      </c>
      <c r="H26" s="19"/>
      <c r="I26" s="19">
        <f>SUMIF('2023 P&amp;L'!$H$8:$H$39,IS!$B26,'2023 P&amp;L'!$E$8:$E$40)</f>
        <v>14489</v>
      </c>
      <c r="J26" s="19"/>
      <c r="K26" s="31">
        <f>I26*1.1</f>
        <v>15937.900000000001</v>
      </c>
      <c r="L26" s="31"/>
      <c r="M26" s="31">
        <f t="shared" si="31"/>
        <v>18328.584999999999</v>
      </c>
      <c r="N26" s="31"/>
      <c r="O26" s="31">
        <f t="shared" si="27"/>
        <v>21994.302</v>
      </c>
      <c r="P26" s="31"/>
      <c r="Q26" s="31">
        <f t="shared" si="26"/>
        <v>27492.877499999999</v>
      </c>
      <c r="R26" s="31"/>
      <c r="S26" s="31">
        <f t="shared" si="26"/>
        <v>34366.096874999996</v>
      </c>
      <c r="T26" s="31"/>
      <c r="U26" s="31">
        <f t="shared" si="26"/>
        <v>42957.621093749993</v>
      </c>
      <c r="V26" s="31"/>
      <c r="W26" s="31">
        <f t="shared" si="28"/>
        <v>12750.320000000002</v>
      </c>
      <c r="X26" s="31">
        <f t="shared" si="28"/>
        <v>3187.5800000000004</v>
      </c>
      <c r="Y26" s="229">
        <f t="shared" si="25"/>
        <v>15937.900000000001</v>
      </c>
      <c r="Z26" s="229">
        <f t="shared" si="24"/>
        <v>0</v>
      </c>
      <c r="AA26" s="31"/>
      <c r="AB26" s="31"/>
      <c r="AC26" s="31"/>
      <c r="AD26" s="31"/>
      <c r="AF26" s="98" t="e">
        <f>+#REF!/#REF!</f>
        <v>#REF!</v>
      </c>
      <c r="AG26" s="98" t="e">
        <f>+#REF!/#REF!</f>
        <v>#REF!</v>
      </c>
      <c r="AH26" s="98" t="e">
        <f t="shared" si="29"/>
        <v>#DIV/0!</v>
      </c>
      <c r="AI26" s="98">
        <f t="shared" si="30"/>
        <v>1.3731255476744E-3</v>
      </c>
      <c r="AK26" s="22" t="str">
        <f>IFERROR(#REF!/#REF!-1,"NA")</f>
        <v>NA</v>
      </c>
      <c r="AL26" s="22" t="str">
        <f>IFERROR(#REF!/#REF!-1,"NA")</f>
        <v>NA</v>
      </c>
      <c r="AM26" s="22" t="str">
        <f>IFERROR(#REF!/#REF!-1,"NA")</f>
        <v>NA</v>
      </c>
    </row>
    <row r="27" spans="1:39" outlineLevel="1">
      <c r="B27" s="4" t="s">
        <v>32</v>
      </c>
      <c r="C27" s="89">
        <f>SUMIF('2021 P&amp;L'!$H$8:$H$41,IS!$B27,'2021 P&amp;L'!$G$8:$G$41)</f>
        <v>76906</v>
      </c>
      <c r="D27" s="89"/>
      <c r="E27" s="19">
        <f>SUMIF('2022 P&amp;L'!$H$8:$H$41,IS!$B27,'2022 P&amp;L'!$G$8:$G$41)</f>
        <v>81098</v>
      </c>
      <c r="F27" s="19"/>
      <c r="G27" s="19">
        <f>SUMIF('2023 P&amp;L'!$H$8:$H$39,IS!$B27,'2023 P&amp;L'!$G$8:$G$40)</f>
        <v>78849</v>
      </c>
      <c r="H27" s="19"/>
      <c r="I27" s="19">
        <f>SUMIF('2023 P&amp;L'!$H$8:$H$39,IS!$B27,'2023 P&amp;L'!$E$8:$E$40)</f>
        <v>122551</v>
      </c>
      <c r="J27" s="19"/>
      <c r="K27" s="31">
        <f>90000</f>
        <v>90000</v>
      </c>
      <c r="L27" s="31"/>
      <c r="M27" s="31">
        <f t="shared" si="31"/>
        <v>103499.99999999999</v>
      </c>
      <c r="N27" s="31"/>
      <c r="O27" s="31">
        <f t="shared" si="27"/>
        <v>124199.99999999997</v>
      </c>
      <c r="P27" s="31"/>
      <c r="Q27" s="31">
        <f t="shared" si="26"/>
        <v>155249.99999999997</v>
      </c>
      <c r="R27" s="31"/>
      <c r="S27" s="31">
        <f t="shared" si="26"/>
        <v>194062.49999999997</v>
      </c>
      <c r="T27" s="31"/>
      <c r="U27" s="31">
        <f t="shared" si="26"/>
        <v>242578.12499999997</v>
      </c>
      <c r="V27" s="31"/>
      <c r="W27" s="31">
        <f t="shared" si="28"/>
        <v>72000</v>
      </c>
      <c r="X27" s="31">
        <f t="shared" si="28"/>
        <v>18000</v>
      </c>
      <c r="Y27" s="229">
        <f t="shared" si="25"/>
        <v>90000</v>
      </c>
      <c r="Z27" s="229">
        <f t="shared" si="24"/>
        <v>0</v>
      </c>
      <c r="AA27" s="31"/>
      <c r="AB27" s="31"/>
      <c r="AC27" s="31"/>
      <c r="AD27" s="31"/>
      <c r="AF27" s="98" t="e">
        <f>+#REF!/#REF!</f>
        <v>#REF!</v>
      </c>
      <c r="AG27" s="98" t="e">
        <f>+#REF!/#REF!</f>
        <v>#REF!</v>
      </c>
      <c r="AH27" s="98" t="e">
        <f t="shared" si="29"/>
        <v>#DIV/0!</v>
      </c>
      <c r="AI27" s="98">
        <f t="shared" si="30"/>
        <v>7.9209115938679419E-3</v>
      </c>
      <c r="AK27" s="22" t="str">
        <f>IFERROR(#REF!/#REF!-1,"NA")</f>
        <v>NA</v>
      </c>
      <c r="AL27" s="22" t="str">
        <f>IFERROR(#REF!/#REF!-1,"NA")</f>
        <v>NA</v>
      </c>
      <c r="AM27" s="22" t="str">
        <f>IFERROR(#REF!/#REF!-1,"NA")</f>
        <v>NA</v>
      </c>
    </row>
    <row r="28" spans="1:39" outlineLevel="1">
      <c r="B28" s="4" t="s">
        <v>33</v>
      </c>
      <c r="C28" s="89">
        <f>SUMIF('2021 P&amp;L'!$H$8:$H$41,IS!$B28,'2021 P&amp;L'!$G$8:$G$41)</f>
        <v>12955</v>
      </c>
      <c r="D28" s="89"/>
      <c r="E28" s="19">
        <f>SUMIF('2022 P&amp;L'!$H$8:$H$41,IS!$B28,'2022 P&amp;L'!$G$8:$G$41)</f>
        <v>21452</v>
      </c>
      <c r="F28" s="19"/>
      <c r="G28" s="19">
        <f>SUMIF('2023 P&amp;L'!$H$8:$H$39,IS!$B28,'2023 P&amp;L'!$G$8:$G$40)</f>
        <v>31820</v>
      </c>
      <c r="H28" s="19"/>
      <c r="I28" s="19">
        <f>SUMIF('2023 P&amp;L'!$H$8:$H$39,IS!$B28,'2023 P&amp;L'!$E$8:$E$40)</f>
        <v>30411</v>
      </c>
      <c r="J28" s="19"/>
      <c r="K28" s="31">
        <f>I28*1.1</f>
        <v>33452.100000000006</v>
      </c>
      <c r="L28" s="31"/>
      <c r="M28" s="31">
        <f t="shared" si="31"/>
        <v>38469.915000000001</v>
      </c>
      <c r="N28" s="31"/>
      <c r="O28" s="31">
        <f t="shared" si="27"/>
        <v>46163.898000000001</v>
      </c>
      <c r="P28" s="31"/>
      <c r="Q28" s="31">
        <f t="shared" si="26"/>
        <v>57704.872499999998</v>
      </c>
      <c r="R28" s="31"/>
      <c r="S28" s="31">
        <f t="shared" si="26"/>
        <v>72131.090624999997</v>
      </c>
      <c r="T28" s="31"/>
      <c r="U28" s="31">
        <f t="shared" si="26"/>
        <v>90163.86328125</v>
      </c>
      <c r="V28" s="31"/>
      <c r="W28" s="31">
        <f t="shared" si="28"/>
        <v>26761.680000000008</v>
      </c>
      <c r="X28" s="31">
        <f t="shared" si="28"/>
        <v>6690.4200000000019</v>
      </c>
      <c r="Y28" s="229">
        <f t="shared" si="25"/>
        <v>33452.100000000006</v>
      </c>
      <c r="Z28" s="229">
        <f t="shared" si="24"/>
        <v>0</v>
      </c>
      <c r="AA28" s="31"/>
      <c r="AB28" s="31"/>
      <c r="AC28" s="31"/>
      <c r="AD28" s="31"/>
      <c r="AF28" s="98" t="e">
        <f>+#REF!/#REF!</f>
        <v>#REF!</v>
      </c>
      <c r="AG28" s="98" t="e">
        <f>+#REF!/#REF!</f>
        <v>#REF!</v>
      </c>
      <c r="AH28" s="98" t="e">
        <f t="shared" si="29"/>
        <v>#DIV/0!</v>
      </c>
      <c r="AI28" s="98">
        <f t="shared" si="30"/>
        <v>1.3342965399131301E-3</v>
      </c>
      <c r="AK28" s="22" t="str">
        <f>IFERROR(#REF!/#REF!-1,"NA")</f>
        <v>NA</v>
      </c>
      <c r="AL28" s="22" t="str">
        <f>IFERROR(#REF!/#REF!-1,"NA")</f>
        <v>NA</v>
      </c>
      <c r="AM28" s="22" t="str">
        <f>IFERROR(#REF!/#REF!-1,"NA")</f>
        <v>NA</v>
      </c>
    </row>
    <row r="29" spans="1:39" outlineLevel="1">
      <c r="B29" s="4" t="s">
        <v>34</v>
      </c>
      <c r="C29" s="89">
        <f>SUMIF('2021 P&amp;L'!$H$8:$H$41,IS!$B29,'2021 P&amp;L'!$G$8:$G$41)</f>
        <v>16292</v>
      </c>
      <c r="D29" s="89"/>
      <c r="E29" s="19">
        <f>SUMIF('2022 P&amp;L'!$H$8:$H$41,IS!$B29,'2022 P&amp;L'!$G$8:$G$41)</f>
        <v>17137</v>
      </c>
      <c r="F29" s="19"/>
      <c r="G29" s="19">
        <f>SUMIF('2023 P&amp;L'!$H$8:$H$39,IS!$B29,'2023 P&amp;L'!$G$8:$G$40)</f>
        <v>24509</v>
      </c>
      <c r="H29" s="19"/>
      <c r="I29" s="19">
        <f>SUMIF('2023 P&amp;L'!$H$8:$H$39,IS!$B29,'2023 P&amp;L'!$E$8:$E$40)</f>
        <v>25948</v>
      </c>
      <c r="J29" s="19"/>
      <c r="K29" s="31">
        <f>I29*1.1</f>
        <v>28542.800000000003</v>
      </c>
      <c r="L29" s="31"/>
      <c r="M29" s="31">
        <f>K29*1.15</f>
        <v>32824.22</v>
      </c>
      <c r="N29" s="31"/>
      <c r="O29" s="31">
        <f t="shared" si="27"/>
        <v>39389.063999999998</v>
      </c>
      <c r="P29" s="31"/>
      <c r="Q29" s="31">
        <f t="shared" si="26"/>
        <v>49236.33</v>
      </c>
      <c r="R29" s="31"/>
      <c r="S29" s="31">
        <f t="shared" si="26"/>
        <v>61545.412500000006</v>
      </c>
      <c r="T29" s="31"/>
      <c r="U29" s="31">
        <f t="shared" si="26"/>
        <v>76931.765625</v>
      </c>
      <c r="V29" s="31"/>
      <c r="W29" s="31">
        <f t="shared" si="28"/>
        <v>22834.240000000005</v>
      </c>
      <c r="X29" s="31">
        <f t="shared" si="28"/>
        <v>5708.5600000000013</v>
      </c>
      <c r="Y29" s="229">
        <f t="shared" si="25"/>
        <v>28542.800000000007</v>
      </c>
      <c r="Z29" s="229">
        <f t="shared" si="24"/>
        <v>0</v>
      </c>
      <c r="AA29" s="31"/>
      <c r="AB29" s="31"/>
      <c r="AC29" s="31"/>
      <c r="AD29" s="31"/>
      <c r="AF29" s="98" t="e">
        <f>+#REF!/#REF!</f>
        <v>#REF!</v>
      </c>
      <c r="AG29" s="98" t="e">
        <f>+#REF!/#REF!</f>
        <v>#REF!</v>
      </c>
      <c r="AH29" s="98" t="e">
        <f t="shared" si="29"/>
        <v>#DIV/0!</v>
      </c>
      <c r="AI29" s="98">
        <f t="shared" si="30"/>
        <v>1.6779899056939187E-3</v>
      </c>
      <c r="AK29" s="22" t="str">
        <f>IFERROR(#REF!/#REF!-1,"NA")</f>
        <v>NA</v>
      </c>
      <c r="AL29" s="22" t="str">
        <f>IFERROR(#REF!/#REF!-1,"NA")</f>
        <v>NA</v>
      </c>
      <c r="AM29" s="22" t="str">
        <f>IFERROR(#REF!/#REF!-1,"NA")</f>
        <v>NA</v>
      </c>
    </row>
    <row r="30" spans="1:39" outlineLevel="1">
      <c r="B30" s="4" t="s">
        <v>35</v>
      </c>
      <c r="C30" s="89">
        <f>SUMIF('2021 P&amp;L'!$H$8:$H$41,IS!$B30,'2021 P&amp;L'!$G$8:$G$41)</f>
        <v>33542</v>
      </c>
      <c r="D30" s="89"/>
      <c r="E30" s="19">
        <f>SUMIF('2022 P&amp;L'!$H$8:$H$41,IS!$B30,'2022 P&amp;L'!$G$8:$G$41)</f>
        <v>35937</v>
      </c>
      <c r="F30" s="19"/>
      <c r="G30" s="19">
        <f>SUMIF('2023 P&amp;L'!$H$8:$H$39,IS!$B30,'2023 P&amp;L'!$G$8:$G$40)</f>
        <v>39027</v>
      </c>
      <c r="H30" s="19"/>
      <c r="I30" s="19">
        <f>SUMIF('2023 P&amp;L'!$H$8:$H$39,IS!$B30,'2023 P&amp;L'!$E$8:$E$40)</f>
        <v>33730</v>
      </c>
      <c r="J30" s="19"/>
      <c r="K30" s="31">
        <f>I30*1.1</f>
        <v>37103</v>
      </c>
      <c r="L30" s="31"/>
      <c r="M30" s="31">
        <f>K30*1.15</f>
        <v>42668.45</v>
      </c>
      <c r="N30" s="31"/>
      <c r="O30" s="31">
        <f>M30*1.2</f>
        <v>51202.139999999992</v>
      </c>
      <c r="P30" s="31"/>
      <c r="Q30" s="31">
        <f>O30*1.25</f>
        <v>64002.674999999988</v>
      </c>
      <c r="R30" s="31"/>
      <c r="S30" s="31">
        <f>Q30*1.25</f>
        <v>80003.343749999985</v>
      </c>
      <c r="T30" s="31"/>
      <c r="U30" s="31">
        <f t="shared" si="26"/>
        <v>100004.17968749999</v>
      </c>
      <c r="V30" s="31"/>
      <c r="W30" s="31">
        <f t="shared" si="28"/>
        <v>29682.400000000001</v>
      </c>
      <c r="X30" s="31">
        <f t="shared" si="28"/>
        <v>7420.6</v>
      </c>
      <c r="Y30" s="229">
        <f t="shared" si="25"/>
        <v>37103</v>
      </c>
      <c r="Z30" s="229">
        <f t="shared" si="24"/>
        <v>0</v>
      </c>
      <c r="AA30" s="31"/>
      <c r="AB30" s="31"/>
      <c r="AC30" s="31"/>
      <c r="AD30" s="31"/>
      <c r="AF30" s="98" t="e">
        <f>+#REF!/#REF!</f>
        <v>#REF!</v>
      </c>
      <c r="AG30" s="98" t="e">
        <f>+#REF!/#REF!</f>
        <v>#REF!</v>
      </c>
      <c r="AH30" s="98" t="e">
        <f t="shared" si="29"/>
        <v>#DIV/0!</v>
      </c>
      <c r="AI30" s="98">
        <f t="shared" si="30"/>
        <v>3.4546487488819923E-3</v>
      </c>
      <c r="AK30" s="22" t="str">
        <f>IFERROR(#REF!/#REF!-1,"NA")</f>
        <v>NA</v>
      </c>
      <c r="AL30" s="22" t="str">
        <f>IFERROR(#REF!/#REF!-1,"NA")</f>
        <v>NA</v>
      </c>
      <c r="AM30" s="22" t="str">
        <f>IFERROR(#REF!/#REF!-1,"NA")</f>
        <v>NA</v>
      </c>
    </row>
    <row r="31" spans="1:39">
      <c r="B31" s="23" t="s">
        <v>36</v>
      </c>
      <c r="C31" s="24">
        <f>SUM(C19:C30)</f>
        <v>1719303</v>
      </c>
      <c r="D31" s="24"/>
      <c r="E31" s="24">
        <f>SUM(E19:E30)</f>
        <v>2336417</v>
      </c>
      <c r="F31" s="24"/>
      <c r="G31" s="24">
        <f>SUM(G19:G30)</f>
        <v>2138812</v>
      </c>
      <c r="H31" s="24"/>
      <c r="I31" s="24">
        <f>SUM(I19:I30)</f>
        <v>2156152</v>
      </c>
      <c r="J31" s="24"/>
      <c r="K31" s="24">
        <f>SUM(K19:K30)</f>
        <v>2670420.2000000002</v>
      </c>
      <c r="L31" s="24"/>
      <c r="M31" s="24">
        <f>SUM(M19:M30)</f>
        <v>3489198.6300000004</v>
      </c>
      <c r="N31" s="24"/>
      <c r="O31" s="24">
        <f>SUM(O19:O30)</f>
        <v>4667740.5275000008</v>
      </c>
      <c r="P31" s="24"/>
      <c r="Q31" s="24">
        <f>SUM(Q19:Q30)</f>
        <v>6221500.3505250001</v>
      </c>
      <c r="R31" s="24"/>
      <c r="S31" s="24">
        <f>SUM(S19:S30)</f>
        <v>8299088.771208751</v>
      </c>
      <c r="T31" s="24"/>
      <c r="U31" s="24">
        <f>SUM(U19:U30)</f>
        <v>11078848.963631812</v>
      </c>
      <c r="V31" s="24"/>
      <c r="W31" s="24">
        <f>SUM(W19:W30)</f>
        <v>1734356.1600000001</v>
      </c>
      <c r="X31" s="24">
        <f>SUM(X19:X30)</f>
        <v>936064.03999999969</v>
      </c>
      <c r="Y31" s="24">
        <f>SUM(Y19:Y30)</f>
        <v>2670420.2000000002</v>
      </c>
      <c r="Z31" s="24"/>
      <c r="AA31" s="24">
        <f ca="1">AA8*Input!M9</f>
        <v>14552749.65702899</v>
      </c>
      <c r="AB31" s="24">
        <f ca="1">AB8*Input!N9</f>
        <v>17172244.595294207</v>
      </c>
      <c r="AC31" s="24">
        <f ca="1">AC8*Input!O9</f>
        <v>18803607.831847157</v>
      </c>
      <c r="AD31" s="24">
        <f ca="1">AD8*Input!P9</f>
        <v>18991643.910165627</v>
      </c>
      <c r="AE31" s="174"/>
      <c r="AF31" s="4"/>
      <c r="AG31" s="4"/>
      <c r="AH31" s="4"/>
      <c r="AI31" s="4"/>
      <c r="AK31" s="22" t="str">
        <f>IFERROR(#REF!/#REF!-1,"NA")</f>
        <v>NA</v>
      </c>
      <c r="AL31" s="22" t="str">
        <f>IFERROR(#REF!/#REF!-1,"NA")</f>
        <v>NA</v>
      </c>
      <c r="AM31" s="22" t="str">
        <f>IFERROR(#REF!/#REF!-1,"NA")</f>
        <v>NA</v>
      </c>
    </row>
    <row r="32" spans="1:39" s="45" customFormat="1">
      <c r="A32" s="25"/>
      <c r="B32" s="25" t="s">
        <v>25</v>
      </c>
      <c r="C32" s="34">
        <f>IFERROR(C31/C$8,0)</f>
        <v>0.17707912342433535</v>
      </c>
      <c r="D32" s="34"/>
      <c r="E32" s="34">
        <f>IFERROR(E31/E$8,0)</f>
        <v>0.16626774747981374</v>
      </c>
      <c r="F32" s="34"/>
      <c r="G32" s="34">
        <f t="shared" ref="G32:AD32" si="32">IFERROR(G31/G$8,0)</f>
        <v>0.16280335637316226</v>
      </c>
      <c r="H32" s="34"/>
      <c r="I32" s="34">
        <f t="shared" si="32"/>
        <v>0.14880736133180653</v>
      </c>
      <c r="J32" s="34"/>
      <c r="K32" s="34">
        <f>IFERROR(K31/K$8,0)</f>
        <v>0.13352101</v>
      </c>
      <c r="L32" s="34"/>
      <c r="M32" s="34">
        <f t="shared" si="32"/>
        <v>0.12922957888888889</v>
      </c>
      <c r="N32" s="34"/>
      <c r="O32" s="34">
        <f t="shared" si="32"/>
        <v>0.1261551493918919</v>
      </c>
      <c r="P32" s="34"/>
      <c r="Q32" s="34">
        <f t="shared" ref="Q32:S32" si="33">IFERROR(Q31/Q$8,0)</f>
        <v>0.12455456157207208</v>
      </c>
      <c r="R32" s="34"/>
      <c r="S32" s="34">
        <f t="shared" si="33"/>
        <v>0.12307253581297967</v>
      </c>
      <c r="T32" s="34"/>
      <c r="U32" s="34">
        <f t="shared" ref="U32" si="34">IFERROR(U31/U$8,0)</f>
        <v>0.12170028973974592</v>
      </c>
      <c r="V32" s="34"/>
      <c r="W32" s="34">
        <f t="shared" ca="1" si="32"/>
        <v>0.10854650602592289</v>
      </c>
      <c r="X32" s="34">
        <f t="shared" ca="1" si="32"/>
        <v>0.23273595057105939</v>
      </c>
      <c r="Y32" s="34">
        <f t="shared" ca="1" si="32"/>
        <v>0.13352100332394984</v>
      </c>
      <c r="Z32" s="34">
        <f t="shared" ca="1" si="32"/>
        <v>0</v>
      </c>
      <c r="AA32" s="34">
        <f t="shared" ca="1" si="32"/>
        <v>0.12637218756759644</v>
      </c>
      <c r="AB32" s="34">
        <f t="shared" ca="1" si="32"/>
        <v>0.12637218756759644</v>
      </c>
      <c r="AC32" s="34">
        <f t="shared" ca="1" si="32"/>
        <v>0.12637218756759644</v>
      </c>
      <c r="AD32" s="34">
        <f t="shared" ca="1" si="32"/>
        <v>0.12637218756759644</v>
      </c>
      <c r="AE32" s="72"/>
      <c r="AF32" s="25"/>
      <c r="AG32" s="25"/>
      <c r="AH32" s="25"/>
      <c r="AI32" s="25"/>
      <c r="AL32" s="48"/>
      <c r="AM32" s="48"/>
    </row>
    <row r="33" spans="1:39">
      <c r="E33" s="49"/>
      <c r="F33" s="32"/>
      <c r="G33" s="49"/>
      <c r="H33" s="32"/>
      <c r="I33" s="50"/>
      <c r="J33" s="258"/>
      <c r="K33" s="49"/>
      <c r="L33" s="32"/>
      <c r="M33" s="49"/>
      <c r="N33" s="32"/>
      <c r="O33" s="49"/>
      <c r="P33" s="32"/>
      <c r="Q33" s="49"/>
      <c r="R33" s="32"/>
      <c r="S33" s="49"/>
      <c r="T33" s="32"/>
      <c r="U33" s="49"/>
      <c r="V33" s="32"/>
      <c r="W33" s="49"/>
      <c r="X33" s="49"/>
      <c r="Y33" s="49"/>
      <c r="Z33" s="49"/>
      <c r="AA33" s="49"/>
      <c r="AB33" s="49"/>
      <c r="AC33" s="49"/>
      <c r="AD33" s="49"/>
      <c r="AF33" s="4"/>
      <c r="AG33" s="4"/>
      <c r="AH33" s="4"/>
      <c r="AI33" s="4"/>
    </row>
    <row r="34" spans="1:39" ht="10.5">
      <c r="B34" s="51" t="s">
        <v>4</v>
      </c>
      <c r="C34" s="52">
        <f>C16-C31</f>
        <v>160993</v>
      </c>
      <c r="D34" s="38"/>
      <c r="E34" s="52">
        <f>E16-E31</f>
        <v>627901</v>
      </c>
      <c r="F34" s="38"/>
      <c r="G34" s="52">
        <f>G16-G31</f>
        <v>188262</v>
      </c>
      <c r="H34" s="38"/>
      <c r="I34" s="52">
        <f>I16-I31</f>
        <v>769536</v>
      </c>
      <c r="J34" s="38"/>
      <c r="K34" s="52">
        <f>K16-K31</f>
        <v>1565854.6066717869</v>
      </c>
      <c r="L34" s="38"/>
      <c r="M34" s="52">
        <f>M16-M31</f>
        <v>3314801.3699999996</v>
      </c>
      <c r="N34" s="38"/>
      <c r="O34" s="52">
        <f>O16-O31</f>
        <v>6506259.4724999992</v>
      </c>
      <c r="P34" s="38"/>
      <c r="Q34" s="52">
        <f>Q16-Q31</f>
        <v>8863399.6494750008</v>
      </c>
      <c r="R34" s="38"/>
      <c r="S34" s="52">
        <f>S16-S31</f>
        <v>12065526.228791248</v>
      </c>
      <c r="T34" s="38"/>
      <c r="U34" s="52">
        <f>U16-U31</f>
        <v>16413381.286368188</v>
      </c>
      <c r="V34" s="38"/>
      <c r="W34" s="52">
        <f t="shared" ref="W34:AD34" ca="1" si="35">W16-W31</f>
        <v>1065844.6389000043</v>
      </c>
      <c r="X34" s="52">
        <f t="shared" ca="1" si="35"/>
        <v>500010.96777178475</v>
      </c>
      <c r="Y34" s="52">
        <f t="shared" ca="1" si="35"/>
        <v>1565855.6066717869</v>
      </c>
      <c r="Z34" s="52">
        <f t="shared" ca="1" si="35"/>
        <v>1</v>
      </c>
      <c r="AA34" s="52">
        <f t="shared" ca="1" si="35"/>
        <v>17534330.188291907</v>
      </c>
      <c r="AB34" s="52">
        <f t="shared" ca="1" si="35"/>
        <v>20690509.62218444</v>
      </c>
      <c r="AC34" s="52">
        <f t="shared" ca="1" si="35"/>
        <v>22656108.036291976</v>
      </c>
      <c r="AD34" s="52">
        <f t="shared" ca="1" si="35"/>
        <v>22882669.116654884</v>
      </c>
      <c r="AE34" s="174"/>
      <c r="AF34" s="32">
        <f>+C34/C$8</f>
        <v>1.6581428240079858E-2</v>
      </c>
      <c r="AG34" s="32">
        <f>+E34/E$8</f>
        <v>4.4683669443563598E-2</v>
      </c>
      <c r="AH34" s="32">
        <f>+G34/G$8</f>
        <v>1.4330238224549083E-2</v>
      </c>
      <c r="AI34" s="32">
        <f>+I34/I$8</f>
        <v>5.3109716573707728E-2</v>
      </c>
      <c r="AK34" s="22">
        <f>IFERROR(E34/C34-1,"NA")</f>
        <v>2.9001757840402997</v>
      </c>
      <c r="AL34" s="22">
        <f>IFERROR(G34/E34-1,"NA")</f>
        <v>-0.70017247941952632</v>
      </c>
      <c r="AM34" s="22">
        <f>IFERROR(I34/G34-1,"NA")</f>
        <v>3.0875800745769197</v>
      </c>
    </row>
    <row r="35" spans="1:39">
      <c r="B35" s="45" t="s">
        <v>25</v>
      </c>
      <c r="C35" s="46">
        <f t="shared" ref="C35:AD35" si="36">IFERROR(C34/C$8,0)</f>
        <v>1.6581428240079858E-2</v>
      </c>
      <c r="D35" s="34"/>
      <c r="E35" s="34">
        <f t="shared" si="36"/>
        <v>4.4683669443563598E-2</v>
      </c>
      <c r="F35" s="34"/>
      <c r="G35" s="34">
        <f t="shared" si="36"/>
        <v>1.4330238224549083E-2</v>
      </c>
      <c r="H35" s="34"/>
      <c r="I35" s="46">
        <f t="shared" si="36"/>
        <v>5.3109716573707728E-2</v>
      </c>
      <c r="J35" s="34"/>
      <c r="K35" s="46">
        <f t="shared" si="36"/>
        <v>7.8292730333589342E-2</v>
      </c>
      <c r="L35" s="34"/>
      <c r="M35" s="46">
        <f t="shared" si="36"/>
        <v>0.1227704211111111</v>
      </c>
      <c r="N35" s="34"/>
      <c r="O35" s="46">
        <f t="shared" si="36"/>
        <v>0.17584485060810809</v>
      </c>
      <c r="P35" s="34"/>
      <c r="Q35" s="46">
        <f t="shared" ref="Q35:S35" si="37">IFERROR(Q34/Q$8,0)</f>
        <v>0.17744543842792795</v>
      </c>
      <c r="R35" s="34"/>
      <c r="S35" s="46">
        <f t="shared" si="37"/>
        <v>0.17892746418702032</v>
      </c>
      <c r="T35" s="34"/>
      <c r="U35" s="46">
        <f t="shared" ref="U35" si="38">IFERROR(U34/U$8,0)</f>
        <v>0.18029971026025407</v>
      </c>
      <c r="V35" s="34"/>
      <c r="W35" s="46">
        <f t="shared" ca="1" si="36"/>
        <v>6.670700873749999E-2</v>
      </c>
      <c r="X35" s="46">
        <f t="shared" ca="1" si="36"/>
        <v>0.12431898129568325</v>
      </c>
      <c r="Y35" s="46">
        <f t="shared" ca="1" si="36"/>
        <v>7.8292776418950522E-2</v>
      </c>
      <c r="Z35" s="46">
        <f t="shared" ca="1" si="36"/>
        <v>1</v>
      </c>
      <c r="AA35" s="46">
        <f t="shared" ca="1" si="36"/>
        <v>0.15226343582133534</v>
      </c>
      <c r="AB35" s="46">
        <f t="shared" ca="1" si="36"/>
        <v>0.15226343582133528</v>
      </c>
      <c r="AC35" s="46">
        <f t="shared" ca="1" si="36"/>
        <v>0.15226343582133536</v>
      </c>
      <c r="AD35" s="46">
        <f t="shared" ca="1" si="36"/>
        <v>0.15226343582133531</v>
      </c>
      <c r="AF35" s="4"/>
      <c r="AG35" s="4"/>
      <c r="AH35" s="4"/>
      <c r="AI35" s="4"/>
    </row>
    <row r="36" spans="1:39">
      <c r="K36" s="53"/>
      <c r="L36" s="8"/>
      <c r="AF36" s="4"/>
      <c r="AG36" s="4"/>
      <c r="AH36" s="4"/>
      <c r="AI36" s="4"/>
      <c r="AK36" s="22"/>
      <c r="AL36" s="22"/>
      <c r="AM36" s="22"/>
    </row>
    <row r="37" spans="1:39" outlineLevel="1">
      <c r="B37" s="42" t="s">
        <v>37</v>
      </c>
      <c r="C37" s="89">
        <f>SUMIF('2021 P&amp;L'!$H$8:$H$41,IS!$B37,'2021 P&amp;L'!$G$8:$G$41)</f>
        <v>8206</v>
      </c>
      <c r="D37" s="89"/>
      <c r="E37" s="19">
        <f>SUMIF('2022 P&amp;L'!$H$8:$H$41,IS!$B37,'2022 P&amp;L'!$G$8:$G$41)</f>
        <v>17008</v>
      </c>
      <c r="F37" s="19"/>
      <c r="G37" s="19">
        <f>SUMIF('2023 P&amp;L'!$H$8:$H$39,IS!$B37,'2023 P&amp;L'!$G$8:$G$40)</f>
        <v>28949</v>
      </c>
      <c r="H37" s="19"/>
      <c r="I37" s="19">
        <f>SUMIF('2023 P&amp;L'!$H$8:$H$39,IS!$B37,'2023 P&amp;L'!$E$8:$E$40)</f>
        <v>62429</v>
      </c>
      <c r="J37" s="19"/>
      <c r="K37" s="44">
        <f>I37*1.1</f>
        <v>68671.900000000009</v>
      </c>
      <c r="L37" s="31"/>
      <c r="M37" s="44">
        <f>K37*1.15</f>
        <v>78972.684999999998</v>
      </c>
      <c r="N37" s="31"/>
      <c r="O37" s="31">
        <f t="shared" ref="O37:O39" si="39">M37*1.2</f>
        <v>94767.221999999994</v>
      </c>
      <c r="P37" s="31"/>
      <c r="Q37" s="31">
        <f t="shared" ref="Q37:Q39" si="40">O37*1.25</f>
        <v>118459.0275</v>
      </c>
      <c r="R37" s="31"/>
      <c r="S37" s="31">
        <f t="shared" ref="S37:S39" si="41">Q37*1.25</f>
        <v>148073.78437499999</v>
      </c>
      <c r="T37" s="31"/>
      <c r="U37" s="31">
        <f t="shared" ref="U37:U39" si="42">S37*1.25</f>
        <v>185092.23046875</v>
      </c>
      <c r="V37" s="31"/>
      <c r="W37" s="31">
        <f t="shared" ref="W37:X41" si="43">$K37*W$18</f>
        <v>54937.520000000011</v>
      </c>
      <c r="X37" s="31">
        <f t="shared" si="43"/>
        <v>13734.380000000003</v>
      </c>
      <c r="Y37" s="229">
        <f>SUM(W37:X37)</f>
        <v>68671.900000000009</v>
      </c>
      <c r="Z37" s="229">
        <f t="shared" ref="Z37:Z42" si="44">Y37-K37</f>
        <v>0</v>
      </c>
      <c r="AA37" s="44">
        <f>AA8*Input!M13</f>
        <v>234141.67154296878</v>
      </c>
      <c r="AB37" s="44">
        <f>AB8*Input!N13</f>
        <v>276287.17242070317</v>
      </c>
      <c r="AC37" s="44">
        <f>AC8*Input!O13</f>
        <v>302534.45380066999</v>
      </c>
      <c r="AD37" s="44">
        <f>AD8*Input!P13</f>
        <v>305559.79833867663</v>
      </c>
      <c r="AE37" s="44"/>
      <c r="AF37" s="32">
        <f>+C37/C$8</f>
        <v>8.451746357797874E-4</v>
      </c>
      <c r="AG37" s="32">
        <f>+E37/E$8</f>
        <v>1.2103498002011936E-3</v>
      </c>
      <c r="AH37" s="32">
        <f>+G37/G$8</f>
        <v>2.2035570978873667E-3</v>
      </c>
      <c r="AI37" s="32">
        <f>+I37/I$8</f>
        <v>4.3085528110185876E-3</v>
      </c>
      <c r="AK37" s="22">
        <f>IFERROR(E37/C37-1,"NA")</f>
        <v>1.0726297830855471</v>
      </c>
      <c r="AL37" s="22">
        <f>IFERROR(G37/E37-1,"NA")</f>
        <v>0.70208137347130761</v>
      </c>
      <c r="AM37" s="22">
        <f>IFERROR(I37/G37-1,"NA")</f>
        <v>1.1565166326988843</v>
      </c>
    </row>
    <row r="38" spans="1:39" outlineLevel="1">
      <c r="B38" s="42" t="s">
        <v>38</v>
      </c>
      <c r="C38" s="89">
        <f>SUMIF('2021 P&amp;L'!$H$8:$H$41,IS!$B38,'2021 P&amp;L'!$G$8:$G$41)</f>
        <v>109901</v>
      </c>
      <c r="D38" s="264">
        <f>C38/SUM(C45+109901)</f>
        <v>0.16901059728324472</v>
      </c>
      <c r="E38" s="19">
        <f>SUMIF('2022 P&amp;L'!$H$8:$H$41,IS!$B38,'2022 P&amp;L'!$G$8:$G$41)</f>
        <v>300653</v>
      </c>
      <c r="F38" s="264">
        <f>E38/SUM(E45+300653)</f>
        <v>0.21677558813265538</v>
      </c>
      <c r="G38" s="19">
        <f>SUMIF('2023 P&amp;L'!$H$8:$H$39,IS!$B38,'2023 P&amp;L'!$G$8:$G$40)</f>
        <v>61274</v>
      </c>
      <c r="H38" s="264">
        <f>G38/SUM(G45+61274)</f>
        <v>0.12302558532222087</v>
      </c>
      <c r="I38" s="19">
        <f>SUMIF('2023 P&amp;L'!$H$8:$H$39,IS!$B38,'2023 P&amp;L'!$E$8:$E$40)</f>
        <v>152109</v>
      </c>
      <c r="J38" s="264">
        <f>I38/SUM(I45+152109)</f>
        <v>0.16049113077828844</v>
      </c>
      <c r="K38" s="44">
        <f>1721183*L38</f>
        <v>378660.26</v>
      </c>
      <c r="L38" s="265">
        <v>0.22</v>
      </c>
      <c r="M38" s="44">
        <f>3571829*N38</f>
        <v>785802.38</v>
      </c>
      <c r="N38" s="265">
        <v>0.22</v>
      </c>
      <c r="O38" s="44">
        <f>6814692*P38</f>
        <v>1499232.24</v>
      </c>
      <c r="P38" s="265">
        <v>0.22</v>
      </c>
      <c r="Q38" s="44">
        <f>9248941*R38</f>
        <v>2034767.02</v>
      </c>
      <c r="R38" s="265">
        <v>0.22</v>
      </c>
      <c r="S38" s="44">
        <f>12547452*T38</f>
        <v>2760439.44</v>
      </c>
      <c r="T38" s="265">
        <v>0.22</v>
      </c>
      <c r="U38" s="44">
        <f>15195112*V38</f>
        <v>3342924.64</v>
      </c>
      <c r="V38" s="265">
        <v>0.22</v>
      </c>
      <c r="W38" s="31">
        <f t="shared" si="43"/>
        <v>302928.20800000004</v>
      </c>
      <c r="X38" s="31">
        <f t="shared" si="43"/>
        <v>75732.052000000011</v>
      </c>
      <c r="Y38" s="229">
        <f t="shared" ref="Y38:Y42" si="45">SUM(W38:X38)</f>
        <v>378660.26000000007</v>
      </c>
      <c r="Z38" s="229">
        <f t="shared" si="44"/>
        <v>0</v>
      </c>
      <c r="AB38" s="44"/>
      <c r="AC38" s="44"/>
      <c r="AD38" s="44"/>
      <c r="AF38" s="32">
        <f>+C38/C$8</f>
        <v>1.1319222233345652E-2</v>
      </c>
      <c r="AG38" s="32">
        <f>+E38/E$8</f>
        <v>2.1395537304791244E-2</v>
      </c>
      <c r="AH38" s="32">
        <f>+G38/G$8</f>
        <v>4.6640905598103735E-3</v>
      </c>
      <c r="AI38" s="32">
        <f>+I38/I$8</f>
        <v>1.0497840098851918E-2</v>
      </c>
      <c r="AK38" s="22">
        <f>IFERROR(E38/C38-1,"NA")</f>
        <v>1.7356711949845769</v>
      </c>
      <c r="AL38" s="22">
        <f>IFERROR(G38/E38-1,"NA")</f>
        <v>-0.79619694465047752</v>
      </c>
      <c r="AM38" s="22">
        <f>IFERROR(I38/G38-1,"NA")</f>
        <v>1.4824395338969221</v>
      </c>
    </row>
    <row r="39" spans="1:39" outlineLevel="1">
      <c r="B39" s="42" t="s">
        <v>39</v>
      </c>
      <c r="C39" s="89">
        <f>SUMIF('2021 P&amp;L'!$H$8:$H$41,IS!$B39,'2021 P&amp;L'!$G$8:$G$41)</f>
        <v>4355</v>
      </c>
      <c r="D39" s="89"/>
      <c r="E39" s="19">
        <f>SUMIF('2022 P&amp;L'!$H$8:$H$41,IS!$B39,'2022 P&amp;L'!$G$8:$G$41)</f>
        <v>11375</v>
      </c>
      <c r="F39" s="19"/>
      <c r="G39" s="19">
        <f>SUMIF('2023 P&amp;L'!$H$8:$H$39,IS!$B39,'2023 P&amp;L'!$G$8:$G$40)</f>
        <v>5494</v>
      </c>
      <c r="H39" s="19"/>
      <c r="I39" s="19">
        <f>SUMIF('2023 P&amp;L'!$H$8:$H$39,IS!$B39,'2023 P&amp;L'!$E$8:$E$40)</f>
        <v>4173</v>
      </c>
      <c r="J39" s="19"/>
      <c r="K39" s="44">
        <v>6000</v>
      </c>
      <c r="L39" s="31"/>
      <c r="M39" s="44">
        <f>K39*1.5</f>
        <v>9000</v>
      </c>
      <c r="N39" s="31"/>
      <c r="O39" s="31">
        <f t="shared" si="39"/>
        <v>10800</v>
      </c>
      <c r="P39" s="31"/>
      <c r="Q39" s="31">
        <f t="shared" si="40"/>
        <v>13500</v>
      </c>
      <c r="R39" s="31"/>
      <c r="S39" s="31">
        <f t="shared" si="41"/>
        <v>16875</v>
      </c>
      <c r="T39" s="31"/>
      <c r="U39" s="31">
        <f t="shared" si="42"/>
        <v>21093.75</v>
      </c>
      <c r="V39" s="31"/>
      <c r="W39" s="31">
        <f t="shared" si="43"/>
        <v>4800</v>
      </c>
      <c r="X39" s="31">
        <f t="shared" si="43"/>
        <v>1200</v>
      </c>
      <c r="Y39" s="229">
        <f t="shared" si="45"/>
        <v>6000</v>
      </c>
      <c r="Z39" s="229">
        <f t="shared" si="44"/>
        <v>0</v>
      </c>
      <c r="AA39" s="44"/>
      <c r="AB39" s="44"/>
      <c r="AC39" s="44"/>
      <c r="AD39" s="44"/>
      <c r="AF39" s="32">
        <f>+C39/C$8</f>
        <v>4.4854198620777164E-4</v>
      </c>
      <c r="AG39" s="32">
        <f>+E39/E$8</f>
        <v>8.0948547608705181E-4</v>
      </c>
      <c r="AH39" s="32">
        <f>+G39/G$8</f>
        <v>4.181955402878577E-4</v>
      </c>
      <c r="AI39" s="32">
        <f>+I39/I$8</f>
        <v>2.8800062279358255E-4</v>
      </c>
      <c r="AK39" s="22">
        <f>IFERROR(E39/C39-1,"NA")</f>
        <v>1.6119402985074629</v>
      </c>
      <c r="AL39" s="22">
        <f>IFERROR(G39/E39-1,"NA")</f>
        <v>-0.51701098901098907</v>
      </c>
      <c r="AM39" s="22">
        <f>IFERROR(I39/G39-1,"NA")</f>
        <v>-0.24044412085911904</v>
      </c>
    </row>
    <row r="40" spans="1:39" outlineLevel="1">
      <c r="B40" s="42" t="s">
        <v>40</v>
      </c>
      <c r="C40" s="89">
        <f>SUMIF('2021 P&amp;L'!$H$8:$H$41,IS!$B40,'2021 P&amp;L'!$G$8:$G$41)</f>
        <v>0</v>
      </c>
      <c r="D40" s="89"/>
      <c r="E40" s="19">
        <f>SUMIF('2022 P&amp;L'!$H$8:$H$41,IS!$B40,'2022 P&amp;L'!$G$8:$G$41)</f>
        <v>0</v>
      </c>
      <c r="F40" s="19"/>
      <c r="G40" s="19">
        <f>SUMIF('2023 P&amp;L'!$H$8:$H$39,IS!$B40,'2023 P&amp;L'!$G$8:$G$40)</f>
        <v>0</v>
      </c>
      <c r="H40" s="19"/>
      <c r="I40" s="19">
        <f>SUMIF('2023 P&amp;L'!$H$8:$H$39,IS!$B40,'2023 P&amp;L'!$E$8:$E$40)</f>
        <v>0</v>
      </c>
      <c r="J40" s="19"/>
      <c r="K40" s="44">
        <v>0</v>
      </c>
      <c r="L40" s="31"/>
      <c r="M40" s="44">
        <f t="shared" ref="M40" si="46">K40*1.1</f>
        <v>0</v>
      </c>
      <c r="N40" s="31"/>
      <c r="O40" s="44">
        <f>M40*1.1</f>
        <v>0</v>
      </c>
      <c r="P40" s="31"/>
      <c r="Q40" s="44">
        <f>O40*1.1</f>
        <v>0</v>
      </c>
      <c r="R40" s="31"/>
      <c r="S40" s="44">
        <f>Q40*1.1</f>
        <v>0</v>
      </c>
      <c r="T40" s="31"/>
      <c r="U40" s="44">
        <f>S40*1.1</f>
        <v>0</v>
      </c>
      <c r="V40" s="31"/>
      <c r="W40" s="31">
        <f t="shared" si="43"/>
        <v>0</v>
      </c>
      <c r="X40" s="31">
        <f t="shared" si="43"/>
        <v>0</v>
      </c>
      <c r="Y40" s="229">
        <f t="shared" si="45"/>
        <v>0</v>
      </c>
      <c r="Z40" s="229">
        <f t="shared" si="44"/>
        <v>0</v>
      </c>
      <c r="AA40" s="44"/>
      <c r="AB40" s="44"/>
      <c r="AC40" s="44"/>
      <c r="AD40" s="44"/>
      <c r="AF40" s="32">
        <f>+C40/C$8</f>
        <v>0</v>
      </c>
      <c r="AG40" s="32">
        <f>+E40/E$8</f>
        <v>0</v>
      </c>
      <c r="AH40" s="32">
        <f>+G40/G$8</f>
        <v>0</v>
      </c>
      <c r="AI40" s="32">
        <f>+I40/I$8</f>
        <v>0</v>
      </c>
      <c r="AK40" s="22" t="str">
        <f>IFERROR(E40/C40-1,"NA")</f>
        <v>NA</v>
      </c>
      <c r="AL40" s="22" t="str">
        <f>IFERROR(G40/E40-1,"NA")</f>
        <v>NA</v>
      </c>
      <c r="AM40" s="22" t="str">
        <f>IFERROR(I40/G40-1,"NA")</f>
        <v>NA</v>
      </c>
    </row>
    <row r="41" spans="1:39" outlineLevel="1">
      <c r="B41" s="42" t="s">
        <v>41</v>
      </c>
      <c r="C41" s="89">
        <f>SUMIF('2021 P&amp;L'!$H$8:$H$41,IS!$B41,'2021 P&amp;L'!$G$8:$G$41)</f>
        <v>108278</v>
      </c>
      <c r="D41" s="89"/>
      <c r="E41" s="19">
        <f>SUMIF('2022 P&amp;L'!$H$8:$H$41,IS!$B41,'2022 P&amp;L'!$G$8:$G$41)</f>
        <v>117183</v>
      </c>
      <c r="F41" s="19"/>
      <c r="G41" s="19">
        <f>SUMIF('2023 P&amp;L'!$H$8:$H$39,IS!$B41,'2023 P&amp;L'!$G$8:$G$40)</f>
        <v>-150440</v>
      </c>
      <c r="H41" s="19"/>
      <c r="I41" s="19">
        <f>SUMIF('2023 P&amp;L'!$H$8:$H$39,IS!$B41,'2023 P&amp;L'!$E$8:$E$40)</f>
        <v>-168180</v>
      </c>
      <c r="J41" s="19"/>
      <c r="K41" s="44">
        <v>230000</v>
      </c>
      <c r="L41" s="31"/>
      <c r="M41" s="44">
        <f>K41*1.5</f>
        <v>345000</v>
      </c>
      <c r="N41" s="31"/>
      <c r="O41" s="31">
        <f t="shared" ref="O41" si="47">M41*1.2</f>
        <v>414000</v>
      </c>
      <c r="P41" s="31"/>
      <c r="Q41" s="31">
        <f t="shared" ref="Q41" si="48">O41*1.25</f>
        <v>517500</v>
      </c>
      <c r="R41" s="31"/>
      <c r="S41" s="31">
        <f t="shared" ref="S41" si="49">Q41*1.25</f>
        <v>646875</v>
      </c>
      <c r="T41" s="31"/>
      <c r="U41" s="31">
        <f t="shared" ref="U41" si="50">S41*1.25</f>
        <v>808593.75</v>
      </c>
      <c r="V41" s="31"/>
      <c r="W41" s="31">
        <f t="shared" si="43"/>
        <v>184000</v>
      </c>
      <c r="X41" s="31">
        <f t="shared" si="43"/>
        <v>46000</v>
      </c>
      <c r="Y41" s="229">
        <f t="shared" si="45"/>
        <v>230000</v>
      </c>
      <c r="Z41" s="229">
        <f t="shared" si="44"/>
        <v>0</v>
      </c>
      <c r="AA41" s="44"/>
      <c r="AB41" s="44"/>
      <c r="AC41" s="44"/>
      <c r="AD41" s="44"/>
      <c r="AF41" s="32">
        <f>+C41/C$8</f>
        <v>1.1152061810012652E-2</v>
      </c>
      <c r="AG41" s="32">
        <f>+E41/E$8</f>
        <v>8.3391592566425497E-3</v>
      </c>
      <c r="AH41" s="32">
        <f>+G41/G$8</f>
        <v>-1.145128086656449E-2</v>
      </c>
      <c r="AI41" s="32">
        <f>+I41/I$8</f>
        <v>-1.1606984122076376E-2</v>
      </c>
      <c r="AK41" s="22">
        <f>IFERROR(E41/C41-1,"NA")</f>
        <v>8.2242006686492175E-2</v>
      </c>
      <c r="AL41" s="22">
        <f>IFERROR(G41/E41-1,"NA")</f>
        <v>-2.2838039647389126</v>
      </c>
      <c r="AM41" s="22">
        <f>IFERROR(I41/G41-1,"NA")</f>
        <v>0.11792076575378885</v>
      </c>
    </row>
    <row r="42" spans="1:39" outlineLevel="1">
      <c r="B42" s="159" t="s">
        <v>194</v>
      </c>
      <c r="C42" s="160">
        <v>393551</v>
      </c>
      <c r="D42" s="89"/>
      <c r="E42" s="161">
        <v>670231</v>
      </c>
      <c r="F42" s="19"/>
      <c r="G42" s="161">
        <v>494680</v>
      </c>
      <c r="H42" s="19"/>
      <c r="I42" s="161">
        <v>413018</v>
      </c>
      <c r="J42" s="19"/>
      <c r="K42" s="44">
        <f>SUM(K20,K22)</f>
        <v>500000</v>
      </c>
      <c r="L42" s="31"/>
      <c r="M42" s="44">
        <f>SUM(M20,M22)</f>
        <v>673215.4</v>
      </c>
      <c r="N42" s="31"/>
      <c r="O42" s="44">
        <f>SUM(O20,O22)</f>
        <v>920560.65150000015</v>
      </c>
      <c r="P42" s="31"/>
      <c r="Q42" s="44">
        <f>SUM(Q20,Q22)</f>
        <v>1241525.5055250004</v>
      </c>
      <c r="R42" s="31"/>
      <c r="S42" s="44">
        <f>SUM(S20,S22)</f>
        <v>1674520.2149587506</v>
      </c>
      <c r="T42" s="31"/>
      <c r="U42" s="44">
        <f>SUM(U20,U22)</f>
        <v>2258678.2683193134</v>
      </c>
      <c r="V42" s="31"/>
      <c r="W42" s="31">
        <v>0</v>
      </c>
      <c r="X42" s="44">
        <f>SUM(X20,X22)</f>
        <v>500000</v>
      </c>
      <c r="Y42" s="229">
        <f t="shared" si="45"/>
        <v>500000</v>
      </c>
      <c r="Z42" s="229">
        <f t="shared" si="44"/>
        <v>0</v>
      </c>
      <c r="AA42" s="44"/>
      <c r="AB42" s="44"/>
      <c r="AC42" s="44"/>
      <c r="AD42" s="44"/>
      <c r="AF42" s="32"/>
      <c r="AG42" s="32"/>
      <c r="AH42" s="32"/>
      <c r="AI42" s="32"/>
      <c r="AK42" s="22"/>
      <c r="AL42" s="22"/>
      <c r="AM42" s="22"/>
    </row>
    <row r="43" spans="1:39" outlineLevel="1">
      <c r="C43" s="89"/>
      <c r="D43" s="89"/>
      <c r="E43" s="19"/>
      <c r="F43" s="19"/>
      <c r="G43" s="19"/>
      <c r="H43" s="19"/>
      <c r="I43" s="19"/>
      <c r="J43" s="19"/>
      <c r="K43" s="44"/>
      <c r="L43" s="31"/>
      <c r="M43" s="44"/>
      <c r="N43" s="31"/>
      <c r="O43" s="44"/>
      <c r="P43" s="31"/>
      <c r="Q43" s="44"/>
      <c r="R43" s="31"/>
      <c r="S43" s="44"/>
      <c r="T43" s="31"/>
      <c r="U43" s="44"/>
      <c r="V43" s="31"/>
      <c r="W43" s="44"/>
      <c r="X43" s="44"/>
      <c r="Y43" s="44"/>
      <c r="Z43" s="44"/>
      <c r="AA43" s="44"/>
      <c r="AB43" s="44"/>
      <c r="AC43" s="44"/>
      <c r="AD43" s="44"/>
      <c r="AF43" s="32"/>
      <c r="AG43" s="32"/>
      <c r="AH43" s="32"/>
      <c r="AI43" s="32"/>
      <c r="AK43" s="22"/>
      <c r="AL43" s="22"/>
      <c r="AM43" s="22"/>
    </row>
    <row r="44" spans="1:39" outlineLevel="1">
      <c r="E44" s="54"/>
      <c r="F44" s="7"/>
      <c r="G44" s="54"/>
      <c r="H44" s="7"/>
      <c r="I44" s="54"/>
      <c r="J44" s="7"/>
      <c r="K44" s="54"/>
      <c r="L44" s="7"/>
      <c r="M44" s="54"/>
      <c r="N44" s="7"/>
      <c r="O44" s="54"/>
      <c r="P44" s="7"/>
      <c r="Q44" s="54"/>
      <c r="R44" s="7"/>
      <c r="S44" s="54"/>
      <c r="T44" s="7"/>
      <c r="U44" s="54"/>
      <c r="V44" s="7"/>
      <c r="W44" s="54"/>
      <c r="X44" s="54"/>
      <c r="Y44" s="54"/>
      <c r="Z44" s="54"/>
      <c r="AA44" s="54"/>
      <c r="AB44" s="54"/>
      <c r="AC44" s="54"/>
      <c r="AD44" s="54"/>
      <c r="AF44" s="32"/>
      <c r="AG44" s="32"/>
      <c r="AH44" s="32"/>
      <c r="AI44" s="32"/>
    </row>
    <row r="45" spans="1:39" ht="10.5" outlineLevel="1">
      <c r="B45" s="51" t="s">
        <v>42</v>
      </c>
      <c r="C45" s="52">
        <f>C34-C37-C38-C39-C40+C41+C42</f>
        <v>540360</v>
      </c>
      <c r="D45" s="38"/>
      <c r="E45" s="52">
        <f>E34-E37-E38-E39-E40+E41+E42</f>
        <v>1086279</v>
      </c>
      <c r="F45" s="38"/>
      <c r="G45" s="52">
        <f t="shared" ref="G45" si="51">G34-G37-G38-G39-G40+G41+G42</f>
        <v>436785</v>
      </c>
      <c r="H45" s="38"/>
      <c r="I45" s="52">
        <f>I34-I37-I38-I39-I40+I41+I42</f>
        <v>795663</v>
      </c>
      <c r="J45" s="38"/>
      <c r="K45" s="52">
        <f>K34-SUM(K37:K40)+K41</f>
        <v>1342522.4466717867</v>
      </c>
      <c r="L45" s="38"/>
      <c r="M45" s="52">
        <f>M34-SUM(M37:M40)+M41</f>
        <v>2786026.3049999997</v>
      </c>
      <c r="N45" s="38"/>
      <c r="O45" s="52">
        <f t="shared" ref="O45:AD45" si="52">O34-SUM(O37:O40)+O41</f>
        <v>5315460.0104999989</v>
      </c>
      <c r="P45" s="38"/>
      <c r="Q45" s="52">
        <f t="shared" ref="Q45:S45" si="53">Q34-SUM(Q37:Q40)+Q41</f>
        <v>7214173.6019750014</v>
      </c>
      <c r="R45" s="38"/>
      <c r="S45" s="52">
        <f t="shared" si="53"/>
        <v>9787013.0044162478</v>
      </c>
      <c r="T45" s="38"/>
      <c r="U45" s="52">
        <f t="shared" ref="U45" si="54">U34-SUM(U37:U40)+U41</f>
        <v>13672864.415899437</v>
      </c>
      <c r="V45" s="38"/>
      <c r="W45" s="52">
        <f t="shared" ca="1" si="52"/>
        <v>887178.91090000421</v>
      </c>
      <c r="X45" s="52">
        <f t="shared" ca="1" si="52"/>
        <v>455344.53577178472</v>
      </c>
      <c r="Y45" s="52">
        <f t="shared" ca="1" si="52"/>
        <v>1342523.4466717867</v>
      </c>
      <c r="Z45" s="52">
        <f t="shared" ca="1" si="52"/>
        <v>1</v>
      </c>
      <c r="AA45" s="52">
        <f ca="1">AA34-SUM(AA37:AA40)+AA41</f>
        <v>17300188.516748939</v>
      </c>
      <c r="AB45" s="52">
        <f t="shared" ca="1" si="52"/>
        <v>20414222.449763738</v>
      </c>
      <c r="AC45" s="52">
        <f t="shared" ca="1" si="52"/>
        <v>22353573.582491305</v>
      </c>
      <c r="AD45" s="52">
        <f t="shared" ca="1" si="52"/>
        <v>22577109.318316206</v>
      </c>
      <c r="AE45" s="174"/>
      <c r="AF45" s="32">
        <f>+C45/C$8</f>
        <v>5.5654224493049707E-2</v>
      </c>
      <c r="AG45" s="32">
        <f>+E45/E$8</f>
        <v>7.7303478987109153E-2</v>
      </c>
      <c r="AH45" s="32">
        <f>+G45/G$8</f>
        <v>3.3247458875979602E-2</v>
      </c>
      <c r="AI45" s="32">
        <f>+I45/I$8</f>
        <v>5.4912877913685668E-2</v>
      </c>
    </row>
    <row r="46" spans="1:39" s="45" customFormat="1" outlineLevel="1">
      <c r="A46" s="25"/>
      <c r="B46" s="45" t="s">
        <v>25</v>
      </c>
      <c r="C46" s="46">
        <f t="shared" ref="C46:AD46" si="55">IFERROR(C45/C$8,0)</f>
        <v>5.5654224493049707E-2</v>
      </c>
      <c r="D46" s="34"/>
      <c r="E46" s="46">
        <f t="shared" si="55"/>
        <v>7.7303478987109153E-2</v>
      </c>
      <c r="F46" s="34"/>
      <c r="G46" s="46">
        <f t="shared" si="55"/>
        <v>3.3247458875979602E-2</v>
      </c>
      <c r="H46" s="34"/>
      <c r="I46" s="46">
        <f t="shared" si="55"/>
        <v>5.4912877913685668E-2</v>
      </c>
      <c r="J46" s="34"/>
      <c r="K46" s="46">
        <f t="shared" si="55"/>
        <v>6.7126122333589333E-2</v>
      </c>
      <c r="L46" s="34"/>
      <c r="M46" s="46">
        <f>IFERROR(M45/M$8,0)</f>
        <v>0.10318615944444444</v>
      </c>
      <c r="N46" s="34"/>
      <c r="O46" s="46">
        <f t="shared" si="55"/>
        <v>0.14366108136486483</v>
      </c>
      <c r="P46" s="34"/>
      <c r="Q46" s="46">
        <f t="shared" ref="Q46:S46" si="56">IFERROR(Q45/Q$8,0)</f>
        <v>0.14442789993943947</v>
      </c>
      <c r="R46" s="34"/>
      <c r="S46" s="46">
        <f t="shared" si="56"/>
        <v>0.14513792317378488</v>
      </c>
      <c r="T46" s="34"/>
      <c r="U46" s="46">
        <f t="shared" ref="U46" si="57">IFERROR(U45/U$8,0)</f>
        <v>0.15019534668714737</v>
      </c>
      <c r="V46" s="34"/>
      <c r="W46" s="46">
        <f t="shared" ca="1" si="55"/>
        <v>5.5525026069662073E-2</v>
      </c>
      <c r="X46" s="46">
        <f t="shared" ca="1" si="55"/>
        <v>0.11321345425274974</v>
      </c>
      <c r="Y46" s="46">
        <f t="shared" ca="1" si="55"/>
        <v>6.7126168977280881E-2</v>
      </c>
      <c r="Z46" s="46">
        <f t="shared" ca="1" si="55"/>
        <v>1</v>
      </c>
      <c r="AA46" s="46">
        <f t="shared" ca="1" si="55"/>
        <v>0.15023021213983492</v>
      </c>
      <c r="AB46" s="46">
        <f t="shared" ca="1" si="55"/>
        <v>0.15023021213983487</v>
      </c>
      <c r="AC46" s="46">
        <f t="shared" ca="1" si="55"/>
        <v>0.15023021213983492</v>
      </c>
      <c r="AD46" s="46">
        <f t="shared" ca="1" si="55"/>
        <v>0.15023021213983487</v>
      </c>
      <c r="AE46" s="25"/>
      <c r="AL46" s="48"/>
      <c r="AM46" s="48"/>
    </row>
    <row r="47" spans="1:39" outlineLevel="1"/>
    <row r="48" spans="1:39">
      <c r="B48" s="178" t="s">
        <v>2</v>
      </c>
      <c r="C48" s="179">
        <v>0</v>
      </c>
      <c r="E48" s="179">
        <v>426940</v>
      </c>
      <c r="F48" s="255"/>
      <c r="G48" s="180">
        <v>562280</v>
      </c>
      <c r="H48" s="31"/>
      <c r="I48" s="180">
        <v>499317</v>
      </c>
      <c r="J48" s="31"/>
      <c r="K48" s="180">
        <v>556274</v>
      </c>
      <c r="L48" s="31"/>
      <c r="M48" s="226">
        <v>556274</v>
      </c>
      <c r="N48" s="260"/>
      <c r="O48" s="226">
        <v>556274</v>
      </c>
      <c r="P48" s="260"/>
      <c r="Q48" s="226">
        <v>556274</v>
      </c>
      <c r="R48" s="260"/>
      <c r="S48" s="226">
        <v>556274</v>
      </c>
      <c r="T48" s="260"/>
      <c r="U48" s="226">
        <v>556274</v>
      </c>
      <c r="V48" s="260"/>
      <c r="W48" s="180">
        <f>$K48*W$18</f>
        <v>445019.2</v>
      </c>
      <c r="X48" s="180">
        <f>$K48*X$18</f>
        <v>111254.8</v>
      </c>
      <c r="Y48" s="230">
        <f t="shared" ref="Y48" si="58">SUM(W48:X48)</f>
        <v>556274</v>
      </c>
      <c r="Z48" s="44"/>
      <c r="AA48" s="44"/>
      <c r="AB48" s="44"/>
      <c r="AC48" s="44"/>
      <c r="AD48" s="44"/>
    </row>
    <row r="49" spans="1:39">
      <c r="E49" s="54"/>
      <c r="F49" s="7"/>
      <c r="G49" s="54"/>
      <c r="H49" s="7"/>
      <c r="I49" s="54"/>
      <c r="J49" s="7"/>
      <c r="K49" s="54"/>
      <c r="L49" s="7"/>
      <c r="M49" s="54"/>
      <c r="N49" s="7"/>
      <c r="O49" s="54"/>
      <c r="P49" s="7"/>
      <c r="Q49" s="54"/>
      <c r="R49" s="7"/>
      <c r="S49" s="54"/>
      <c r="T49" s="7"/>
      <c r="U49" s="54"/>
      <c r="V49" s="7"/>
      <c r="W49" s="54"/>
      <c r="X49" s="54"/>
      <c r="Y49" s="54"/>
      <c r="Z49" s="54"/>
      <c r="AA49" s="54"/>
      <c r="AB49" s="54"/>
      <c r="AC49" s="54"/>
      <c r="AD49" s="54"/>
    </row>
    <row r="50" spans="1:39" ht="10.5">
      <c r="B50" s="51" t="s">
        <v>43</v>
      </c>
      <c r="C50" s="52">
        <f>+C34+C48</f>
        <v>160993</v>
      </c>
      <c r="D50" s="38"/>
      <c r="E50" s="52">
        <f>+E34+E48</f>
        <v>1054841</v>
      </c>
      <c r="F50" s="38"/>
      <c r="G50" s="52">
        <f>+G34+G48</f>
        <v>750542</v>
      </c>
      <c r="H50" s="38"/>
      <c r="I50" s="52">
        <f>+I34+I48</f>
        <v>1268853</v>
      </c>
      <c r="J50" s="38"/>
      <c r="K50" s="52">
        <f>+K34+K48</f>
        <v>2122128.6066717869</v>
      </c>
      <c r="L50" s="38"/>
      <c r="M50" s="52">
        <f>+M34+M48</f>
        <v>3871075.3699999996</v>
      </c>
      <c r="N50" s="38"/>
      <c r="O50" s="52">
        <f>+O34+O48</f>
        <v>7062533.4724999992</v>
      </c>
      <c r="P50" s="38"/>
      <c r="Q50" s="52">
        <f>+Q34+Q48</f>
        <v>9419673.6494750008</v>
      </c>
      <c r="R50" s="38"/>
      <c r="S50" s="52">
        <f>+S34+S48</f>
        <v>12621800.228791248</v>
      </c>
      <c r="T50" s="38"/>
      <c r="U50" s="52">
        <f>+U34+U48</f>
        <v>16969655.286368188</v>
      </c>
      <c r="V50" s="38"/>
      <c r="W50" s="52">
        <f ca="1">+W34+W48</f>
        <v>1510863.8389000043</v>
      </c>
      <c r="X50" s="52">
        <f ca="1">+X34+X48</f>
        <v>611265.7677717848</v>
      </c>
      <c r="Y50" s="52">
        <f ca="1">+Y34+Y48</f>
        <v>2122129.6066717869</v>
      </c>
      <c r="Z50" s="52">
        <f t="shared" ref="Z50:AD50" ca="1" si="59">+Z34+Z48</f>
        <v>1</v>
      </c>
      <c r="AA50" s="52">
        <f t="shared" ca="1" si="59"/>
        <v>17534330.188291907</v>
      </c>
      <c r="AB50" s="52">
        <f t="shared" ca="1" si="59"/>
        <v>20690509.62218444</v>
      </c>
      <c r="AC50" s="52">
        <f t="shared" ca="1" si="59"/>
        <v>22656108.036291976</v>
      </c>
      <c r="AD50" s="52">
        <f t="shared" ca="1" si="59"/>
        <v>22882669.116654884</v>
      </c>
      <c r="AE50" s="32"/>
      <c r="AF50" s="49"/>
    </row>
    <row r="51" spans="1:39">
      <c r="B51" s="45" t="s">
        <v>25</v>
      </c>
      <c r="C51" s="46">
        <f t="shared" ref="C51:AD51" si="60">IFERROR(C50/C$8,0)</f>
        <v>1.6581428240079858E-2</v>
      </c>
      <c r="D51" s="34"/>
      <c r="E51" s="46">
        <f t="shared" si="60"/>
        <v>7.5066239040100374E-2</v>
      </c>
      <c r="F51" s="34"/>
      <c r="G51" s="46">
        <f t="shared" si="60"/>
        <v>5.7130199708541912E-2</v>
      </c>
      <c r="H51" s="34"/>
      <c r="I51" s="46">
        <f t="shared" si="60"/>
        <v>8.757020230853238E-2</v>
      </c>
      <c r="J51" s="34"/>
      <c r="K51" s="46">
        <f t="shared" si="60"/>
        <v>0.10610643033358934</v>
      </c>
      <c r="L51" s="34"/>
      <c r="M51" s="46">
        <f t="shared" si="60"/>
        <v>0.14337316185185184</v>
      </c>
      <c r="N51" s="34"/>
      <c r="O51" s="46">
        <f t="shared" si="60"/>
        <v>0.19087928304054053</v>
      </c>
      <c r="P51" s="34"/>
      <c r="Q51" s="46">
        <f t="shared" ref="Q51:S51" si="61">IFERROR(Q50/Q$8,0)</f>
        <v>0.18858205504454456</v>
      </c>
      <c r="R51" s="34"/>
      <c r="S51" s="46">
        <f t="shared" si="61"/>
        <v>0.18717680982895857</v>
      </c>
      <c r="T51" s="34"/>
      <c r="U51" s="46">
        <f t="shared" ref="U51" si="62">IFERROR(U50/U$8,0)</f>
        <v>0.18641033666168982</v>
      </c>
      <c r="V51" s="34"/>
      <c r="W51" s="46">
        <f t="shared" ca="1" si="60"/>
        <v>9.4559003840081091E-2</v>
      </c>
      <c r="X51" s="46">
        <f t="shared" ca="1" si="60"/>
        <v>0.15198054132483801</v>
      </c>
      <c r="Y51" s="46">
        <f t="shared" ca="1" si="60"/>
        <v>0.10610647502826559</v>
      </c>
      <c r="Z51" s="46">
        <f t="shared" ca="1" si="60"/>
        <v>1</v>
      </c>
      <c r="AA51" s="46">
        <f t="shared" ca="1" si="60"/>
        <v>0.15226343582133534</v>
      </c>
      <c r="AB51" s="46">
        <f t="shared" ca="1" si="60"/>
        <v>0.15226343582133528</v>
      </c>
      <c r="AC51" s="46">
        <f t="shared" ca="1" si="60"/>
        <v>0.15226343582133536</v>
      </c>
      <c r="AD51" s="46">
        <f t="shared" ca="1" si="60"/>
        <v>0.15226343582133531</v>
      </c>
    </row>
    <row r="52" spans="1:39">
      <c r="E52" s="49"/>
      <c r="F52" s="32"/>
      <c r="G52" s="49"/>
      <c r="H52" s="32"/>
      <c r="I52" s="49"/>
      <c r="J52" s="32"/>
      <c r="K52" s="49"/>
      <c r="L52" s="32"/>
      <c r="M52" s="49"/>
      <c r="N52" s="32"/>
      <c r="O52" s="49"/>
      <c r="P52" s="32"/>
      <c r="Q52" s="49"/>
      <c r="R52" s="32"/>
      <c r="S52" s="49"/>
      <c r="T52" s="32"/>
      <c r="U52" s="49"/>
      <c r="V52" s="32"/>
      <c r="W52" s="49"/>
      <c r="X52" s="49"/>
      <c r="Y52" s="49"/>
      <c r="Z52" s="49"/>
      <c r="AA52" s="49"/>
      <c r="AB52" s="49"/>
      <c r="AC52" s="49"/>
      <c r="AD52" s="49"/>
    </row>
    <row r="53" spans="1:39" s="45" customFormat="1">
      <c r="A53" s="25"/>
      <c r="B53" s="45" t="s">
        <v>198</v>
      </c>
      <c r="C53" s="47"/>
      <c r="D53" s="254"/>
      <c r="E53" s="47"/>
      <c r="F53" s="72"/>
      <c r="G53" s="47"/>
      <c r="H53" s="72"/>
      <c r="I53" s="47"/>
      <c r="J53" s="72"/>
      <c r="K53" s="47"/>
      <c r="L53" s="72"/>
      <c r="M53" s="47"/>
      <c r="N53" s="72"/>
      <c r="O53" s="47"/>
      <c r="P53" s="72"/>
      <c r="Q53" s="47"/>
      <c r="R53" s="72"/>
      <c r="S53" s="47"/>
      <c r="T53" s="72"/>
      <c r="U53" s="47"/>
      <c r="V53" s="72"/>
      <c r="W53" s="47"/>
      <c r="X53" s="47"/>
      <c r="Y53" s="47"/>
      <c r="Z53" s="47"/>
      <c r="AA53" s="47"/>
      <c r="AB53" s="47"/>
      <c r="AC53" s="47"/>
      <c r="AD53" s="47"/>
      <c r="AE53" s="25"/>
      <c r="AL53" s="48"/>
      <c r="AM53" s="48"/>
    </row>
    <row r="54" spans="1:39">
      <c r="C54" s="42"/>
    </row>
    <row r="55" spans="1:39">
      <c r="B55" s="42" t="s">
        <v>229</v>
      </c>
      <c r="C55" s="95" t="s">
        <v>230</v>
      </c>
    </row>
    <row r="56" spans="1:39">
      <c r="C56" s="95" t="s">
        <v>231</v>
      </c>
      <c r="E56" s="53"/>
      <c r="F56" s="8"/>
      <c r="G56" s="53"/>
      <c r="H56" s="8"/>
      <c r="I56" s="53"/>
      <c r="J56" s="8"/>
      <c r="K56" s="53"/>
      <c r="L56" s="8"/>
      <c r="M56" s="53"/>
      <c r="N56" s="8"/>
    </row>
    <row r="57" spans="1:39">
      <c r="C57" s="95" t="s">
        <v>234</v>
      </c>
    </row>
    <row r="58" spans="1:39">
      <c r="C58" s="95" t="s">
        <v>232</v>
      </c>
      <c r="I58" s="53"/>
      <c r="J58" s="8"/>
    </row>
    <row r="59" spans="1:39">
      <c r="C59" s="95" t="s">
        <v>233</v>
      </c>
      <c r="E59" s="53"/>
      <c r="F59" s="8"/>
      <c r="G59" s="53"/>
      <c r="H59" s="8"/>
      <c r="I59" s="53"/>
      <c r="J59" s="8"/>
      <c r="K59" s="53"/>
      <c r="L59" s="8"/>
      <c r="M59" s="53"/>
      <c r="N59" s="8"/>
    </row>
    <row r="60" spans="1:39">
      <c r="C60" s="95" t="s">
        <v>235</v>
      </c>
    </row>
    <row r="61" spans="1:39">
      <c r="C61" s="95" t="s">
        <v>237</v>
      </c>
      <c r="E61" s="53"/>
      <c r="F61" s="8"/>
      <c r="G61" s="53"/>
      <c r="H61" s="8"/>
      <c r="I61" s="53"/>
      <c r="J61" s="8"/>
      <c r="K61" s="53"/>
      <c r="L61" s="8"/>
      <c r="M61" s="53"/>
      <c r="N61" s="8"/>
    </row>
    <row r="62" spans="1:39">
      <c r="C62" s="95" t="s">
        <v>238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9B2D-227C-4769-B738-6340686554D5}">
  <dimension ref="A1:P50"/>
  <sheetViews>
    <sheetView showGridLines="0" zoomScale="106" zoomScaleNormal="100" workbookViewId="0">
      <selection activeCell="J46" sqref="J46"/>
    </sheetView>
  </sheetViews>
  <sheetFormatPr defaultColWidth="9.54296875" defaultRowHeight="10" outlineLevelCol="1"/>
  <cols>
    <col min="1" max="1" width="2.1796875" style="16" customWidth="1"/>
    <col min="2" max="2" width="31.453125" style="16" bestFit="1" customWidth="1"/>
    <col min="3" max="4" width="9" style="4" bestFit="1" customWidth="1"/>
    <col min="5" max="7" width="9" style="16" bestFit="1" customWidth="1"/>
    <col min="8" max="8" width="10" style="16" bestFit="1" customWidth="1"/>
    <col min="9" max="10" width="10" style="56" bestFit="1" customWidth="1" outlineLevel="1"/>
    <col min="11" max="11" width="10.26953125" style="56" bestFit="1" customWidth="1" outlineLevel="1"/>
    <col min="12" max="15" width="10.26953125" style="16" bestFit="1" customWidth="1"/>
    <col min="16" max="16" width="12.26953125" style="16" bestFit="1" customWidth="1"/>
    <col min="17" max="16384" width="9.54296875" style="16"/>
  </cols>
  <sheetData>
    <row r="1" spans="2:16" ht="10.5">
      <c r="B1" s="55" t="s">
        <v>45</v>
      </c>
    </row>
    <row r="2" spans="2:16">
      <c r="B2" s="57" t="s">
        <v>9</v>
      </c>
    </row>
    <row r="3" spans="2:16">
      <c r="B3" s="9"/>
      <c r="C3" s="58"/>
      <c r="I3" s="16"/>
    </row>
    <row r="4" spans="2:16" ht="10.5">
      <c r="B4" s="99"/>
      <c r="C4" s="104">
        <v>44135</v>
      </c>
      <c r="D4" s="104">
        <f>EOMONTH(C4,12)</f>
        <v>44500</v>
      </c>
      <c r="E4" s="104">
        <f t="shared" ref="E4:F4" si="0">EOMONTH(D4,12)</f>
        <v>44865</v>
      </c>
      <c r="F4" s="104">
        <f t="shared" si="0"/>
        <v>45230</v>
      </c>
      <c r="I4" s="16"/>
      <c r="J4" s="104">
        <f>C4</f>
        <v>44135</v>
      </c>
      <c r="K4" s="104">
        <f>EOMONTH(J4,12)</f>
        <v>44500</v>
      </c>
      <c r="L4" s="104">
        <f>EOMONTH(K4,12)</f>
        <v>44865</v>
      </c>
      <c r="M4" s="104">
        <f>EOMONTH(L4,12)</f>
        <v>45230</v>
      </c>
    </row>
    <row r="5" spans="2:16">
      <c r="B5" s="4" t="s">
        <v>46</v>
      </c>
      <c r="C5" s="59">
        <f ca="1">SUMIF('2021 BS'!$J$8:$J$38,BS!$B5,'2021 BS'!$I$8:$I$36)</f>
        <v>1297998</v>
      </c>
      <c r="D5" s="59">
        <f>SUMIF('2022 BS'!$K$15:$K$43,BS!B5,'2022 BS'!$J$15:$J$43)</f>
        <v>3187113</v>
      </c>
      <c r="E5" s="60">
        <f>SUMIF('2023 BS'!$L$8:$L$35,BS!B5,'2023 BS'!$K$8:$K$35)</f>
        <v>1616971</v>
      </c>
      <c r="F5" s="60">
        <f>SUMIF('2023 BS'!$L$8:$L$31,BS!B5,'2023 BS'!$I$8:$I$35)</f>
        <v>2067818</v>
      </c>
      <c r="I5" s="16"/>
      <c r="J5" s="61">
        <f ca="1">+C5/1000000</f>
        <v>1.297998</v>
      </c>
      <c r="K5" s="61">
        <f t="shared" ref="K5:M7" si="1">+D5/1000000</f>
        <v>3.1871130000000001</v>
      </c>
      <c r="L5" s="61">
        <f t="shared" si="1"/>
        <v>1.6169709999999999</v>
      </c>
      <c r="M5" s="61">
        <f t="shared" si="1"/>
        <v>2.0678179999999999</v>
      </c>
    </row>
    <row r="6" spans="2:16">
      <c r="B6" s="4" t="s">
        <v>47</v>
      </c>
      <c r="C6" s="59">
        <f ca="1">SUMIF('2021 BS'!$J$8:$J$38,BS!$B6,'2021 BS'!$I$8:$I$36)</f>
        <v>1787673</v>
      </c>
      <c r="D6" s="59">
        <f>SUMIF('2022 BS'!$K$15:$K$43,BS!B6,'2022 BS'!$J$15:$J$43)</f>
        <v>2858311</v>
      </c>
      <c r="E6" s="60">
        <f>SUMIF('2023 BS'!$L$8:$L$35,BS!B6,'2023 BS'!$K$8:$K$35)</f>
        <v>1353250</v>
      </c>
      <c r="F6" s="60">
        <f>SUMIF('2023 BS'!$L$8:$L$31,BS!B6,'2023 BS'!$I$8:$I$35)</f>
        <v>1382346</v>
      </c>
      <c r="I6" s="16"/>
      <c r="J6" s="61">
        <f ca="1">+C6/1000000</f>
        <v>1.7876730000000001</v>
      </c>
      <c r="K6" s="61">
        <f t="shared" si="1"/>
        <v>2.858311</v>
      </c>
      <c r="L6" s="61">
        <f t="shared" si="1"/>
        <v>1.3532500000000001</v>
      </c>
      <c r="M6" s="61">
        <f t="shared" si="1"/>
        <v>1.3823460000000001</v>
      </c>
    </row>
    <row r="7" spans="2:16">
      <c r="B7" s="4" t="s">
        <v>48</v>
      </c>
      <c r="C7" s="59">
        <f ca="1">SUMIF('2021 BS'!$J$8:$J$38,BS!$B7,'2021 BS'!$I$8:$I$36)</f>
        <v>141369</v>
      </c>
      <c r="D7" s="59">
        <f>SUMIF('2022 BS'!$K$15:$K$43,BS!B7,'2022 BS'!$J$15:$J$43)</f>
        <v>132893</v>
      </c>
      <c r="E7" s="60">
        <f>SUMIF('2023 BS'!$L$8:$L$35,BS!B7,'2023 BS'!$K$8:$K$35)</f>
        <v>301952</v>
      </c>
      <c r="F7" s="60">
        <f>SUMIF('2023 BS'!$L$8:$L$31,BS!B7,'2023 BS'!$I$8:$I$35)</f>
        <v>236533</v>
      </c>
      <c r="I7" s="16"/>
      <c r="J7" s="61">
        <f ca="1">+C7/1000000</f>
        <v>0.14136899999999999</v>
      </c>
      <c r="K7" s="61">
        <f t="shared" si="1"/>
        <v>0.13289300000000001</v>
      </c>
      <c r="L7" s="61">
        <f t="shared" si="1"/>
        <v>0.301952</v>
      </c>
      <c r="M7" s="61">
        <f t="shared" si="1"/>
        <v>0.23653299999999999</v>
      </c>
    </row>
    <row r="8" spans="2:16" ht="10.5">
      <c r="B8" s="23" t="s">
        <v>49</v>
      </c>
      <c r="C8" s="24">
        <f t="shared" ref="C8:F8" ca="1" si="2">SUM(C5:C7)</f>
        <v>3227040</v>
      </c>
      <c r="D8" s="24">
        <f t="shared" si="2"/>
        <v>6178317</v>
      </c>
      <c r="E8" s="24">
        <f t="shared" si="2"/>
        <v>3272173</v>
      </c>
      <c r="F8" s="24">
        <f t="shared" si="2"/>
        <v>3686697</v>
      </c>
      <c r="G8" s="62"/>
      <c r="H8" s="62"/>
      <c r="I8" s="62"/>
      <c r="J8" s="63">
        <f ca="1">SUM(J5:J7)</f>
        <v>3.2270400000000001</v>
      </c>
      <c r="K8" s="63">
        <f>SUM(K5:K7)</f>
        <v>6.1783170000000007</v>
      </c>
      <c r="L8" s="63">
        <f t="shared" ref="L8" si="3">SUM(L5:L7)</f>
        <v>3.272173</v>
      </c>
      <c r="M8" s="63">
        <f t="shared" ref="M8" si="4">SUM(M5:M7)</f>
        <v>3.6866970000000001</v>
      </c>
      <c r="P8" s="171"/>
    </row>
    <row r="9" spans="2:16" ht="10.5">
      <c r="B9" s="35"/>
      <c r="C9" s="35"/>
      <c r="D9" s="36"/>
      <c r="G9" s="64"/>
      <c r="H9" s="64"/>
      <c r="I9" s="64"/>
      <c r="J9" s="65"/>
      <c r="K9" s="65"/>
      <c r="L9" s="65"/>
      <c r="M9" s="65"/>
    </row>
    <row r="10" spans="2:16">
      <c r="B10" s="4" t="s">
        <v>50</v>
      </c>
      <c r="C10" s="59">
        <f ca="1">SUMIF('2021 BS'!$J$8:$J$38,BS!$B10,'2021 BS'!$I$8:$I$36)</f>
        <v>21102</v>
      </c>
      <c r="D10" s="59">
        <f>SUMIF('2022 BS'!$K$15:$K$43,BS!B10,'2022 BS'!$J$15:$J$43)</f>
        <v>19121</v>
      </c>
      <c r="E10" s="60">
        <f>SUMIF('2023 BS'!$L$8:$L$35,BS!B10,'2023 BS'!$K$8:$K$35)</f>
        <v>24707</v>
      </c>
      <c r="F10" s="60">
        <f>SUMIF('2023 BS'!$L$8:$L$31,BS!B10,'2023 BS'!$I$8:$I$35)</f>
        <v>10957</v>
      </c>
      <c r="I10" s="16"/>
      <c r="J10" s="61">
        <f ca="1">+C10/1000000</f>
        <v>2.1101999999999999E-2</v>
      </c>
      <c r="K10" s="61">
        <f t="shared" ref="K10:M11" si="5">+D10/1000000</f>
        <v>1.9120999999999999E-2</v>
      </c>
      <c r="L10" s="61">
        <f t="shared" si="5"/>
        <v>2.4707E-2</v>
      </c>
      <c r="M10" s="61">
        <f t="shared" si="5"/>
        <v>1.0957E-2</v>
      </c>
    </row>
    <row r="11" spans="2:16">
      <c r="B11" s="4" t="s">
        <v>51</v>
      </c>
      <c r="C11" s="59">
        <f ca="1">SUMIF('2021 BS'!$J$8:$J$38,BS!$B11,'2021 BS'!$I$8:$I$36)</f>
        <v>0</v>
      </c>
      <c r="D11" s="59">
        <f>SUMIF('2022 BS'!$K$15:$K$43,BS!B11,'2022 BS'!$J$15:$J$43)</f>
        <v>0</v>
      </c>
      <c r="E11" s="60">
        <f>SUMIF('2023 BS'!$L$8:$L$35,BS!B11,'2023 BS'!$K$8:$K$35)</f>
        <v>0</v>
      </c>
      <c r="F11" s="60">
        <f>SUMIF('2023 BS'!$L$8:$L$31,BS!B11,'2023 BS'!$I$8:$I$35)</f>
        <v>0</v>
      </c>
      <c r="I11" s="16"/>
      <c r="J11" s="61">
        <f ca="1">+C11/1000000</f>
        <v>0</v>
      </c>
      <c r="K11" s="61">
        <f t="shared" si="5"/>
        <v>0</v>
      </c>
      <c r="L11" s="61">
        <f t="shared" si="5"/>
        <v>0</v>
      </c>
      <c r="M11" s="61">
        <f t="shared" si="5"/>
        <v>0</v>
      </c>
    </row>
    <row r="12" spans="2:16">
      <c r="B12" s="23" t="s">
        <v>52</v>
      </c>
      <c r="C12" s="24">
        <f t="shared" ref="C12:D12" ca="1" si="6">SUM(C10:C11)</f>
        <v>21102</v>
      </c>
      <c r="D12" s="24">
        <f t="shared" si="6"/>
        <v>19121</v>
      </c>
      <c r="E12" s="24">
        <f>SUM(E10:E11)</f>
        <v>24707</v>
      </c>
      <c r="F12" s="24">
        <f>SUM(F10:F11)</f>
        <v>10957</v>
      </c>
      <c r="I12" s="16"/>
      <c r="J12" s="63">
        <f ca="1">SUM(J10:J11)</f>
        <v>2.1101999999999999E-2</v>
      </c>
      <c r="K12" s="63">
        <f t="shared" ref="K12:L12" si="7">SUM(K10:K11)</f>
        <v>1.9120999999999999E-2</v>
      </c>
      <c r="L12" s="63">
        <f t="shared" si="7"/>
        <v>2.4707E-2</v>
      </c>
      <c r="M12" s="63">
        <f t="shared" ref="M12" si="8">SUM(M10:M11)</f>
        <v>1.0957E-2</v>
      </c>
    </row>
    <row r="13" spans="2:16" ht="10.5">
      <c r="B13" s="35"/>
      <c r="C13" s="35"/>
      <c r="D13" s="36"/>
      <c r="I13" s="16"/>
      <c r="J13" s="66"/>
      <c r="K13" s="66"/>
      <c r="L13" s="66"/>
      <c r="M13" s="66"/>
    </row>
    <row r="14" spans="2:16" ht="11" thickBot="1">
      <c r="B14" s="67" t="s">
        <v>53</v>
      </c>
      <c r="C14" s="68">
        <f t="shared" ref="C14:F14" ca="1" si="9">+C12+C8</f>
        <v>3248142</v>
      </c>
      <c r="D14" s="68">
        <f>+D12+D8</f>
        <v>6197438</v>
      </c>
      <c r="E14" s="68">
        <f t="shared" si="9"/>
        <v>3296880</v>
      </c>
      <c r="F14" s="68">
        <f t="shared" si="9"/>
        <v>3697654</v>
      </c>
      <c r="I14" s="16"/>
      <c r="J14" s="69">
        <f t="shared" ref="J14:K14" ca="1" si="10">J8+J12</f>
        <v>3.2481420000000001</v>
      </c>
      <c r="K14" s="69">
        <f t="shared" si="10"/>
        <v>6.1974380000000009</v>
      </c>
      <c r="L14" s="69">
        <f>L8+L12</f>
        <v>3.2968799999999998</v>
      </c>
      <c r="M14" s="69">
        <f>M8+M12</f>
        <v>3.697654</v>
      </c>
    </row>
    <row r="15" spans="2:16" ht="10.5">
      <c r="B15" s="35"/>
      <c r="C15" s="35"/>
      <c r="D15" s="36"/>
      <c r="I15" s="16"/>
      <c r="J15" s="65"/>
      <c r="K15" s="65"/>
      <c r="L15" s="65"/>
      <c r="M15" s="65"/>
    </row>
    <row r="16" spans="2:16">
      <c r="B16" s="4" t="s">
        <v>54</v>
      </c>
      <c r="C16" s="59">
        <f ca="1">SUMIF('2021 BS'!$J$8:$J$38,BS!$B16,'2021 BS'!$I$8:$I$36)</f>
        <v>913446</v>
      </c>
      <c r="D16" s="59">
        <f>SUMIF('2022 BS'!$K$15:$K$43,BS!B16,'2022 BS'!$J$15:$J$43)</f>
        <v>2561499</v>
      </c>
      <c r="E16" s="60">
        <f>SUMIF('2023 BS'!$L$8:$L$35,BS!B16,'2023 BS'!$K$8:$K$35)</f>
        <v>1673880</v>
      </c>
      <c r="F16" s="60">
        <f>SUMIF('2023 BS'!$L$8:$L$31,BS!B16,'2023 BS'!$I$8:$I$35)</f>
        <v>2493683</v>
      </c>
      <c r="I16" s="16"/>
      <c r="J16" s="61">
        <f t="shared" ref="J16:M18" ca="1" si="11">+C16/1000000</f>
        <v>0.91344599999999998</v>
      </c>
      <c r="K16" s="61">
        <f t="shared" si="11"/>
        <v>2.561499</v>
      </c>
      <c r="L16" s="61">
        <f t="shared" si="11"/>
        <v>1.67388</v>
      </c>
      <c r="M16" s="61">
        <f t="shared" si="11"/>
        <v>2.4936829999999999</v>
      </c>
    </row>
    <row r="17" spans="2:16">
      <c r="B17" s="4" t="s">
        <v>55</v>
      </c>
      <c r="C17" s="59">
        <f ca="1">SUMIF('2021 BS'!$J$8:$J$38,BS!$B17,'2021 BS'!$I$8:$I$36)</f>
        <v>0</v>
      </c>
      <c r="D17" s="59">
        <f>SUMIF('2022 BS'!$K$15:$K$43,BS!B17,'2022 BS'!$J$15:$J$43)</f>
        <v>0</v>
      </c>
      <c r="E17" s="60">
        <f>SUMIF('2023 BS'!$L$8:$L$35,BS!B17,'2023 BS'!$K$8:$K$35)</f>
        <v>0</v>
      </c>
      <c r="F17" s="60">
        <f>SUMIF('2023 BS'!$L$8:$L$31,BS!B17,'2023 BS'!$I$8:$I$35)</f>
        <v>0</v>
      </c>
      <c r="I17" s="16"/>
      <c r="J17" s="61">
        <f t="shared" ca="1" si="11"/>
        <v>0</v>
      </c>
      <c r="K17" s="61">
        <f t="shared" si="11"/>
        <v>0</v>
      </c>
      <c r="L17" s="61">
        <f t="shared" si="11"/>
        <v>0</v>
      </c>
      <c r="M17" s="61">
        <f t="shared" si="11"/>
        <v>0</v>
      </c>
    </row>
    <row r="18" spans="2:16">
      <c r="B18" s="4" t="s">
        <v>56</v>
      </c>
      <c r="C18" s="59">
        <f ca="1">SUMIF('2021 BS'!$J$8:$J$38,BS!$B18,'2021 BS'!$I$8:$I$36)</f>
        <v>460188</v>
      </c>
      <c r="D18" s="59">
        <f>SUMIF('2022 BS'!$K$15:$K$43,BS!B18,'2022 BS'!$J$15:$J$43)</f>
        <v>746389</v>
      </c>
      <c r="E18" s="60">
        <f>SUMIF('2023 BS'!$L$8:$L$35,BS!B18,'2023 BS'!$K$8:$K$35)</f>
        <v>305190</v>
      </c>
      <c r="F18" s="60">
        <f>SUMIF('2023 BS'!$L$8:$L$31,BS!B18,'2023 BS'!$I$8:$I$35)</f>
        <v>264081</v>
      </c>
      <c r="I18" s="16"/>
      <c r="J18" s="61">
        <f t="shared" ca="1" si="11"/>
        <v>0.46018799999999999</v>
      </c>
      <c r="K18" s="61">
        <f t="shared" si="11"/>
        <v>0.74638899999999997</v>
      </c>
      <c r="L18" s="61">
        <f t="shared" si="11"/>
        <v>0.30519000000000002</v>
      </c>
      <c r="M18" s="61">
        <f t="shared" si="11"/>
        <v>0.26408100000000001</v>
      </c>
    </row>
    <row r="19" spans="2:16">
      <c r="B19" s="23" t="s">
        <v>57</v>
      </c>
      <c r="C19" s="24">
        <f ca="1">SUM(C16:C18)</f>
        <v>1373634</v>
      </c>
      <c r="D19" s="24">
        <f>SUM(D16:D18)</f>
        <v>3307888</v>
      </c>
      <c r="E19" s="24">
        <f>SUM(E16:E18)</f>
        <v>1979070</v>
      </c>
      <c r="F19" s="24">
        <f>SUM(F16:F18)</f>
        <v>2757764</v>
      </c>
      <c r="I19" s="16"/>
      <c r="J19" s="63">
        <f ca="1">SUM(J16:J18)</f>
        <v>1.373634</v>
      </c>
      <c r="K19" s="63">
        <f>SUM(K16:K18)</f>
        <v>3.3078880000000002</v>
      </c>
      <c r="L19" s="63">
        <f>SUM(L16:L18)</f>
        <v>1.9790700000000001</v>
      </c>
      <c r="M19" s="63">
        <f>SUM(M16:M18)</f>
        <v>2.7577639999999999</v>
      </c>
    </row>
    <row r="20" spans="2:16">
      <c r="B20" s="4"/>
      <c r="I20" s="16"/>
      <c r="J20" s="65"/>
      <c r="K20" s="65"/>
      <c r="L20" s="65"/>
      <c r="M20" s="65"/>
    </row>
    <row r="21" spans="2:16">
      <c r="B21" s="4" t="s">
        <v>58</v>
      </c>
      <c r="C21" s="59">
        <f ca="1">SUMIF('2021 BS'!$J$8:$J$38,BS!$B21,'2021 BS'!$I$8:$I$36)</f>
        <v>360628</v>
      </c>
      <c r="D21" s="59">
        <f>SUMIF('2022 BS'!$K$15:$K$43,BS!B21,'2022 BS'!$J$15:$J$43)</f>
        <v>308922</v>
      </c>
      <c r="E21" s="60">
        <f>SUMIF('2023 BS'!$L$8:$L$35,BS!B21,'2023 BS'!$K$8:$K$35)</f>
        <v>800397</v>
      </c>
      <c r="F21" s="60">
        <f>SUMIF('2023 BS'!$L$8:$L$31,BS!B21,'2023 BS'!$I$8:$I$35)</f>
        <v>586814</v>
      </c>
      <c r="I21" s="16"/>
      <c r="J21" s="61">
        <f ca="1">+C21/1000000</f>
        <v>0.360628</v>
      </c>
      <c r="K21" s="61">
        <f>+D21/1000000</f>
        <v>0.30892199999999997</v>
      </c>
      <c r="L21" s="61">
        <f>+E21/1000000</f>
        <v>0.80039700000000003</v>
      </c>
      <c r="M21" s="61">
        <f>+F21/1000000</f>
        <v>0.58681399999999995</v>
      </c>
    </row>
    <row r="22" spans="2:16">
      <c r="B22" s="23" t="s">
        <v>59</v>
      </c>
      <c r="C22" s="24">
        <f ca="1">SUM(C21:C21)</f>
        <v>360628</v>
      </c>
      <c r="D22" s="24">
        <f>SUM(D21:D21)</f>
        <v>308922</v>
      </c>
      <c r="E22" s="24">
        <f>SUM(E21:E21)</f>
        <v>800397</v>
      </c>
      <c r="F22" s="24">
        <f>SUM(F21:F21)</f>
        <v>586814</v>
      </c>
      <c r="I22" s="16"/>
      <c r="J22" s="63">
        <f ca="1">SUM(J21:J21)</f>
        <v>0.360628</v>
      </c>
      <c r="K22" s="63">
        <f>SUM(K21:K21)</f>
        <v>0.30892199999999997</v>
      </c>
      <c r="L22" s="63">
        <f>SUM(L21:L21)</f>
        <v>0.80039700000000003</v>
      </c>
      <c r="M22" s="63">
        <f>SUM(M21:M21)</f>
        <v>0.58681399999999995</v>
      </c>
    </row>
    <row r="23" spans="2:16">
      <c r="B23" s="4"/>
      <c r="I23" s="16"/>
      <c r="J23" s="65"/>
      <c r="K23" s="65"/>
      <c r="L23" s="65"/>
      <c r="M23" s="65"/>
    </row>
    <row r="24" spans="2:16">
      <c r="B24" s="4" t="s">
        <v>60</v>
      </c>
      <c r="C24" s="59">
        <f ca="1">SUMIF('2021 BS'!$J$8:$J$38,BS!$B24,'2021 BS'!$I$8:$I$36)</f>
        <v>2</v>
      </c>
      <c r="D24" s="59">
        <f>SUMIF('2022 BS'!$K$15:$K$43,BS!B24,'2022 BS'!$J$15:$J$43)</f>
        <v>2</v>
      </c>
      <c r="E24" s="60">
        <f>SUMIF('2023 BS'!$L$8:$L$35,BS!B24,'2023 BS'!$K$8:$K$35)</f>
        <v>2</v>
      </c>
      <c r="F24" s="60">
        <f>SUMIF('2023 BS'!$L$8:$L$31,BS!B24,'2023 BS'!$I$8:$I$35)</f>
        <v>2</v>
      </c>
      <c r="I24" s="16"/>
      <c r="J24" s="61">
        <f t="shared" ref="J24:M25" ca="1" si="12">+C24/1000000</f>
        <v>1.9999999999999999E-6</v>
      </c>
      <c r="K24" s="61">
        <f t="shared" si="12"/>
        <v>1.9999999999999999E-6</v>
      </c>
      <c r="L24" s="61">
        <f t="shared" si="12"/>
        <v>1.9999999999999999E-6</v>
      </c>
      <c r="M24" s="61">
        <f t="shared" si="12"/>
        <v>1.9999999999999999E-6</v>
      </c>
    </row>
    <row r="25" spans="2:16">
      <c r="B25" s="4" t="s">
        <v>61</v>
      </c>
      <c r="C25" s="59">
        <f ca="1">SUMIF('2021 BS'!$J$8:$J$38,BS!$B25,'2021 BS'!$I$8:$I$36)</f>
        <v>1513878</v>
      </c>
      <c r="D25" s="59">
        <f>SUMIF('2022 BS'!$K$15:$K$43,BS!B25,'2022 BS'!$J$15:$J$43)</f>
        <v>2580626</v>
      </c>
      <c r="E25" s="60">
        <f>SUMIF('2023 BS'!$L$8:$L$35,BS!B25,'2023 BS'!$K$8:$K$35)</f>
        <v>517411</v>
      </c>
      <c r="F25" s="60">
        <f>SUMIF('2023 BS'!$L$8:$L$31,BS!B25,'2023 BS'!$I$8:$I$35)</f>
        <v>353074</v>
      </c>
      <c r="I25" s="70"/>
      <c r="J25" s="61">
        <f t="shared" ca="1" si="12"/>
        <v>1.5138780000000001</v>
      </c>
      <c r="K25" s="61">
        <f t="shared" si="12"/>
        <v>2.5806260000000001</v>
      </c>
      <c r="L25" s="61">
        <f t="shared" si="12"/>
        <v>0.51741099999999995</v>
      </c>
      <c r="M25" s="61">
        <f t="shared" si="12"/>
        <v>0.353074</v>
      </c>
    </row>
    <row r="26" spans="2:16">
      <c r="B26" s="23" t="s">
        <v>62</v>
      </c>
      <c r="C26" s="24">
        <f t="shared" ref="C26:F26" ca="1" si="13">SUM(C24:C25)</f>
        <v>1513880</v>
      </c>
      <c r="D26" s="24">
        <f t="shared" si="13"/>
        <v>2580628</v>
      </c>
      <c r="E26" s="24">
        <f t="shared" si="13"/>
        <v>517413</v>
      </c>
      <c r="F26" s="24">
        <f t="shared" si="13"/>
        <v>353076</v>
      </c>
      <c r="I26" s="16"/>
      <c r="J26" s="63">
        <f t="shared" ref="J26:L26" ca="1" si="14">SUM(J24:J25)</f>
        <v>1.5138800000000001</v>
      </c>
      <c r="K26" s="63">
        <f t="shared" si="14"/>
        <v>2.5806279999999999</v>
      </c>
      <c r="L26" s="63">
        <f t="shared" si="14"/>
        <v>0.5174129999999999</v>
      </c>
      <c r="M26" s="63">
        <f t="shared" ref="M26" si="15">SUM(M24:M25)</f>
        <v>0.353076</v>
      </c>
    </row>
    <row r="27" spans="2:16">
      <c r="B27" s="4"/>
      <c r="D27" s="7"/>
      <c r="I27" s="16"/>
      <c r="J27" s="65"/>
      <c r="K27" s="65"/>
      <c r="L27" s="65"/>
      <c r="M27" s="65"/>
    </row>
    <row r="28" spans="2:16" ht="11" thickBot="1">
      <c r="B28" s="67" t="s">
        <v>63</v>
      </c>
      <c r="C28" s="71">
        <f ca="1">+C26+C22+C19</f>
        <v>3248142</v>
      </c>
      <c r="D28" s="68">
        <f>+D26+D22+D19</f>
        <v>6197438</v>
      </c>
      <c r="E28" s="68">
        <f>+E26+E22+E19</f>
        <v>3296880</v>
      </c>
      <c r="F28" s="68">
        <f>+F26+F22+F19</f>
        <v>3697654</v>
      </c>
      <c r="I28" s="16"/>
      <c r="J28" s="69">
        <f ca="1">J19+J26+J22</f>
        <v>3.2481420000000005</v>
      </c>
      <c r="K28" s="69">
        <f>K19+K26+K22</f>
        <v>6.197438</v>
      </c>
      <c r="L28" s="69">
        <f>L19+L26+L22</f>
        <v>3.2968799999999998</v>
      </c>
      <c r="M28" s="69">
        <f>M19+M26+M22</f>
        <v>3.697654</v>
      </c>
    </row>
    <row r="29" spans="2:16">
      <c r="B29" s="25" t="s">
        <v>44</v>
      </c>
      <c r="C29" s="72">
        <f ca="1">+C28-C14</f>
        <v>0</v>
      </c>
      <c r="D29" s="72">
        <f>+D28-D14</f>
        <v>0</v>
      </c>
      <c r="E29" s="72">
        <f>+E28-E14</f>
        <v>0</v>
      </c>
      <c r="F29" s="72">
        <f>+F28-F14</f>
        <v>0</v>
      </c>
      <c r="I29" s="16"/>
      <c r="J29" s="73">
        <f ca="1">J14-J28</f>
        <v>0</v>
      </c>
      <c r="K29" s="73">
        <f>K14-K28</f>
        <v>0</v>
      </c>
      <c r="L29" s="73">
        <f>L14-L28</f>
        <v>0</v>
      </c>
      <c r="M29" s="73">
        <f>M14-M28</f>
        <v>0</v>
      </c>
    </row>
    <row r="30" spans="2:16">
      <c r="B30" s="4"/>
      <c r="G30" s="96"/>
      <c r="I30" s="16"/>
      <c r="J30" s="65"/>
      <c r="K30" s="65"/>
    </row>
    <row r="31" spans="2:16">
      <c r="B31" s="4" t="s">
        <v>64</v>
      </c>
      <c r="C31" s="74">
        <f ca="1">BS!C38/(IS!C7/365)</f>
        <v>67.204118326096918</v>
      </c>
      <c r="D31" s="74">
        <f>BS!D38/(IS!E7/365)</f>
        <v>74.243767282070138</v>
      </c>
      <c r="E31" s="74">
        <f>BS!E38/(IS!G7/365)</f>
        <v>37.597731513743781</v>
      </c>
      <c r="F31" s="74">
        <f>BS!F38/(IS!I7/365)</f>
        <v>34.82207662459129</v>
      </c>
      <c r="G31" s="75">
        <v>60</v>
      </c>
      <c r="H31" s="75">
        <f>G31</f>
        <v>60</v>
      </c>
      <c r="I31" s="75">
        <f t="shared" ref="I31:P31" si="16">H31</f>
        <v>60</v>
      </c>
      <c r="J31" s="75">
        <f t="shared" si="16"/>
        <v>60</v>
      </c>
      <c r="K31" s="75">
        <f t="shared" si="16"/>
        <v>60</v>
      </c>
      <c r="L31" s="75">
        <f t="shared" si="16"/>
        <v>60</v>
      </c>
      <c r="M31" s="75">
        <f t="shared" si="16"/>
        <v>60</v>
      </c>
      <c r="N31" s="75">
        <f t="shared" si="16"/>
        <v>60</v>
      </c>
      <c r="O31" s="75">
        <f t="shared" si="16"/>
        <v>60</v>
      </c>
      <c r="P31" s="75">
        <f t="shared" si="16"/>
        <v>60</v>
      </c>
    </row>
    <row r="32" spans="2:16">
      <c r="B32" s="4" t="s">
        <v>65</v>
      </c>
      <c r="C32" s="74">
        <f ca="1">C42/(SUM(IS!C13,IS!C31)/365)</f>
        <v>34.918234695116162</v>
      </c>
      <c r="D32" s="74">
        <f>D42/(SUM(IS!E13,IS!E31)/365)</f>
        <v>69.646213359643966</v>
      </c>
      <c r="E32" s="74">
        <f>E42/(SUM(IS!G13,IS!G31)/365)</f>
        <v>47.182015969717817</v>
      </c>
      <c r="F32" s="74">
        <f>F42/(SUM(IS!I13,IS!I31)/365)</f>
        <v>66.34061469024526</v>
      </c>
      <c r="G32" s="75">
        <v>15</v>
      </c>
      <c r="H32" s="75">
        <f>G32</f>
        <v>15</v>
      </c>
      <c r="I32" s="75">
        <f t="shared" ref="I32:P32" si="17">H32</f>
        <v>15</v>
      </c>
      <c r="J32" s="75">
        <f t="shared" si="17"/>
        <v>15</v>
      </c>
      <c r="K32" s="75">
        <f t="shared" si="17"/>
        <v>15</v>
      </c>
      <c r="L32" s="75">
        <f t="shared" si="17"/>
        <v>15</v>
      </c>
      <c r="M32" s="75">
        <f t="shared" si="17"/>
        <v>15</v>
      </c>
      <c r="N32" s="75">
        <f t="shared" si="17"/>
        <v>15</v>
      </c>
      <c r="O32" s="75">
        <f t="shared" si="17"/>
        <v>15</v>
      </c>
      <c r="P32" s="75">
        <f t="shared" si="17"/>
        <v>15</v>
      </c>
    </row>
    <row r="33" spans="1:16" s="78" customFormat="1">
      <c r="A33" s="16"/>
      <c r="B33" s="4" t="s">
        <v>66</v>
      </c>
      <c r="C33" s="76">
        <f ca="1">C39/IS!C8</f>
        <v>1.4560259942182886E-2</v>
      </c>
      <c r="D33" s="76">
        <f>D39/IS!E8</f>
        <v>9.4571387581218972E-3</v>
      </c>
      <c r="E33" s="76">
        <f>E39/IS!G8</f>
        <v>2.2984160862941246E-2</v>
      </c>
      <c r="F33" s="76">
        <f>F39/IS!I8</f>
        <v>1.6324383252153001E-2</v>
      </c>
      <c r="G33" s="162">
        <f t="shared" ref="G33:G34" ca="1" si="18">AVERAGE(C33:F33)</f>
        <v>1.5831485703849759E-2</v>
      </c>
      <c r="H33" s="77">
        <f ca="1">G33</f>
        <v>1.5831485703849759E-2</v>
      </c>
      <c r="I33" s="77">
        <f t="shared" ref="I33:P33" ca="1" si="19">H33</f>
        <v>1.5831485703849759E-2</v>
      </c>
      <c r="J33" s="77">
        <f t="shared" ca="1" si="19"/>
        <v>1.5831485703849759E-2</v>
      </c>
      <c r="K33" s="77">
        <f t="shared" ca="1" si="19"/>
        <v>1.5831485703849759E-2</v>
      </c>
      <c r="L33" s="77">
        <f t="shared" ca="1" si="19"/>
        <v>1.5831485703849759E-2</v>
      </c>
      <c r="M33" s="77">
        <f t="shared" ca="1" si="19"/>
        <v>1.5831485703849759E-2</v>
      </c>
      <c r="N33" s="77">
        <f t="shared" ca="1" si="19"/>
        <v>1.5831485703849759E-2</v>
      </c>
      <c r="O33" s="77">
        <f t="shared" ca="1" si="19"/>
        <v>1.5831485703849759E-2</v>
      </c>
      <c r="P33" s="77">
        <f t="shared" ca="1" si="19"/>
        <v>1.5831485703849759E-2</v>
      </c>
    </row>
    <row r="34" spans="1:16" s="78" customFormat="1">
      <c r="A34" s="16"/>
      <c r="B34" s="4" t="s">
        <v>67</v>
      </c>
      <c r="C34" s="79">
        <f ca="1">C43/IS!C7</f>
        <v>4.7396932158204827E-2</v>
      </c>
      <c r="D34" s="79">
        <f>D43/IS!E7</f>
        <v>5.3115697143836356E-2</v>
      </c>
      <c r="E34" s="79">
        <f>E43/IS!G7</f>
        <v>2.3230632861385381E-2</v>
      </c>
      <c r="F34" s="79">
        <f>F43/IS!I7</f>
        <v>1.8225615257117682E-2</v>
      </c>
      <c r="G34" s="162">
        <f t="shared" ca="1" si="18"/>
        <v>3.5492219355136065E-2</v>
      </c>
      <c r="H34" s="77">
        <f ca="1">G34</f>
        <v>3.5492219355136065E-2</v>
      </c>
      <c r="I34" s="77">
        <f t="shared" ref="I34:P34" ca="1" si="20">H34</f>
        <v>3.5492219355136065E-2</v>
      </c>
      <c r="J34" s="77">
        <f t="shared" ca="1" si="20"/>
        <v>3.5492219355136065E-2</v>
      </c>
      <c r="K34" s="77">
        <f t="shared" ca="1" si="20"/>
        <v>3.5492219355136065E-2</v>
      </c>
      <c r="L34" s="77">
        <f t="shared" ca="1" si="20"/>
        <v>3.5492219355136065E-2</v>
      </c>
      <c r="M34" s="77">
        <f t="shared" ca="1" si="20"/>
        <v>3.5492219355136065E-2</v>
      </c>
      <c r="N34" s="77">
        <f t="shared" ca="1" si="20"/>
        <v>3.5492219355136065E-2</v>
      </c>
      <c r="O34" s="77">
        <f t="shared" ca="1" si="20"/>
        <v>3.5492219355136065E-2</v>
      </c>
      <c r="P34" s="77">
        <f t="shared" ca="1" si="20"/>
        <v>3.5492219355136065E-2</v>
      </c>
    </row>
    <row r="35" spans="1:16">
      <c r="H35" s="56"/>
      <c r="K35" s="16"/>
    </row>
    <row r="36" spans="1:16">
      <c r="H36" s="56"/>
      <c r="K36" s="16"/>
    </row>
    <row r="37" spans="1:16" ht="10.5">
      <c r="B37" s="99"/>
      <c r="C37" s="104">
        <v>44135</v>
      </c>
      <c r="D37" s="104">
        <f>EOMONTH(C37,12)</f>
        <v>44500</v>
      </c>
      <c r="E37" s="104">
        <f>EOMONTH(D37,12)</f>
        <v>44865</v>
      </c>
      <c r="F37" s="104">
        <f>EOMONTH(E37,12)</f>
        <v>45230</v>
      </c>
      <c r="G37" s="165">
        <f t="shared" ref="G37" si="21">EOMONTH(F37,12)</f>
        <v>45596</v>
      </c>
      <c r="H37" s="165">
        <f t="shared" ref="H37:I37" si="22">EOMONTH(G37,12)</f>
        <v>45961</v>
      </c>
      <c r="I37" s="165">
        <f t="shared" si="22"/>
        <v>46326</v>
      </c>
      <c r="J37" s="165">
        <f t="shared" ref="J37:P37" si="23">EOMONTH(I37,12)</f>
        <v>46691</v>
      </c>
      <c r="K37" s="165">
        <f t="shared" si="23"/>
        <v>47057</v>
      </c>
      <c r="L37" s="165">
        <f t="shared" si="23"/>
        <v>47422</v>
      </c>
      <c r="M37" s="165">
        <f t="shared" si="23"/>
        <v>47787</v>
      </c>
      <c r="N37" s="165">
        <f t="shared" si="23"/>
        <v>48152</v>
      </c>
      <c r="O37" s="165">
        <f t="shared" si="23"/>
        <v>48518</v>
      </c>
      <c r="P37" s="165">
        <f t="shared" si="23"/>
        <v>48883</v>
      </c>
    </row>
    <row r="38" spans="1:16">
      <c r="B38" s="4" t="s">
        <v>47</v>
      </c>
      <c r="C38" s="7">
        <f t="shared" ref="C38:E39" ca="1" si="24">C6</f>
        <v>1787673</v>
      </c>
      <c r="D38" s="7">
        <f t="shared" si="24"/>
        <v>2858311</v>
      </c>
      <c r="E38" s="7">
        <f t="shared" si="24"/>
        <v>1353250</v>
      </c>
      <c r="F38" s="7">
        <f t="shared" ref="F38" si="25">F6</f>
        <v>1382346</v>
      </c>
      <c r="G38" s="74">
        <f>(IS!K8*BS!G31)/365</f>
        <v>3287671.2328767125</v>
      </c>
      <c r="H38" s="74">
        <f>(IS!M8*BS!H31)/365</f>
        <v>4438356.1643835614</v>
      </c>
      <c r="I38" s="74">
        <f>(IS!O8*BS!I31)/365</f>
        <v>6082191.7808219176</v>
      </c>
      <c r="J38" s="74">
        <f>(IS!Q8*BS!J31)/365</f>
        <v>8210958.9041095888</v>
      </c>
      <c r="K38" s="74">
        <f>(IS!S8*BS!K31)/365</f>
        <v>11084794.520547945</v>
      </c>
      <c r="L38" s="74">
        <f>(IS!U8*BS!L31)/365</f>
        <v>14964472.602739725</v>
      </c>
      <c r="M38" s="74">
        <f>(IS!AA8*BS!M31)/365</f>
        <v>18930057.842465755</v>
      </c>
      <c r="N38" s="74">
        <f>(IS!AB8*BS!N31)/365</f>
        <v>22337468.254109588</v>
      </c>
      <c r="O38" s="74">
        <f>(IS!AC8*BS!O31)/365</f>
        <v>24459527.738250002</v>
      </c>
      <c r="P38" s="74">
        <f>(IS!AD8*BS!P31)/365</f>
        <v>24704123.015632499</v>
      </c>
    </row>
    <row r="39" spans="1:16">
      <c r="B39" s="4" t="s">
        <v>48</v>
      </c>
      <c r="C39" s="7">
        <f ca="1">C7</f>
        <v>141369</v>
      </c>
      <c r="D39" s="7">
        <f t="shared" si="24"/>
        <v>132893</v>
      </c>
      <c r="E39" s="7">
        <f t="shared" si="24"/>
        <v>301952</v>
      </c>
      <c r="F39" s="7">
        <f t="shared" ref="F39" si="26">F7</f>
        <v>236533</v>
      </c>
      <c r="G39" s="74">
        <f ca="1">IS!K8*G33</f>
        <v>316629.71407699521</v>
      </c>
      <c r="H39" s="74">
        <f ca="1">IS!M8*H33</f>
        <v>427450.11400394351</v>
      </c>
      <c r="I39" s="74">
        <f ca="1">IS!O8*I33</f>
        <v>585764.97104244109</v>
      </c>
      <c r="J39" s="74">
        <f ca="1">IS!Q8*J33</f>
        <v>790782.71090729546</v>
      </c>
      <c r="K39" s="74">
        <f ca="1">IS!S8*K33</f>
        <v>1067556.6597248488</v>
      </c>
      <c r="L39" s="74">
        <f ca="1">IS!U8*L33</f>
        <v>1441201.4906285459</v>
      </c>
      <c r="M39" s="74">
        <f ca="1">IS!AA8*M33</f>
        <v>1823119.8856451109</v>
      </c>
      <c r="N39" s="74">
        <f ca="1">IS!AB8*N33</f>
        <v>2151281.4650612306</v>
      </c>
      <c r="O39" s="74">
        <f ca="1">IS!AC8*O33</f>
        <v>2355653.2042420479</v>
      </c>
      <c r="P39" s="74">
        <f ca="1">IS!AD8*P33</f>
        <v>2379209.7362844679</v>
      </c>
    </row>
    <row r="40" spans="1:16">
      <c r="B40" s="80" t="s">
        <v>49</v>
      </c>
      <c r="C40" s="81">
        <f t="shared" ref="C40:E40" ca="1" si="27">SUM(C38:C39)</f>
        <v>1929042</v>
      </c>
      <c r="D40" s="81">
        <f t="shared" si="27"/>
        <v>2991204</v>
      </c>
      <c r="E40" s="81">
        <f t="shared" si="27"/>
        <v>1655202</v>
      </c>
      <c r="F40" s="81">
        <f>SUM(F38:F39)</f>
        <v>1618879</v>
      </c>
      <c r="G40" s="81">
        <f t="shared" ref="G40:I40" ca="1" si="28">SUM(G38:G39)</f>
        <v>3604300.9469537078</v>
      </c>
      <c r="H40" s="81">
        <f t="shared" ref="H40" ca="1" si="29">SUM(H38:H39)</f>
        <v>4865806.2783875046</v>
      </c>
      <c r="I40" s="81">
        <f t="shared" ca="1" si="28"/>
        <v>6667956.7518643588</v>
      </c>
      <c r="J40" s="81">
        <f t="shared" ref="J40:P40" ca="1" si="30">SUM(J38:J39)</f>
        <v>9001741.6150168851</v>
      </c>
      <c r="K40" s="81">
        <f t="shared" ca="1" si="30"/>
        <v>12152351.180272793</v>
      </c>
      <c r="L40" s="81">
        <f t="shared" ca="1" si="30"/>
        <v>16405674.093368271</v>
      </c>
      <c r="M40" s="81">
        <f t="shared" ca="1" si="30"/>
        <v>20753177.728110865</v>
      </c>
      <c r="N40" s="81">
        <f t="shared" ca="1" si="30"/>
        <v>24488749.719170816</v>
      </c>
      <c r="O40" s="81">
        <f t="shared" ca="1" si="30"/>
        <v>26815180.942492049</v>
      </c>
      <c r="P40" s="81">
        <f t="shared" ca="1" si="30"/>
        <v>27083332.751916967</v>
      </c>
    </row>
    <row r="41" spans="1:16">
      <c r="B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B42" s="4" t="s">
        <v>54</v>
      </c>
      <c r="C42" s="7">
        <f ca="1">C16</f>
        <v>913446</v>
      </c>
      <c r="D42" s="7">
        <f>D16</f>
        <v>2561499</v>
      </c>
      <c r="E42" s="7">
        <f>E16</f>
        <v>1673880</v>
      </c>
      <c r="F42" s="7">
        <f>F16</f>
        <v>2493683</v>
      </c>
      <c r="G42" s="74">
        <f>((SUM(IS!K13,IS!K31)*BS!G32)/365)</f>
        <v>757567.61890389922</v>
      </c>
      <c r="H42" s="74">
        <f>((SUM(IS!O13,IS!O31)*BS!H32)/365)</f>
        <v>1253167.4189383562</v>
      </c>
      <c r="I42" s="74">
        <f>((SUM(IS!Q13,IS!Q31)*BS!I32)/365)</f>
        <v>1688490.425364041</v>
      </c>
      <c r="J42" s="74">
        <f>((SUM(IS!S13,IS!S31)*BS!J32)/365)</f>
        <v>2275355.0864880309</v>
      </c>
      <c r="K42" s="74">
        <f>((SUM(IS!U13,IS!U31)*BS!K32)/365)</f>
        <v>3066595.6320670606</v>
      </c>
      <c r="L42" s="74">
        <f>((SUM(IS!W13,IS!W31)*BS!L32)/365)</f>
        <v>612828.33534246578</v>
      </c>
      <c r="M42" s="74">
        <f ca="1">((SUM(IS!AA13,IS!AA31)*BS!M32)/365)</f>
        <v>4011925.5487688258</v>
      </c>
      <c r="N42" s="74">
        <f ca="1">((SUM(IS!AB13,IS!AB31)*BS!N32)/365)</f>
        <v>4734072.1475472152</v>
      </c>
      <c r="O42" s="74">
        <f ca="1">((SUM(IS!AC13,IS!AC31)*BS!O32)/365)</f>
        <v>5183809.0015642</v>
      </c>
      <c r="P42" s="74">
        <f ca="1">((SUM(IS!AD13,IS!AD31)*BS!P32)/365)</f>
        <v>5235647.0915798424</v>
      </c>
    </row>
    <row r="43" spans="1:16">
      <c r="B43" s="4" t="s">
        <v>56</v>
      </c>
      <c r="C43" s="7">
        <f ca="1">C18</f>
        <v>460188</v>
      </c>
      <c r="D43" s="7">
        <f t="shared" ref="D43:E43" si="31">D18</f>
        <v>746389</v>
      </c>
      <c r="E43" s="7">
        <f t="shared" si="31"/>
        <v>305190</v>
      </c>
      <c r="F43" s="7">
        <f t="shared" ref="F43" si="32">F18</f>
        <v>264081</v>
      </c>
      <c r="G43" s="74">
        <f ca="1">IS!K8*G34</f>
        <v>709844.38710272126</v>
      </c>
      <c r="H43" s="74">
        <f ca="1">IS!M8*H34</f>
        <v>958289.92258867377</v>
      </c>
      <c r="I43" s="74">
        <f ca="1">IS!O8*I34</f>
        <v>1313212.1161400345</v>
      </c>
      <c r="J43" s="74">
        <f ca="1">IS!Q8*J34</f>
        <v>1772836.3567890464</v>
      </c>
      <c r="K43" s="74">
        <f ca="1">IS!S8*K34</f>
        <v>2393329.0816652128</v>
      </c>
      <c r="L43" s="74">
        <f ca="1">IS!U8*L34</f>
        <v>3230994.2602480371</v>
      </c>
      <c r="M43" s="74">
        <f ca="1">IS!AA8*M34</f>
        <v>4087207.7392137675</v>
      </c>
      <c r="N43" s="74">
        <f ca="1">IS!AB8*N34</f>
        <v>4822905.1322722454</v>
      </c>
      <c r="O43" s="74">
        <f ca="1">IS!AC8*O34</f>
        <v>5281081.1198381092</v>
      </c>
      <c r="P43" s="74">
        <f ca="1">IS!AD8*P34</f>
        <v>5333891.9310364891</v>
      </c>
    </row>
    <row r="44" spans="1:16">
      <c r="B44" s="80" t="s">
        <v>57</v>
      </c>
      <c r="C44" s="82">
        <f t="shared" ref="C44:E44" ca="1" si="33">SUM(C42:C43)</f>
        <v>1373634</v>
      </c>
      <c r="D44" s="82">
        <f t="shared" si="33"/>
        <v>3307888</v>
      </c>
      <c r="E44" s="82">
        <f t="shared" si="33"/>
        <v>1979070</v>
      </c>
      <c r="F44" s="82">
        <f>SUM(F42:F43)</f>
        <v>2757764</v>
      </c>
      <c r="G44" s="82">
        <f t="shared" ref="G44:I44" ca="1" si="34">SUM(G42:G43)</f>
        <v>1467412.0060066204</v>
      </c>
      <c r="H44" s="82">
        <f t="shared" ref="H44" ca="1" si="35">SUM(H42:H43)</f>
        <v>2211457.3415270299</v>
      </c>
      <c r="I44" s="82">
        <f t="shared" ca="1" si="34"/>
        <v>3001702.5415040758</v>
      </c>
      <c r="J44" s="82">
        <f t="shared" ref="J44:P44" ca="1" si="36">SUM(J42:J43)</f>
        <v>4048191.4432770773</v>
      </c>
      <c r="K44" s="82">
        <f t="shared" ca="1" si="36"/>
        <v>5459924.7137322733</v>
      </c>
      <c r="L44" s="82">
        <f t="shared" ca="1" si="36"/>
        <v>3843822.595590503</v>
      </c>
      <c r="M44" s="82">
        <f t="shared" ca="1" si="36"/>
        <v>8099133.2879825933</v>
      </c>
      <c r="N44" s="82">
        <f t="shared" ca="1" si="36"/>
        <v>9556977.2798194606</v>
      </c>
      <c r="O44" s="82">
        <f t="shared" ca="1" si="36"/>
        <v>10464890.121402308</v>
      </c>
      <c r="P44" s="82">
        <f t="shared" ca="1" si="36"/>
        <v>10569539.022616331</v>
      </c>
    </row>
    <row r="45" spans="1:16">
      <c r="B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B46" s="4" t="s">
        <v>68</v>
      </c>
      <c r="C46" s="83">
        <f t="shared" ref="C46:I46" ca="1" si="37">+C40-C44</f>
        <v>555408</v>
      </c>
      <c r="D46" s="83">
        <f t="shared" si="37"/>
        <v>-316684</v>
      </c>
      <c r="E46" s="83">
        <f t="shared" si="37"/>
        <v>-323868</v>
      </c>
      <c r="F46" s="83">
        <f t="shared" si="37"/>
        <v>-1138885</v>
      </c>
      <c r="G46" s="83">
        <f t="shared" ca="1" si="37"/>
        <v>2136888.9409470875</v>
      </c>
      <c r="H46" s="83">
        <f t="shared" ref="H46" ca="1" si="38">+H40-H44</f>
        <v>2654348.9368604748</v>
      </c>
      <c r="I46" s="83">
        <f t="shared" ca="1" si="37"/>
        <v>3666254.210360283</v>
      </c>
      <c r="J46" s="83">
        <f t="shared" ref="J46:P46" ca="1" si="39">+J40-J44</f>
        <v>4953550.1717398074</v>
      </c>
      <c r="K46" s="83">
        <f t="shared" ca="1" si="39"/>
        <v>6692426.4665405201</v>
      </c>
      <c r="L46" s="83">
        <f t="shared" ca="1" si="39"/>
        <v>12561851.497777767</v>
      </c>
      <c r="M46" s="83">
        <f t="shared" ca="1" si="39"/>
        <v>12654044.440128271</v>
      </c>
      <c r="N46" s="83">
        <f t="shared" ca="1" si="39"/>
        <v>14931772.439351356</v>
      </c>
      <c r="O46" s="83">
        <f t="shared" ca="1" si="39"/>
        <v>16350290.821089741</v>
      </c>
      <c r="P46" s="83">
        <f t="shared" ca="1" si="39"/>
        <v>16513793.729300637</v>
      </c>
    </row>
    <row r="47" spans="1:16">
      <c r="G47" s="56"/>
      <c r="H47" s="56"/>
      <c r="K47" s="16"/>
    </row>
    <row r="48" spans="1:16">
      <c r="G48" s="56"/>
      <c r="H48" s="56"/>
      <c r="K48" s="16"/>
    </row>
    <row r="49" spans="4:11">
      <c r="D49" s="83"/>
      <c r="G49" s="56"/>
      <c r="H49" s="56"/>
      <c r="K49" s="16"/>
    </row>
    <row r="50" spans="4:11">
      <c r="G50" s="56"/>
      <c r="H50" s="56"/>
      <c r="K50" s="16"/>
    </row>
  </sheetData>
  <conditionalFormatting sqref="C29:F29">
    <cfRule type="cellIs" dxfId="49" priority="3" operator="lessThan">
      <formula>-1</formula>
    </cfRule>
    <cfRule type="cellIs" dxfId="48" priority="4" operator="greaterThan">
      <formula>1</formula>
    </cfRule>
  </conditionalFormatting>
  <conditionalFormatting sqref="J29:M29">
    <cfRule type="cellIs" dxfId="47" priority="1" operator="lessThan">
      <formula>-1</formula>
    </cfRule>
    <cfRule type="cellIs" dxfId="46" priority="2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D155-BE75-4CA5-BDCE-B53CEF62DC83}">
  <dimension ref="D1:R13"/>
  <sheetViews>
    <sheetView showGridLines="0" topLeftCell="H1" workbookViewId="0">
      <selection activeCell="M8" sqref="M8"/>
    </sheetView>
  </sheetViews>
  <sheetFormatPr defaultRowHeight="14.5"/>
  <cols>
    <col min="6" max="6" width="14.81640625" bestFit="1" customWidth="1"/>
    <col min="8" max="8" width="13.26953125" bestFit="1" customWidth="1"/>
    <col min="11" max="11" width="27.81640625" bestFit="1" customWidth="1"/>
    <col min="17" max="17" width="7.54296875" customWidth="1"/>
  </cols>
  <sheetData>
    <row r="1" spans="4:18">
      <c r="D1" s="273" t="s">
        <v>244</v>
      </c>
      <c r="F1" s="273" t="s">
        <v>242</v>
      </c>
      <c r="H1" s="273" t="s">
        <v>243</v>
      </c>
      <c r="K1" s="490" t="s">
        <v>245</v>
      </c>
      <c r="L1" s="491"/>
      <c r="M1" s="492" t="s">
        <v>246</v>
      </c>
      <c r="N1" s="492" t="s">
        <v>247</v>
      </c>
      <c r="O1" s="279"/>
    </row>
    <row r="2" spans="4:18">
      <c r="D2" s="273"/>
      <c r="F2" s="273"/>
      <c r="H2" s="273"/>
      <c r="K2" s="491"/>
      <c r="L2" s="491"/>
      <c r="M2" s="493">
        <v>5.5</v>
      </c>
      <c r="N2" s="493">
        <v>7.5</v>
      </c>
      <c r="O2" s="564">
        <f>M2*1.57</f>
        <v>8.6349999999999998</v>
      </c>
      <c r="P2" s="278">
        <f>N2*1.57</f>
        <v>11.775</v>
      </c>
    </row>
    <row r="3" spans="4:18">
      <c r="D3" s="273" t="s">
        <v>241</v>
      </c>
      <c r="F3" s="274">
        <f ca="1">IS!W8/10^6</f>
        <v>15.978000798900004</v>
      </c>
      <c r="H3" s="274">
        <f ca="1">IS!X8/10^6</f>
        <v>4.0220002010999965</v>
      </c>
      <c r="K3" s="491"/>
      <c r="L3" s="491"/>
      <c r="M3" s="491"/>
      <c r="N3" s="491"/>
      <c r="O3" s="279"/>
    </row>
    <row r="4" spans="4:18">
      <c r="K4" s="491" t="s">
        <v>355</v>
      </c>
      <c r="L4" s="491"/>
      <c r="M4" s="494">
        <f>M2*1.57</f>
        <v>8.6349999999999998</v>
      </c>
      <c r="N4" s="494">
        <f>N2*1.57</f>
        <v>11.775</v>
      </c>
      <c r="O4" s="279">
        <f>O2*80%</f>
        <v>6.9080000000000004</v>
      </c>
      <c r="P4">
        <f>P2*0.8</f>
        <v>9.42</v>
      </c>
      <c r="Q4" s="275">
        <f ca="1">O4/F9</f>
        <v>6.4812447779719022</v>
      </c>
      <c r="R4" s="275">
        <f ca="1">P4/F9</f>
        <v>8.8380610608707748</v>
      </c>
    </row>
    <row r="5" spans="4:18">
      <c r="D5" t="s">
        <v>248</v>
      </c>
      <c r="F5" s="276">
        <f ca="1">F3+H3</f>
        <v>20.000001000000001</v>
      </c>
      <c r="K5" s="491"/>
      <c r="L5" s="491"/>
      <c r="M5" s="495"/>
      <c r="N5" s="495"/>
      <c r="O5" s="279">
        <f>O2*20%</f>
        <v>1.7270000000000001</v>
      </c>
      <c r="P5">
        <f>P2*0.2</f>
        <v>2.355</v>
      </c>
      <c r="Q5" s="275">
        <f ca="1">O5/H3</f>
        <v>0.4293883425285942</v>
      </c>
      <c r="R5" s="275">
        <f ca="1">P5/H3</f>
        <v>0.58552955799353756</v>
      </c>
    </row>
    <row r="6" spans="4:18">
      <c r="K6" s="491"/>
      <c r="L6" s="491"/>
      <c r="M6" s="491"/>
      <c r="N6" s="491"/>
      <c r="O6" s="279"/>
    </row>
    <row r="7" spans="4:18">
      <c r="D7" t="s">
        <v>249</v>
      </c>
      <c r="F7" s="277">
        <f ca="1">F3/F5</f>
        <v>0.79890000000000017</v>
      </c>
      <c r="H7" s="277">
        <f ca="1">H3/F5</f>
        <v>0.20109999999999981</v>
      </c>
      <c r="K7" s="490" t="s">
        <v>358</v>
      </c>
      <c r="L7" s="491" t="s">
        <v>255</v>
      </c>
      <c r="M7" s="491" t="s">
        <v>257</v>
      </c>
      <c r="N7" s="491"/>
      <c r="O7" s="279"/>
    </row>
    <row r="8" spans="4:18">
      <c r="K8" s="491" t="s">
        <v>356</v>
      </c>
      <c r="L8" s="496">
        <f>M4*0.8</f>
        <v>6.9080000000000004</v>
      </c>
      <c r="M8" s="496">
        <f>N4*0.8</f>
        <v>9.42</v>
      </c>
      <c r="N8" s="496"/>
      <c r="O8" s="279"/>
    </row>
    <row r="9" spans="4:18">
      <c r="D9" s="273" t="s">
        <v>250</v>
      </c>
      <c r="F9" s="278">
        <f ca="1">IS!W34/10^6</f>
        <v>1.0658446389000042</v>
      </c>
      <c r="H9" s="278">
        <f ca="1">IS!X34/10^6</f>
        <v>0.50001096777178478</v>
      </c>
      <c r="K9" s="491" t="s">
        <v>357</v>
      </c>
      <c r="L9" s="496">
        <f>M4*0.2</f>
        <v>1.7270000000000001</v>
      </c>
      <c r="M9" s="497">
        <f>N4*0.2</f>
        <v>2.355</v>
      </c>
      <c r="N9" s="497"/>
      <c r="O9" s="279"/>
    </row>
    <row r="10" spans="4:18">
      <c r="K10" s="490"/>
      <c r="L10" s="491"/>
      <c r="M10" s="498"/>
      <c r="N10" s="498"/>
      <c r="O10" s="279"/>
    </row>
    <row r="11" spans="4:18">
      <c r="K11" s="491" t="s">
        <v>251</v>
      </c>
      <c r="L11" s="499">
        <f ca="1">L8/F9</f>
        <v>6.4812447779719022</v>
      </c>
      <c r="M11" s="499">
        <f ca="1">M8/F9</f>
        <v>8.8380610608707748</v>
      </c>
      <c r="N11" s="491"/>
      <c r="O11" s="279"/>
    </row>
    <row r="12" spans="4:18">
      <c r="K12" s="491" t="s">
        <v>252</v>
      </c>
      <c r="L12" s="499">
        <f ca="1">L9/H3</f>
        <v>0.4293883425285942</v>
      </c>
      <c r="M12" s="499">
        <f ca="1">M9/H3</f>
        <v>0.58552955799353756</v>
      </c>
      <c r="N12" s="491"/>
      <c r="O12" s="279"/>
    </row>
    <row r="13" spans="4:18">
      <c r="K13" s="27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FCAA-9975-4719-A7F1-3D4578B3A16C}">
  <sheetPr>
    <tabColor theme="3" tint="-0.499984740745262"/>
  </sheetPr>
  <dimension ref="A1"/>
  <sheetViews>
    <sheetView topLeftCell="A1048576" zoomScaleNormal="100" workbookViewId="0">
      <selection activeCell="D11" sqref="D11"/>
    </sheetView>
  </sheetViews>
  <sheetFormatPr defaultColWidth="9.1796875" defaultRowHeight="10" zeroHeight="1"/>
  <cols>
    <col min="1" max="16384" width="9.1796875" style="105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BC66-E048-47A6-91A9-A28A969A0D4F}">
  <dimension ref="A2:O67"/>
  <sheetViews>
    <sheetView showGridLines="0" topLeftCell="A61" zoomScale="112" zoomScaleNormal="140" workbookViewId="0">
      <selection activeCell="A63" sqref="A63"/>
    </sheetView>
  </sheetViews>
  <sheetFormatPr defaultColWidth="18.453125" defaultRowHeight="10"/>
  <cols>
    <col min="1" max="1" width="2.1796875" style="108" customWidth="1"/>
    <col min="2" max="2" width="57.54296875" style="108" customWidth="1"/>
    <col min="3" max="6" width="14" style="126" customWidth="1"/>
    <col min="7" max="7" width="2.81640625" style="126" customWidth="1"/>
    <col min="8" max="10" width="9.453125" style="126" customWidth="1"/>
    <col min="11" max="11" width="8.7265625" style="108" customWidth="1"/>
    <col min="12" max="12" width="4.54296875" style="108" customWidth="1"/>
    <col min="13" max="13" width="12.26953125" style="108" bestFit="1" customWidth="1"/>
    <col min="14" max="14" width="10" style="108" bestFit="1" customWidth="1"/>
    <col min="15" max="16384" width="18.453125" style="108"/>
  </cols>
  <sheetData>
    <row r="2" spans="1:15" ht="10.5">
      <c r="B2" s="109" t="s">
        <v>83</v>
      </c>
      <c r="C2" s="110"/>
      <c r="D2" s="110"/>
      <c r="E2" s="110"/>
      <c r="F2" s="110" t="s">
        <v>69</v>
      </c>
      <c r="G2" s="110"/>
      <c r="H2" s="110"/>
      <c r="I2" s="110"/>
      <c r="J2" s="110"/>
    </row>
    <row r="3" spans="1:15">
      <c r="B3" s="124" t="s">
        <v>84</v>
      </c>
      <c r="C3" s="125"/>
    </row>
    <row r="4" spans="1:15">
      <c r="B4" s="124"/>
    </row>
    <row r="5" spans="1:15" ht="10.5">
      <c r="B5" s="127" t="s">
        <v>85</v>
      </c>
      <c r="C5" s="128" t="s">
        <v>11</v>
      </c>
      <c r="D5" s="128" t="s">
        <v>12</v>
      </c>
      <c r="E5" s="128" t="s">
        <v>13</v>
      </c>
      <c r="F5" s="194" t="s">
        <v>71</v>
      </c>
      <c r="G5" s="133"/>
      <c r="H5" s="133" t="s">
        <v>11</v>
      </c>
      <c r="I5" s="133" t="s">
        <v>12</v>
      </c>
      <c r="J5" s="133" t="s">
        <v>13</v>
      </c>
      <c r="K5" s="133" t="s">
        <v>71</v>
      </c>
      <c r="L5" s="237"/>
      <c r="M5" s="169"/>
      <c r="N5" s="169"/>
      <c r="O5" s="169"/>
    </row>
    <row r="6" spans="1:15">
      <c r="B6" s="120" t="s">
        <v>224</v>
      </c>
      <c r="C6" s="129">
        <v>0</v>
      </c>
      <c r="D6" s="129">
        <v>0</v>
      </c>
      <c r="E6" s="193">
        <v>5000000</v>
      </c>
      <c r="F6" s="195">
        <v>7000000</v>
      </c>
      <c r="G6" s="135"/>
      <c r="H6" s="199">
        <f>C6/C$12</f>
        <v>0</v>
      </c>
      <c r="I6" s="199">
        <f t="shared" ref="H6:K9" si="0">D6/D$12</f>
        <v>0</v>
      </c>
      <c r="J6" s="200">
        <f t="shared" si="0"/>
        <v>0.35322670831916009</v>
      </c>
      <c r="K6" s="200">
        <f t="shared" si="0"/>
        <v>0.35</v>
      </c>
      <c r="L6" s="238"/>
      <c r="M6" s="170"/>
      <c r="N6" s="170"/>
      <c r="O6" s="170"/>
    </row>
    <row r="7" spans="1:15" ht="10.5">
      <c r="B7" s="120" t="s">
        <v>212</v>
      </c>
      <c r="C7" s="184">
        <v>1663171.8059999999</v>
      </c>
      <c r="D7" s="184">
        <v>2127610.7599999998</v>
      </c>
      <c r="E7" s="184">
        <v>2849916.6199999996</v>
      </c>
      <c r="F7" s="500">
        <v>4022000</v>
      </c>
      <c r="G7" s="135"/>
      <c r="H7" s="201">
        <f t="shared" si="0"/>
        <v>0.12299999999999998</v>
      </c>
      <c r="I7" s="199">
        <f t="shared" si="0"/>
        <v>0.17199999999999999</v>
      </c>
      <c r="J7" s="199">
        <f t="shared" si="0"/>
        <v>0.20133333333333331</v>
      </c>
      <c r="K7" s="199">
        <f t="shared" si="0"/>
        <v>0.2011</v>
      </c>
      <c r="L7" s="238"/>
      <c r="M7" s="170"/>
      <c r="N7" s="176"/>
      <c r="O7" s="176"/>
    </row>
    <row r="8" spans="1:15" ht="10.5">
      <c r="B8" s="120" t="s">
        <v>213</v>
      </c>
      <c r="C8" s="185">
        <v>5638558.074</v>
      </c>
      <c r="D8" s="185">
        <v>5257177.75</v>
      </c>
      <c r="E8" s="185">
        <v>5680959.6200000001</v>
      </c>
      <c r="F8" s="197">
        <v>8016000</v>
      </c>
      <c r="G8" s="202"/>
      <c r="H8" s="199">
        <f t="shared" si="0"/>
        <v>0.41699999999999998</v>
      </c>
      <c r="I8" s="199">
        <f t="shared" si="0"/>
        <v>0.42499999999999999</v>
      </c>
      <c r="J8" s="199">
        <f t="shared" si="0"/>
        <v>0.40133333333333332</v>
      </c>
      <c r="K8" s="199">
        <f t="shared" si="0"/>
        <v>0.40079999999999999</v>
      </c>
      <c r="L8" s="238"/>
      <c r="M8" s="489">
        <f>F8*K17/10^6</f>
        <v>4.7318938296392385</v>
      </c>
      <c r="N8" s="176" t="s">
        <v>359</v>
      </c>
      <c r="O8" s="176"/>
    </row>
    <row r="9" spans="1:15" ht="10.5">
      <c r="B9" s="120" t="s">
        <v>86</v>
      </c>
      <c r="C9" s="186">
        <v>6219992.1200000001</v>
      </c>
      <c r="D9" s="186">
        <v>4985041.49</v>
      </c>
      <c r="E9" s="186">
        <v>5624338.7600000007</v>
      </c>
      <c r="F9" s="198">
        <v>7962000</v>
      </c>
      <c r="G9" s="202"/>
      <c r="H9" s="199">
        <f t="shared" si="0"/>
        <v>0.46</v>
      </c>
      <c r="I9" s="199">
        <f t="shared" si="0"/>
        <v>0.40300000000000002</v>
      </c>
      <c r="J9" s="199">
        <f t="shared" si="0"/>
        <v>0.39733333333333337</v>
      </c>
      <c r="K9" s="199">
        <f t="shared" si="0"/>
        <v>0.39810000000000001</v>
      </c>
      <c r="L9" s="238"/>
      <c r="M9" s="489">
        <f>F8*K18/10^6</f>
        <v>2.0341062153640843</v>
      </c>
      <c r="N9" s="176" t="s">
        <v>360</v>
      </c>
      <c r="O9" s="170"/>
    </row>
    <row r="10" spans="1:15" ht="10.5">
      <c r="B10" s="120"/>
      <c r="C10" s="129"/>
      <c r="D10" s="129"/>
      <c r="E10" s="172"/>
      <c r="F10" s="196"/>
      <c r="G10" s="135"/>
      <c r="H10" s="135"/>
      <c r="I10" s="135"/>
      <c r="J10" s="135"/>
      <c r="K10" s="203"/>
      <c r="L10" s="170"/>
      <c r="M10" s="170"/>
      <c r="N10" s="170"/>
      <c r="O10" s="170"/>
    </row>
    <row r="11" spans="1:15">
      <c r="B11" s="120"/>
      <c r="C11" s="129"/>
      <c r="D11" s="129"/>
      <c r="E11" s="129"/>
      <c r="F11" s="196"/>
      <c r="G11" s="135"/>
      <c r="H11" s="135"/>
      <c r="I11" s="135"/>
      <c r="J11" s="135"/>
      <c r="K11" s="203"/>
      <c r="L11" s="170"/>
      <c r="M11" s="170"/>
      <c r="N11" s="170"/>
      <c r="O11" s="170"/>
    </row>
    <row r="12" spans="1:15" ht="10.5">
      <c r="B12" s="130" t="s">
        <v>87</v>
      </c>
      <c r="C12" s="218">
        <f>SUM(C7:C11)</f>
        <v>13521722</v>
      </c>
      <c r="D12" s="218">
        <f>SUM(D7:D11)</f>
        <v>12369830</v>
      </c>
      <c r="E12" s="218">
        <f>SUM(E7:E11)</f>
        <v>14155215</v>
      </c>
      <c r="F12" s="219">
        <f>SUM(F7:F11)</f>
        <v>20000000</v>
      </c>
      <c r="G12" s="137"/>
      <c r="H12" s="204">
        <f>SUM(H7:H11)</f>
        <v>1</v>
      </c>
      <c r="I12" s="204">
        <f>SUM(I7:I11)</f>
        <v>1</v>
      </c>
      <c r="J12" s="204">
        <f>SUM(J7:J11)</f>
        <v>1</v>
      </c>
      <c r="K12" s="204">
        <f>SUM(K7:K11)</f>
        <v>1</v>
      </c>
      <c r="L12" s="239"/>
      <c r="M12" s="168"/>
      <c r="N12" s="168"/>
      <c r="O12" s="168"/>
    </row>
    <row r="13" spans="1:15" customFormat="1" ht="14.5">
      <c r="A13" s="108"/>
      <c r="C13" s="166"/>
      <c r="D13" s="166"/>
      <c r="E13" s="107"/>
      <c r="F13" s="167"/>
      <c r="G13" s="167"/>
      <c r="H13" s="107"/>
      <c r="I13" s="107"/>
      <c r="J13" s="107"/>
      <c r="K13" s="105"/>
      <c r="L13" s="105"/>
    </row>
    <row r="14" spans="1:15">
      <c r="B14" s="124"/>
    </row>
    <row r="15" spans="1:15" ht="10.5">
      <c r="B15" s="132" t="s">
        <v>214</v>
      </c>
      <c r="C15" s="133" t="s">
        <v>11</v>
      </c>
      <c r="D15" s="133" t="s">
        <v>12</v>
      </c>
      <c r="E15" s="133" t="s">
        <v>13</v>
      </c>
      <c r="F15" s="205" t="s">
        <v>71</v>
      </c>
      <c r="G15" s="133"/>
      <c r="H15" s="133" t="s">
        <v>11</v>
      </c>
      <c r="I15" s="133" t="s">
        <v>12</v>
      </c>
      <c r="J15" s="133" t="s">
        <v>13</v>
      </c>
      <c r="K15" s="133" t="s">
        <v>71</v>
      </c>
      <c r="L15" s="237"/>
      <c r="M15" s="177"/>
    </row>
    <row r="16" spans="1:15">
      <c r="B16" s="134" t="s">
        <v>196</v>
      </c>
      <c r="C16" s="135">
        <v>767837.07400000002</v>
      </c>
      <c r="D16" s="135">
        <v>1176126.75</v>
      </c>
      <c r="E16" s="135">
        <v>1005529.85274</v>
      </c>
      <c r="F16" s="206">
        <v>1100000</v>
      </c>
      <c r="G16" s="135"/>
      <c r="H16" s="199">
        <f t="shared" ref="H16:K19" si="1">C16/C$23</f>
        <v>0.13617614005619266</v>
      </c>
      <c r="I16" s="199">
        <f t="shared" si="1"/>
        <v>0.22371827735898792</v>
      </c>
      <c r="J16" s="199">
        <f t="shared" si="1"/>
        <v>0.17699999999999999</v>
      </c>
      <c r="K16" s="199">
        <f t="shared" si="1"/>
        <v>0.13722554396171111</v>
      </c>
      <c r="L16" s="238"/>
    </row>
    <row r="17" spans="2:12">
      <c r="B17" s="134" t="s">
        <v>202</v>
      </c>
      <c r="C17" s="135">
        <v>3658645</v>
      </c>
      <c r="D17" s="135">
        <v>3411615</v>
      </c>
      <c r="E17" s="135">
        <v>2851841.7292400002</v>
      </c>
      <c r="F17" s="206">
        <v>4731894</v>
      </c>
      <c r="G17" s="135"/>
      <c r="H17" s="199">
        <f t="shared" si="1"/>
        <v>0.64886181041043223</v>
      </c>
      <c r="I17" s="199">
        <f t="shared" si="1"/>
        <v>0.64894419824401028</v>
      </c>
      <c r="J17" s="199">
        <f t="shared" si="1"/>
        <v>0.502</v>
      </c>
      <c r="K17" s="199">
        <f t="shared" si="1"/>
        <v>0.59030611647196085</v>
      </c>
      <c r="L17" s="238"/>
    </row>
    <row r="18" spans="2:12">
      <c r="B18" s="134" t="s">
        <v>203</v>
      </c>
      <c r="C18" s="135">
        <v>1002775</v>
      </c>
      <c r="D18" s="135">
        <v>557217</v>
      </c>
      <c r="E18" s="135">
        <v>1709968.84562</v>
      </c>
      <c r="F18" s="206">
        <v>2034106.2885973172</v>
      </c>
      <c r="G18" s="135"/>
      <c r="H18" s="199">
        <f t="shared" si="1"/>
        <v>0.1778424531306867</v>
      </c>
      <c r="I18" s="199">
        <f t="shared" si="1"/>
        <v>0.10599166063958937</v>
      </c>
      <c r="J18" s="199">
        <f t="shared" si="1"/>
        <v>0.30099999999999999</v>
      </c>
      <c r="K18" s="199">
        <f t="shared" si="1"/>
        <v>0.25375576538973105</v>
      </c>
      <c r="L18" s="238"/>
    </row>
    <row r="19" spans="2:12">
      <c r="B19" s="134" t="s">
        <v>197</v>
      </c>
      <c r="C19" s="135">
        <v>209301</v>
      </c>
      <c r="D19" s="135">
        <v>112219</v>
      </c>
      <c r="E19" s="135">
        <v>113619.19240000006</v>
      </c>
      <c r="F19" s="206">
        <v>150000</v>
      </c>
      <c r="G19" s="135"/>
      <c r="H19" s="199">
        <f t="shared" si="1"/>
        <v>3.7119596402688394E-2</v>
      </c>
      <c r="I19" s="199">
        <f t="shared" si="1"/>
        <v>2.1345863757412424E-2</v>
      </c>
      <c r="J19" s="199">
        <f t="shared" si="1"/>
        <v>2.0000000000000011E-2</v>
      </c>
      <c r="K19" s="199">
        <f t="shared" si="1"/>
        <v>1.8712574176596969E-2</v>
      </c>
      <c r="L19" s="238"/>
    </row>
    <row r="20" spans="2:12">
      <c r="B20" s="134" t="s">
        <v>198</v>
      </c>
      <c r="C20" s="135"/>
      <c r="D20" s="135"/>
      <c r="E20" s="135"/>
      <c r="F20" s="206"/>
      <c r="G20" s="135"/>
      <c r="H20" s="135"/>
      <c r="I20" s="135"/>
      <c r="J20" s="135"/>
      <c r="K20" s="208"/>
      <c r="L20" s="168"/>
    </row>
    <row r="21" spans="2:12">
      <c r="B21" s="134" t="s">
        <v>198</v>
      </c>
      <c r="C21" s="135"/>
      <c r="D21" s="135"/>
      <c r="E21" s="135"/>
      <c r="F21" s="206"/>
      <c r="G21" s="135"/>
      <c r="H21" s="135"/>
      <c r="I21" s="135"/>
      <c r="J21" s="135"/>
      <c r="K21" s="208"/>
      <c r="L21" s="168"/>
    </row>
    <row r="22" spans="2:12">
      <c r="B22" s="134" t="s">
        <v>198</v>
      </c>
      <c r="C22" s="135"/>
      <c r="D22" s="135"/>
      <c r="E22" s="135"/>
      <c r="F22" s="206"/>
      <c r="G22" s="135"/>
      <c r="H22" s="135"/>
      <c r="I22" s="135"/>
      <c r="J22" s="135"/>
      <c r="K22" s="208"/>
      <c r="L22" s="168"/>
    </row>
    <row r="23" spans="2:12" ht="10.5">
      <c r="B23" s="136" t="s">
        <v>87</v>
      </c>
      <c r="C23" s="188">
        <f>SUM(C16:C22)</f>
        <v>5638558.074</v>
      </c>
      <c r="D23" s="188">
        <f>SUM(D16:D22)</f>
        <v>5257177.75</v>
      </c>
      <c r="E23" s="188">
        <f>SUM(E16:E22)</f>
        <v>5680959.6200000001</v>
      </c>
      <c r="F23" s="207">
        <f>SUM(F16:F22)</f>
        <v>8016000.2885973174</v>
      </c>
      <c r="G23" s="188"/>
      <c r="H23" s="209">
        <f>SUM(H16:H22)</f>
        <v>1</v>
      </c>
      <c r="I23" s="209">
        <f>SUM(I16:I22)</f>
        <v>1</v>
      </c>
      <c r="J23" s="209">
        <f>SUM(J16:J22)</f>
        <v>1</v>
      </c>
      <c r="K23" s="209">
        <f>SUM(K16:K22)</f>
        <v>1</v>
      </c>
      <c r="L23" s="239"/>
    </row>
    <row r="25" spans="2:12" ht="10.5">
      <c r="B25" s="132" t="s">
        <v>215</v>
      </c>
      <c r="C25" s="133" t="s">
        <v>11</v>
      </c>
      <c r="D25" s="133" t="s">
        <v>12</v>
      </c>
      <c r="E25" s="133" t="s">
        <v>13</v>
      </c>
      <c r="F25" s="133" t="s">
        <v>71</v>
      </c>
      <c r="G25" s="189"/>
      <c r="H25" s="192" t="s">
        <v>11</v>
      </c>
      <c r="I25" s="192" t="s">
        <v>12</v>
      </c>
      <c r="J25" s="192" t="s">
        <v>13</v>
      </c>
      <c r="K25" s="192" t="s">
        <v>71</v>
      </c>
      <c r="L25" s="240"/>
    </row>
    <row r="26" spans="2:12">
      <c r="B26" s="121" t="s">
        <v>199</v>
      </c>
      <c r="C26" s="216">
        <v>4661420</v>
      </c>
      <c r="D26" s="216">
        <v>3968832</v>
      </c>
      <c r="E26" s="216">
        <v>3742623.7530000005</v>
      </c>
      <c r="F26" s="216">
        <v>5611200</v>
      </c>
      <c r="G26" s="190"/>
      <c r="H26" s="201">
        <f t="shared" ref="H26:K27" si="2">C26/C$32</f>
        <v>0.82670426354111892</v>
      </c>
      <c r="I26" s="201">
        <f t="shared" si="2"/>
        <v>0.75493585888359971</v>
      </c>
      <c r="J26" s="201">
        <f t="shared" si="2"/>
        <v>0.65880132994150742</v>
      </c>
      <c r="K26" s="201">
        <f t="shared" si="2"/>
        <v>0.7</v>
      </c>
      <c r="L26" s="241"/>
    </row>
    <row r="27" spans="2:12">
      <c r="B27" s="121" t="s">
        <v>201</v>
      </c>
      <c r="C27" s="216">
        <v>977138.07400000002</v>
      </c>
      <c r="D27" s="216">
        <v>1288345.75</v>
      </c>
      <c r="E27" s="216">
        <v>1938335.8669999996</v>
      </c>
      <c r="F27" s="216">
        <v>2404800</v>
      </c>
      <c r="G27" s="190"/>
      <c r="H27" s="210">
        <f t="shared" si="2"/>
        <v>0.17329573645888108</v>
      </c>
      <c r="I27" s="210">
        <f t="shared" si="2"/>
        <v>0.24506414111640035</v>
      </c>
      <c r="J27" s="210">
        <f t="shared" si="2"/>
        <v>0.34119867005849264</v>
      </c>
      <c r="K27" s="210">
        <f t="shared" si="2"/>
        <v>0.3</v>
      </c>
      <c r="L27" s="241"/>
    </row>
    <row r="28" spans="2:12">
      <c r="B28" s="121"/>
      <c r="C28" s="135"/>
      <c r="D28" s="135"/>
      <c r="E28" s="135"/>
      <c r="F28" s="135"/>
      <c r="G28" s="190"/>
      <c r="H28" s="135"/>
      <c r="I28" s="135"/>
      <c r="J28" s="135"/>
      <c r="K28" s="134"/>
    </row>
    <row r="29" spans="2:12">
      <c r="B29" s="134"/>
      <c r="C29" s="135"/>
      <c r="D29" s="135"/>
      <c r="E29" s="135"/>
      <c r="F29" s="135"/>
      <c r="G29" s="190"/>
      <c r="H29" s="135"/>
      <c r="I29" s="135"/>
      <c r="J29" s="135"/>
      <c r="K29" s="134"/>
    </row>
    <row r="30" spans="2:12">
      <c r="B30" s="134"/>
      <c r="C30" s="135"/>
      <c r="D30" s="135"/>
      <c r="E30" s="135"/>
      <c r="F30" s="135"/>
      <c r="G30" s="190"/>
      <c r="H30" s="135"/>
      <c r="I30" s="135"/>
      <c r="J30" s="135"/>
      <c r="K30" s="134"/>
    </row>
    <row r="31" spans="2:12">
      <c r="B31" s="134"/>
      <c r="C31" s="135"/>
      <c r="D31" s="135"/>
      <c r="E31" s="135"/>
      <c r="F31" s="135"/>
      <c r="G31" s="190"/>
      <c r="H31" s="135"/>
      <c r="I31" s="135"/>
      <c r="J31" s="135"/>
      <c r="K31" s="134"/>
    </row>
    <row r="32" spans="2:12" ht="10.5">
      <c r="B32" s="136" t="s">
        <v>87</v>
      </c>
      <c r="C32" s="188">
        <f>SUM(C26:C31)</f>
        <v>5638558.074</v>
      </c>
      <c r="D32" s="188">
        <f>SUM(D26:D31)</f>
        <v>5257177.75</v>
      </c>
      <c r="E32" s="188">
        <f>SUM(E26:E31)</f>
        <v>5680959.6200000001</v>
      </c>
      <c r="F32" s="188">
        <f>SUM(F26:F31)</f>
        <v>8016000</v>
      </c>
      <c r="G32" s="191"/>
      <c r="H32" s="204">
        <f>SUM(H26:H31)</f>
        <v>1</v>
      </c>
      <c r="I32" s="204">
        <f>SUM(I26:I31)</f>
        <v>1</v>
      </c>
      <c r="J32" s="204">
        <f>SUM(J26:J31)</f>
        <v>1</v>
      </c>
      <c r="K32" s="211">
        <f>SUM(K26:K31)</f>
        <v>1</v>
      </c>
      <c r="L32" s="242"/>
    </row>
    <row r="33" spans="2:14">
      <c r="B33" s="124"/>
    </row>
    <row r="34" spans="2:14" ht="10.5">
      <c r="B34" s="138" t="s">
        <v>89</v>
      </c>
      <c r="C34" s="128" t="s">
        <v>11</v>
      </c>
      <c r="D34" s="128" t="s">
        <v>12</v>
      </c>
      <c r="E34" s="128" t="s">
        <v>13</v>
      </c>
      <c r="F34" s="194" t="s">
        <v>71</v>
      </c>
      <c r="G34" s="128"/>
      <c r="H34" s="212" t="s">
        <v>11</v>
      </c>
      <c r="I34" s="212" t="s">
        <v>12</v>
      </c>
      <c r="J34" s="212" t="s">
        <v>13</v>
      </c>
      <c r="K34" s="212" t="s">
        <v>71</v>
      </c>
      <c r="L34" s="240"/>
    </row>
    <row r="35" spans="2:14">
      <c r="B35" s="121" t="s">
        <v>90</v>
      </c>
      <c r="C35" s="129">
        <v>7952052</v>
      </c>
      <c r="D35" s="129">
        <v>6923781</v>
      </c>
      <c r="E35" s="129">
        <v>6841215.4095000001</v>
      </c>
      <c r="F35" s="196">
        <v>10350000</v>
      </c>
      <c r="G35" s="129"/>
      <c r="H35" s="213">
        <f t="shared" ref="H35:K40" si="3">C35/C$41</f>
        <v>0.58809462285942571</v>
      </c>
      <c r="I35" s="213">
        <f t="shared" si="3"/>
        <v>0.55973129784322018</v>
      </c>
      <c r="J35" s="213">
        <f t="shared" si="3"/>
        <v>0.48330000000000001</v>
      </c>
      <c r="K35" s="214">
        <f t="shared" si="3"/>
        <v>0.51749999999999996</v>
      </c>
      <c r="L35" s="238"/>
    </row>
    <row r="36" spans="2:14">
      <c r="B36" s="121" t="s">
        <v>91</v>
      </c>
      <c r="C36" s="129">
        <v>3950000</v>
      </c>
      <c r="D36" s="129">
        <v>3636446</v>
      </c>
      <c r="E36" s="129">
        <v>3722821.5450000004</v>
      </c>
      <c r="F36" s="196">
        <v>5650000</v>
      </c>
      <c r="G36" s="129"/>
      <c r="H36" s="213">
        <f t="shared" si="3"/>
        <v>0.29212255657970193</v>
      </c>
      <c r="I36" s="213">
        <f t="shared" si="3"/>
        <v>0.29397703929641716</v>
      </c>
      <c r="J36" s="213">
        <f t="shared" si="3"/>
        <v>0.26300000000000001</v>
      </c>
      <c r="K36" s="214">
        <f t="shared" si="3"/>
        <v>0.28249999999999997</v>
      </c>
      <c r="L36" s="238"/>
    </row>
    <row r="37" spans="2:14">
      <c r="B37" s="121" t="s">
        <v>92</v>
      </c>
      <c r="C37" s="129">
        <v>1437174</v>
      </c>
      <c r="D37" s="129">
        <v>1485224</v>
      </c>
      <c r="E37" s="129">
        <v>2716385.7585</v>
      </c>
      <c r="F37" s="196">
        <v>2500000</v>
      </c>
      <c r="G37" s="129"/>
      <c r="H37" s="213">
        <f t="shared" si="3"/>
        <v>0.10628631471642443</v>
      </c>
      <c r="I37" s="213">
        <f t="shared" si="3"/>
        <v>0.12006826286214119</v>
      </c>
      <c r="J37" s="213">
        <f t="shared" si="3"/>
        <v>0.19189999999999999</v>
      </c>
      <c r="K37" s="214">
        <f t="shared" si="3"/>
        <v>0.125</v>
      </c>
      <c r="L37" s="238"/>
    </row>
    <row r="38" spans="2:14">
      <c r="B38" s="121" t="s">
        <v>93</v>
      </c>
      <c r="C38" s="129">
        <v>116263</v>
      </c>
      <c r="D38" s="129">
        <v>94070</v>
      </c>
      <c r="E38" s="129">
        <v>533651.60549999995</v>
      </c>
      <c r="F38" s="196">
        <v>750000</v>
      </c>
      <c r="G38" s="129"/>
      <c r="H38" s="213">
        <f t="shared" si="3"/>
        <v>8.5982391887660468E-3</v>
      </c>
      <c r="I38" s="213">
        <f t="shared" si="3"/>
        <v>7.6047932752511555E-3</v>
      </c>
      <c r="J38" s="213">
        <f t="shared" si="3"/>
        <v>3.7699999999999997E-2</v>
      </c>
      <c r="K38" s="214">
        <f t="shared" si="3"/>
        <v>3.7499999999999999E-2</v>
      </c>
      <c r="L38" s="238"/>
    </row>
    <row r="39" spans="2:14">
      <c r="B39" s="121" t="s">
        <v>94</v>
      </c>
      <c r="C39" s="129">
        <v>22054</v>
      </c>
      <c r="D39" s="129">
        <v>155019</v>
      </c>
      <c r="E39" s="129">
        <v>201004.05300000001</v>
      </c>
      <c r="F39" s="196">
        <v>500000</v>
      </c>
      <c r="G39" s="129"/>
      <c r="H39" s="213">
        <f t="shared" si="3"/>
        <v>1.6310052817237331E-3</v>
      </c>
      <c r="I39" s="213">
        <f t="shared" si="3"/>
        <v>1.253202347970829E-2</v>
      </c>
      <c r="J39" s="213">
        <f t="shared" si="3"/>
        <v>1.4200000000000001E-2</v>
      </c>
      <c r="K39" s="214">
        <f t="shared" si="3"/>
        <v>2.5000000000000001E-2</v>
      </c>
      <c r="L39" s="238"/>
    </row>
    <row r="40" spans="2:14">
      <c r="B40" s="121" t="s">
        <v>216</v>
      </c>
      <c r="C40" s="129">
        <v>44179</v>
      </c>
      <c r="D40" s="129">
        <v>75290</v>
      </c>
      <c r="E40" s="129">
        <v>140136.62849999964</v>
      </c>
      <c r="F40" s="196">
        <v>250000</v>
      </c>
      <c r="G40" s="129"/>
      <c r="H40" s="213">
        <f t="shared" si="3"/>
        <v>3.2672613739581392E-3</v>
      </c>
      <c r="I40" s="213">
        <f t="shared" si="3"/>
        <v>6.0865832432620334E-3</v>
      </c>
      <c r="J40" s="213">
        <f t="shared" si="3"/>
        <v>9.8999999999999748E-3</v>
      </c>
      <c r="K40" s="214">
        <f t="shared" si="3"/>
        <v>1.2500000000000001E-2</v>
      </c>
      <c r="L40" s="238"/>
    </row>
    <row r="41" spans="2:14" ht="10.5">
      <c r="B41" s="139" t="s">
        <v>87</v>
      </c>
      <c r="C41" s="218">
        <f>SUM(C35:C40)</f>
        <v>13521722</v>
      </c>
      <c r="D41" s="218">
        <f>SUM(D35:D40)</f>
        <v>12369830</v>
      </c>
      <c r="E41" s="218">
        <f>SUM(E35:E40)</f>
        <v>14155215</v>
      </c>
      <c r="F41" s="219">
        <f>SUM(F35:F40)</f>
        <v>20000000</v>
      </c>
      <c r="G41" s="131"/>
      <c r="H41" s="215">
        <f>SUM(H35:H40)</f>
        <v>1</v>
      </c>
      <c r="I41" s="215">
        <f>SUM(I35:I40)</f>
        <v>1</v>
      </c>
      <c r="J41" s="215">
        <f>SUM(J35:J40)</f>
        <v>0.99999999999999989</v>
      </c>
      <c r="K41" s="215">
        <f>SUM(K35:K40)</f>
        <v>0.99999999999999989</v>
      </c>
      <c r="L41" s="242"/>
    </row>
    <row r="42" spans="2:14" ht="10.5">
      <c r="B42" s="140"/>
      <c r="M42" s="155" t="s">
        <v>236</v>
      </c>
    </row>
    <row r="43" spans="2:14" ht="10.5">
      <c r="B43" s="138" t="s">
        <v>95</v>
      </c>
      <c r="C43" s="128" t="s">
        <v>11</v>
      </c>
      <c r="D43" s="128" t="s">
        <v>12</v>
      </c>
      <c r="E43" s="128" t="s">
        <v>13</v>
      </c>
      <c r="F43" s="128" t="s">
        <v>71</v>
      </c>
      <c r="G43" s="189"/>
      <c r="H43" s="192" t="s">
        <v>11</v>
      </c>
      <c r="I43" s="192" t="s">
        <v>12</v>
      </c>
      <c r="J43" s="232" t="s">
        <v>13</v>
      </c>
      <c r="K43" s="232" t="s">
        <v>71</v>
      </c>
      <c r="L43" s="240"/>
      <c r="M43" s="243" t="s">
        <v>228</v>
      </c>
      <c r="N43" s="243" t="s">
        <v>227</v>
      </c>
    </row>
    <row r="44" spans="2:14">
      <c r="B44" s="121" t="s">
        <v>199</v>
      </c>
      <c r="C44" s="217">
        <v>4661420</v>
      </c>
      <c r="D44" s="217">
        <v>3968832</v>
      </c>
      <c r="E44" s="217">
        <v>3742623.7530000005</v>
      </c>
      <c r="F44" s="217">
        <v>5611200</v>
      </c>
      <c r="G44" s="190"/>
      <c r="H44" s="213">
        <f t="shared" ref="H44:K48" si="4">C44/C$49</f>
        <v>0.34473567789664661</v>
      </c>
      <c r="I44" s="213">
        <f t="shared" si="4"/>
        <v>0.32084774002552985</v>
      </c>
      <c r="J44" s="233">
        <f t="shared" si="4"/>
        <v>0.26439893374985829</v>
      </c>
      <c r="K44" s="201">
        <f t="shared" si="4"/>
        <v>0.28056000000000003</v>
      </c>
      <c r="L44" s="241"/>
      <c r="M44" s="199">
        <v>0.25</v>
      </c>
      <c r="N44" s="235">
        <f>F44*(1-M44)</f>
        <v>4208400</v>
      </c>
    </row>
    <row r="45" spans="2:14" ht="13.5" customHeight="1">
      <c r="B45" s="121" t="s">
        <v>201</v>
      </c>
      <c r="C45" s="217">
        <v>977138.07400000002</v>
      </c>
      <c r="D45" s="217">
        <v>1288345.75</v>
      </c>
      <c r="E45" s="217">
        <v>1938335.8669999996</v>
      </c>
      <c r="F45" s="217">
        <v>2404800</v>
      </c>
      <c r="G45" s="190"/>
      <c r="H45" s="213">
        <f t="shared" si="4"/>
        <v>7.2264322103353401E-2</v>
      </c>
      <c r="I45" s="213">
        <f t="shared" si="4"/>
        <v>0.10415225997447014</v>
      </c>
      <c r="J45" s="233">
        <f t="shared" si="4"/>
        <v>0.13693439958347503</v>
      </c>
      <c r="K45" s="201">
        <f t="shared" si="4"/>
        <v>0.12024000000000003</v>
      </c>
      <c r="L45" s="241"/>
      <c r="M45" s="199">
        <v>0.25</v>
      </c>
      <c r="N45" s="235">
        <f>F45*(1-M45)</f>
        <v>1803600</v>
      </c>
    </row>
    <row r="46" spans="2:14">
      <c r="B46" s="121" t="s">
        <v>200</v>
      </c>
      <c r="C46" s="129">
        <v>993655</v>
      </c>
      <c r="D46" s="129">
        <v>672541</v>
      </c>
      <c r="E46" s="129">
        <v>1261382</v>
      </c>
      <c r="F46" s="501">
        <v>1722299.2266871401</v>
      </c>
      <c r="G46" s="190"/>
      <c r="H46" s="213">
        <f t="shared" si="4"/>
        <v>7.3485832647646507E-2</v>
      </c>
      <c r="I46" s="213">
        <f t="shared" si="4"/>
        <v>5.4369461827688821E-2</v>
      </c>
      <c r="J46" s="233">
        <f t="shared" si="4"/>
        <v>8.9110762358607765E-2</v>
      </c>
      <c r="K46" s="502">
        <f>F46/F$49</f>
        <v>8.6114961334357018E-2</v>
      </c>
      <c r="L46" s="241"/>
      <c r="M46" s="199">
        <v>0.5</v>
      </c>
      <c r="N46" s="235">
        <f>F46*(1-M46)</f>
        <v>861149.61334357003</v>
      </c>
    </row>
    <row r="47" spans="2:14">
      <c r="B47" s="121" t="s">
        <v>217</v>
      </c>
      <c r="C47" s="129">
        <v>669516.80599999987</v>
      </c>
      <c r="D47" s="129">
        <v>1455069.7599999998</v>
      </c>
      <c r="E47" s="129">
        <v>1588534.6199999982</v>
      </c>
      <c r="F47" s="501">
        <v>2299700.773312856</v>
      </c>
      <c r="G47" s="190"/>
      <c r="H47" s="213">
        <f t="shared" si="4"/>
        <v>4.9514167352353484E-2</v>
      </c>
      <c r="I47" s="213">
        <f t="shared" si="4"/>
        <v>0.11763053817231116</v>
      </c>
      <c r="J47" s="233">
        <f t="shared" si="4"/>
        <v>0.11222257097472545</v>
      </c>
      <c r="K47" s="502">
        <f t="shared" si="4"/>
        <v>0.11498503866564282</v>
      </c>
      <c r="L47" s="241"/>
      <c r="M47" s="199">
        <v>0.25</v>
      </c>
      <c r="N47" s="235">
        <f>F47*(1-M47)</f>
        <v>1724775.5799846421</v>
      </c>
    </row>
    <row r="48" spans="2:14">
      <c r="B48" s="120" t="s">
        <v>86</v>
      </c>
      <c r="C48" s="187">
        <v>6219992.1200000001</v>
      </c>
      <c r="D48" s="187">
        <v>4985041.49</v>
      </c>
      <c r="E48" s="187">
        <v>5624338.7600000007</v>
      </c>
      <c r="F48" s="187">
        <v>7962000</v>
      </c>
      <c r="G48" s="190"/>
      <c r="H48" s="213">
        <f t="shared" si="4"/>
        <v>0.46</v>
      </c>
      <c r="I48" s="213">
        <f t="shared" si="4"/>
        <v>0.40300000000000002</v>
      </c>
      <c r="J48" s="233">
        <f t="shared" si="4"/>
        <v>0.39733333333333337</v>
      </c>
      <c r="K48" s="201">
        <f t="shared" si="4"/>
        <v>0.39810000000000006</v>
      </c>
      <c r="L48" s="241"/>
      <c r="M48" s="199">
        <v>0.1</v>
      </c>
      <c r="N48" s="235">
        <f>F48*(1-M48)</f>
        <v>7165800</v>
      </c>
    </row>
    <row r="49" spans="2:14" ht="10.5">
      <c r="B49" s="139" t="s">
        <v>87</v>
      </c>
      <c r="C49" s="218">
        <f>SUM(C44:C48)</f>
        <v>13521722</v>
      </c>
      <c r="D49" s="218">
        <f>SUM(D44:D48)</f>
        <v>12369830</v>
      </c>
      <c r="E49" s="218">
        <f>SUM(E44:E48)</f>
        <v>14155215</v>
      </c>
      <c r="F49" s="218">
        <f>SUM(F44:F48)</f>
        <v>19999999.999999996</v>
      </c>
      <c r="G49" s="191"/>
      <c r="H49" s="215">
        <f>SUM(H43:H48)</f>
        <v>1</v>
      </c>
      <c r="I49" s="215">
        <f>SUM(I43:I48)</f>
        <v>1</v>
      </c>
      <c r="J49" s="234">
        <f>SUM(J43:J48)</f>
        <v>1</v>
      </c>
      <c r="K49" s="211">
        <f>SUM(K43:K48)</f>
        <v>1</v>
      </c>
      <c r="L49" s="242"/>
      <c r="M49" s="244">
        <f>(F49-N49)/F49</f>
        <v>0.21181374033358921</v>
      </c>
      <c r="N49" s="236">
        <f>SUM(N44:N48)</f>
        <v>15763725.193328213</v>
      </c>
    </row>
    <row r="50" spans="2:14">
      <c r="C50" s="108"/>
      <c r="D50" s="108"/>
      <c r="E50" s="108"/>
      <c r="F50" s="108"/>
      <c r="G50" s="108"/>
      <c r="H50" s="108"/>
      <c r="I50" s="108"/>
      <c r="J50" s="108"/>
    </row>
    <row r="51" spans="2:14" ht="10.5">
      <c r="B51" s="138" t="s">
        <v>96</v>
      </c>
      <c r="C51" s="128" t="s">
        <v>11</v>
      </c>
      <c r="D51" s="128" t="s">
        <v>12</v>
      </c>
      <c r="E51" s="128" t="s">
        <v>13</v>
      </c>
      <c r="F51" s="128" t="s">
        <v>71</v>
      </c>
      <c r="G51" s="189"/>
      <c r="H51" s="192" t="s">
        <v>11</v>
      </c>
      <c r="I51" s="192" t="s">
        <v>12</v>
      </c>
      <c r="J51" s="192" t="s">
        <v>13</v>
      </c>
      <c r="K51" s="192" t="s">
        <v>71</v>
      </c>
      <c r="L51" s="240"/>
    </row>
    <row r="52" spans="2:14">
      <c r="B52" s="220" t="s">
        <v>218</v>
      </c>
      <c r="C52" s="129">
        <v>3475451</v>
      </c>
      <c r="D52" s="129">
        <v>4018779</v>
      </c>
      <c r="E52" s="129">
        <v>4615507</v>
      </c>
      <c r="F52" s="129">
        <v>8600000</v>
      </c>
      <c r="G52" s="190"/>
      <c r="H52" s="213">
        <f t="shared" ref="H52:H58" si="5">C52/C$59</f>
        <v>0.257027248452527</v>
      </c>
      <c r="I52" s="213">
        <f t="shared" ref="I52:K58" si="6">D52/D$49</f>
        <v>0.32488554814415394</v>
      </c>
      <c r="J52" s="213">
        <f t="shared" si="6"/>
        <v>0.32606406896680834</v>
      </c>
      <c r="K52" s="213">
        <f t="shared" si="6"/>
        <v>0.4300000000000001</v>
      </c>
      <c r="L52" s="241"/>
    </row>
    <row r="53" spans="2:14" ht="20">
      <c r="B53" s="220" t="s">
        <v>219</v>
      </c>
      <c r="C53" s="129">
        <v>9714211</v>
      </c>
      <c r="D53" s="129">
        <v>8298806</v>
      </c>
      <c r="E53" s="129">
        <v>9477804</v>
      </c>
      <c r="F53" s="129">
        <v>11200000.000000002</v>
      </c>
      <c r="G53" s="190"/>
      <c r="H53" s="213">
        <f t="shared" si="5"/>
        <v>0.71841522847459816</v>
      </c>
      <c r="I53" s="213">
        <f t="shared" si="6"/>
        <v>0.67089086915503282</v>
      </c>
      <c r="J53" s="213">
        <f t="shared" si="6"/>
        <v>0.66956270180283384</v>
      </c>
      <c r="K53" s="213">
        <f t="shared" si="6"/>
        <v>0.56000000000000016</v>
      </c>
      <c r="L53" s="241"/>
      <c r="M53" s="108" t="s">
        <v>198</v>
      </c>
    </row>
    <row r="54" spans="2:14">
      <c r="B54" s="220" t="s">
        <v>220</v>
      </c>
      <c r="C54" s="129">
        <v>332060</v>
      </c>
      <c r="D54" s="129">
        <v>52245</v>
      </c>
      <c r="E54" s="129">
        <v>61904</v>
      </c>
      <c r="F54" s="129">
        <v>200000</v>
      </c>
      <c r="G54" s="190"/>
      <c r="H54" s="213">
        <f t="shared" si="5"/>
        <v>2.4557523072874891E-2</v>
      </c>
      <c r="I54" s="213">
        <f t="shared" si="6"/>
        <v>4.2235827008131879E-3</v>
      </c>
      <c r="J54" s="213">
        <f t="shared" si="6"/>
        <v>4.3732292303578571E-3</v>
      </c>
      <c r="K54" s="213">
        <f t="shared" si="6"/>
        <v>1.0000000000000002E-2</v>
      </c>
      <c r="L54" s="241"/>
      <c r="N54" s="108" t="s">
        <v>198</v>
      </c>
    </row>
    <row r="55" spans="2:14">
      <c r="B55" s="121"/>
      <c r="C55" s="129"/>
      <c r="D55" s="129"/>
      <c r="E55" s="129"/>
      <c r="F55" s="129"/>
      <c r="G55" s="190"/>
      <c r="H55" s="213">
        <f t="shared" si="5"/>
        <v>0</v>
      </c>
      <c r="I55" s="213">
        <f t="shared" si="6"/>
        <v>0</v>
      </c>
      <c r="J55" s="213">
        <f t="shared" si="6"/>
        <v>0</v>
      </c>
      <c r="K55" s="213">
        <f t="shared" si="6"/>
        <v>0</v>
      </c>
      <c r="L55" s="241"/>
    </row>
    <row r="56" spans="2:14">
      <c r="B56" s="121"/>
      <c r="C56" s="129"/>
      <c r="D56" s="129"/>
      <c r="E56" s="129"/>
      <c r="F56" s="129"/>
      <c r="G56" s="190"/>
      <c r="H56" s="213">
        <f t="shared" si="5"/>
        <v>0</v>
      </c>
      <c r="I56" s="213">
        <f t="shared" si="6"/>
        <v>0</v>
      </c>
      <c r="J56" s="213">
        <f t="shared" si="6"/>
        <v>0</v>
      </c>
      <c r="K56" s="213">
        <f t="shared" si="6"/>
        <v>0</v>
      </c>
      <c r="L56" s="241"/>
    </row>
    <row r="57" spans="2:14">
      <c r="B57" s="121"/>
      <c r="C57" s="129"/>
      <c r="D57" s="129"/>
      <c r="E57" s="129"/>
      <c r="F57" s="129"/>
      <c r="G57" s="190"/>
      <c r="H57" s="213">
        <f t="shared" si="5"/>
        <v>0</v>
      </c>
      <c r="I57" s="213">
        <f t="shared" si="6"/>
        <v>0</v>
      </c>
      <c r="J57" s="213">
        <f t="shared" si="6"/>
        <v>0</v>
      </c>
      <c r="K57" s="213">
        <f t="shared" si="6"/>
        <v>0</v>
      </c>
      <c r="L57" s="241"/>
    </row>
    <row r="58" spans="2:14">
      <c r="B58" s="121"/>
      <c r="C58" s="129"/>
      <c r="D58" s="129"/>
      <c r="E58" s="129"/>
      <c r="F58" s="129"/>
      <c r="G58" s="190"/>
      <c r="H58" s="213">
        <f t="shared" si="5"/>
        <v>0</v>
      </c>
      <c r="I58" s="213">
        <f t="shared" si="6"/>
        <v>0</v>
      </c>
      <c r="J58" s="213">
        <f t="shared" si="6"/>
        <v>0</v>
      </c>
      <c r="K58" s="213">
        <f t="shared" si="6"/>
        <v>0</v>
      </c>
      <c r="L58" s="241"/>
    </row>
    <row r="59" spans="2:14" ht="10.5">
      <c r="B59" s="139" t="s">
        <v>87</v>
      </c>
      <c r="C59" s="218">
        <f>+SUM(C52:C58)</f>
        <v>13521722</v>
      </c>
      <c r="D59" s="218">
        <f>+SUM(D52:D58)</f>
        <v>12369830</v>
      </c>
      <c r="E59" s="218">
        <f>+SUM(E52:E58)</f>
        <v>14155215</v>
      </c>
      <c r="F59" s="218">
        <f>+SUM(F52:F58)</f>
        <v>20000000</v>
      </c>
      <c r="G59" s="191"/>
      <c r="H59" s="215">
        <f>+SUM(H52:H58)</f>
        <v>1</v>
      </c>
      <c r="I59" s="215">
        <f>+SUM(I52:I58)</f>
        <v>0.99999999999999989</v>
      </c>
      <c r="J59" s="215">
        <f>+SUM(J52:J58)</f>
        <v>1</v>
      </c>
      <c r="K59" s="215">
        <f>+SUM(K52:K58)</f>
        <v>1.0000000000000002</v>
      </c>
      <c r="L59" s="242"/>
    </row>
    <row r="60" spans="2:14">
      <c r="C60" s="108"/>
      <c r="D60" s="108"/>
      <c r="E60" s="108"/>
      <c r="F60" s="108"/>
      <c r="G60" s="108"/>
      <c r="H60" s="108"/>
      <c r="I60" s="108"/>
      <c r="J60" s="108"/>
    </row>
    <row r="61" spans="2:14" ht="10.5">
      <c r="B61" s="138" t="s">
        <v>97</v>
      </c>
      <c r="C61" s="128" t="s">
        <v>11</v>
      </c>
      <c r="D61" s="128" t="s">
        <v>12</v>
      </c>
      <c r="E61" s="128" t="s">
        <v>13</v>
      </c>
      <c r="F61" s="128" t="s">
        <v>71</v>
      </c>
      <c r="G61" s="237"/>
      <c r="H61" s="224"/>
      <c r="I61" s="224"/>
      <c r="J61" s="224"/>
      <c r="K61" s="225"/>
      <c r="L61" s="225"/>
    </row>
    <row r="62" spans="2:14">
      <c r="B62" s="121" t="s">
        <v>98</v>
      </c>
      <c r="C62" s="221">
        <v>1</v>
      </c>
      <c r="D62" s="222">
        <v>1</v>
      </c>
      <c r="E62" s="222">
        <v>1</v>
      </c>
      <c r="F62" s="222">
        <v>1</v>
      </c>
      <c r="G62" s="190"/>
      <c r="H62" s="190"/>
      <c r="I62" s="190"/>
      <c r="J62" s="190"/>
    </row>
    <row r="63" spans="2:14">
      <c r="B63" s="121" t="s">
        <v>88</v>
      </c>
      <c r="C63" s="221">
        <v>0</v>
      </c>
      <c r="D63" s="222">
        <v>0</v>
      </c>
      <c r="E63" s="222">
        <v>0</v>
      </c>
      <c r="F63" s="222">
        <v>0</v>
      </c>
      <c r="G63" s="190"/>
      <c r="H63" s="190"/>
      <c r="I63" s="190"/>
      <c r="J63" s="190"/>
    </row>
    <row r="64" spans="2:14" ht="10.5">
      <c r="B64" s="139" t="s">
        <v>87</v>
      </c>
      <c r="C64" s="223">
        <f>SUM(C62:C63)</f>
        <v>1</v>
      </c>
      <c r="D64" s="223">
        <f>SUM(D62:D63)</f>
        <v>1</v>
      </c>
      <c r="E64" s="223">
        <f>SUM(E62:E63)</f>
        <v>1</v>
      </c>
      <c r="F64" s="223">
        <f>SUM(F62:F63)</f>
        <v>1</v>
      </c>
      <c r="G64" s="191"/>
      <c r="H64" s="224"/>
      <c r="I64" s="224"/>
      <c r="J64" s="224"/>
    </row>
    <row r="66" spans="2:13">
      <c r="B66" s="141"/>
    </row>
    <row r="67" spans="2:13" s="126" customFormat="1">
      <c r="B67" s="141"/>
      <c r="K67" s="108"/>
      <c r="L67" s="108"/>
      <c r="M67" s="108"/>
    </row>
  </sheetData>
  <hyperlinks>
    <hyperlink ref="F2" location="RFI!A1" display="Back to RFI" xr:uid="{71F99213-5601-42C6-84AC-27005052CEAD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159D-CC0A-475A-84E6-9009185E0E85}">
  <dimension ref="B1:H15"/>
  <sheetViews>
    <sheetView showGridLines="0" zoomScaleNormal="100" workbookViewId="0">
      <selection activeCell="D15" sqref="D15"/>
    </sheetView>
  </sheetViews>
  <sheetFormatPr defaultColWidth="8.54296875" defaultRowHeight="10"/>
  <cols>
    <col min="1" max="1" width="2.1796875" style="108" customWidth="1"/>
    <col min="2" max="2" width="4.453125" style="122" customWidth="1"/>
    <col min="3" max="3" width="75.54296875" style="108" customWidth="1"/>
    <col min="4" max="4" width="9.54296875" style="123" customWidth="1"/>
    <col min="5" max="7" width="10.54296875" style="123" customWidth="1"/>
    <col min="8" max="8" width="41.54296875" style="108" bestFit="1" customWidth="1"/>
    <col min="9" max="258" width="8.54296875" style="108"/>
    <col min="259" max="259" width="49" style="108" customWidth="1"/>
    <col min="260" max="514" width="8.54296875" style="108"/>
    <col min="515" max="515" width="49" style="108" customWidth="1"/>
    <col min="516" max="770" width="8.54296875" style="108"/>
    <col min="771" max="771" width="49" style="108" customWidth="1"/>
    <col min="772" max="1026" width="8.54296875" style="108"/>
    <col min="1027" max="1027" width="49" style="108" customWidth="1"/>
    <col min="1028" max="1282" width="8.54296875" style="108"/>
    <col min="1283" max="1283" width="49" style="108" customWidth="1"/>
    <col min="1284" max="1538" width="8.54296875" style="108"/>
    <col min="1539" max="1539" width="49" style="108" customWidth="1"/>
    <col min="1540" max="1794" width="8.54296875" style="108"/>
    <col min="1795" max="1795" width="49" style="108" customWidth="1"/>
    <col min="1796" max="2050" width="8.54296875" style="108"/>
    <col min="2051" max="2051" width="49" style="108" customWidth="1"/>
    <col min="2052" max="2306" width="8.54296875" style="108"/>
    <col min="2307" max="2307" width="49" style="108" customWidth="1"/>
    <col min="2308" max="2562" width="8.54296875" style="108"/>
    <col min="2563" max="2563" width="49" style="108" customWidth="1"/>
    <col min="2564" max="2818" width="8.54296875" style="108"/>
    <col min="2819" max="2819" width="49" style="108" customWidth="1"/>
    <col min="2820" max="3074" width="8.54296875" style="108"/>
    <col min="3075" max="3075" width="49" style="108" customWidth="1"/>
    <col min="3076" max="3330" width="8.54296875" style="108"/>
    <col min="3331" max="3331" width="49" style="108" customWidth="1"/>
    <col min="3332" max="3586" width="8.54296875" style="108"/>
    <col min="3587" max="3587" width="49" style="108" customWidth="1"/>
    <col min="3588" max="3842" width="8.54296875" style="108"/>
    <col min="3843" max="3843" width="49" style="108" customWidth="1"/>
    <col min="3844" max="4098" width="8.54296875" style="108"/>
    <col min="4099" max="4099" width="49" style="108" customWidth="1"/>
    <col min="4100" max="4354" width="8.54296875" style="108"/>
    <col min="4355" max="4355" width="49" style="108" customWidth="1"/>
    <col min="4356" max="4610" width="8.54296875" style="108"/>
    <col min="4611" max="4611" width="49" style="108" customWidth="1"/>
    <col min="4612" max="4866" width="8.54296875" style="108"/>
    <col min="4867" max="4867" width="49" style="108" customWidth="1"/>
    <col min="4868" max="5122" width="8.54296875" style="108"/>
    <col min="5123" max="5123" width="49" style="108" customWidth="1"/>
    <col min="5124" max="5378" width="8.54296875" style="108"/>
    <col min="5379" max="5379" width="49" style="108" customWidth="1"/>
    <col min="5380" max="5634" width="8.54296875" style="108"/>
    <col min="5635" max="5635" width="49" style="108" customWidth="1"/>
    <col min="5636" max="5890" width="8.54296875" style="108"/>
    <col min="5891" max="5891" width="49" style="108" customWidth="1"/>
    <col min="5892" max="6146" width="8.54296875" style="108"/>
    <col min="6147" max="6147" width="49" style="108" customWidth="1"/>
    <col min="6148" max="6402" width="8.54296875" style="108"/>
    <col min="6403" max="6403" width="49" style="108" customWidth="1"/>
    <col min="6404" max="6658" width="8.54296875" style="108"/>
    <col min="6659" max="6659" width="49" style="108" customWidth="1"/>
    <col min="6660" max="6914" width="8.54296875" style="108"/>
    <col min="6915" max="6915" width="49" style="108" customWidth="1"/>
    <col min="6916" max="7170" width="8.54296875" style="108"/>
    <col min="7171" max="7171" width="49" style="108" customWidth="1"/>
    <col min="7172" max="7426" width="8.54296875" style="108"/>
    <col min="7427" max="7427" width="49" style="108" customWidth="1"/>
    <col min="7428" max="7682" width="8.54296875" style="108"/>
    <col min="7683" max="7683" width="49" style="108" customWidth="1"/>
    <col min="7684" max="7938" width="8.54296875" style="108"/>
    <col min="7939" max="7939" width="49" style="108" customWidth="1"/>
    <col min="7940" max="8194" width="8.54296875" style="108"/>
    <col min="8195" max="8195" width="49" style="108" customWidth="1"/>
    <col min="8196" max="8450" width="8.54296875" style="108"/>
    <col min="8451" max="8451" width="49" style="108" customWidth="1"/>
    <col min="8452" max="8706" width="8.54296875" style="108"/>
    <col min="8707" max="8707" width="49" style="108" customWidth="1"/>
    <col min="8708" max="8962" width="8.54296875" style="108"/>
    <col min="8963" max="8963" width="49" style="108" customWidth="1"/>
    <col min="8964" max="9218" width="8.54296875" style="108"/>
    <col min="9219" max="9219" width="49" style="108" customWidth="1"/>
    <col min="9220" max="9474" width="8.54296875" style="108"/>
    <col min="9475" max="9475" width="49" style="108" customWidth="1"/>
    <col min="9476" max="9730" width="8.54296875" style="108"/>
    <col min="9731" max="9731" width="49" style="108" customWidth="1"/>
    <col min="9732" max="9986" width="8.54296875" style="108"/>
    <col min="9987" max="9987" width="49" style="108" customWidth="1"/>
    <col min="9988" max="10242" width="8.54296875" style="108"/>
    <col min="10243" max="10243" width="49" style="108" customWidth="1"/>
    <col min="10244" max="10498" width="8.54296875" style="108"/>
    <col min="10499" max="10499" width="49" style="108" customWidth="1"/>
    <col min="10500" max="10754" width="8.54296875" style="108"/>
    <col min="10755" max="10755" width="49" style="108" customWidth="1"/>
    <col min="10756" max="11010" width="8.54296875" style="108"/>
    <col min="11011" max="11011" width="49" style="108" customWidth="1"/>
    <col min="11012" max="11266" width="8.54296875" style="108"/>
    <col min="11267" max="11267" width="49" style="108" customWidth="1"/>
    <col min="11268" max="11522" width="8.54296875" style="108"/>
    <col min="11523" max="11523" width="49" style="108" customWidth="1"/>
    <col min="11524" max="11778" width="8.54296875" style="108"/>
    <col min="11779" max="11779" width="49" style="108" customWidth="1"/>
    <col min="11780" max="12034" width="8.54296875" style="108"/>
    <col min="12035" max="12035" width="49" style="108" customWidth="1"/>
    <col min="12036" max="12290" width="8.54296875" style="108"/>
    <col min="12291" max="12291" width="49" style="108" customWidth="1"/>
    <col min="12292" max="12546" width="8.54296875" style="108"/>
    <col min="12547" max="12547" width="49" style="108" customWidth="1"/>
    <col min="12548" max="12802" width="8.54296875" style="108"/>
    <col min="12803" max="12803" width="49" style="108" customWidth="1"/>
    <col min="12804" max="13058" width="8.54296875" style="108"/>
    <col min="13059" max="13059" width="49" style="108" customWidth="1"/>
    <col min="13060" max="13314" width="8.54296875" style="108"/>
    <col min="13315" max="13315" width="49" style="108" customWidth="1"/>
    <col min="13316" max="13570" width="8.54296875" style="108"/>
    <col min="13571" max="13571" width="49" style="108" customWidth="1"/>
    <col min="13572" max="13826" width="8.54296875" style="108"/>
    <col min="13827" max="13827" width="49" style="108" customWidth="1"/>
    <col min="13828" max="14082" width="8.54296875" style="108"/>
    <col min="14083" max="14083" width="49" style="108" customWidth="1"/>
    <col min="14084" max="14338" width="8.54296875" style="108"/>
    <col min="14339" max="14339" width="49" style="108" customWidth="1"/>
    <col min="14340" max="14594" width="8.54296875" style="108"/>
    <col min="14595" max="14595" width="49" style="108" customWidth="1"/>
    <col min="14596" max="14850" width="8.54296875" style="108"/>
    <col min="14851" max="14851" width="49" style="108" customWidth="1"/>
    <col min="14852" max="15106" width="8.54296875" style="108"/>
    <col min="15107" max="15107" width="49" style="108" customWidth="1"/>
    <col min="15108" max="15362" width="8.54296875" style="108"/>
    <col min="15363" max="15363" width="49" style="108" customWidth="1"/>
    <col min="15364" max="15618" width="8.54296875" style="108"/>
    <col min="15619" max="15619" width="49" style="108" customWidth="1"/>
    <col min="15620" max="15874" width="8.54296875" style="108"/>
    <col min="15875" max="15875" width="49" style="108" customWidth="1"/>
    <col min="15876" max="16130" width="8.54296875" style="108"/>
    <col min="16131" max="16131" width="49" style="108" customWidth="1"/>
    <col min="16132" max="16384" width="8.54296875" style="108"/>
  </cols>
  <sheetData>
    <row r="1" spans="2:8">
      <c r="B1" s="108"/>
      <c r="D1" s="108"/>
      <c r="E1" s="108"/>
      <c r="F1" s="108"/>
      <c r="G1" s="108"/>
    </row>
    <row r="2" spans="2:8" ht="10.5">
      <c r="B2" s="109" t="s">
        <v>3</v>
      </c>
      <c r="D2" s="108"/>
      <c r="E2" s="108"/>
      <c r="F2" s="108"/>
      <c r="G2" s="108"/>
      <c r="H2" s="110" t="s">
        <v>69</v>
      </c>
    </row>
    <row r="3" spans="2:8">
      <c r="B3" s="111"/>
      <c r="C3" s="112"/>
      <c r="D3" s="108"/>
      <c r="E3" s="108"/>
      <c r="F3" s="108"/>
      <c r="G3" s="108"/>
    </row>
    <row r="4" spans="2:8" s="116" customFormat="1" ht="10.5">
      <c r="B4" s="113"/>
      <c r="C4" s="114" t="s">
        <v>70</v>
      </c>
      <c r="D4" s="115" t="s">
        <v>11</v>
      </c>
      <c r="E4" s="115" t="s">
        <v>12</v>
      </c>
      <c r="F4" s="115" t="s">
        <v>13</v>
      </c>
      <c r="G4" s="115" t="s">
        <v>71</v>
      </c>
      <c r="H4" s="113" t="s">
        <v>72</v>
      </c>
    </row>
    <row r="5" spans="2:8">
      <c r="B5" s="117">
        <v>1</v>
      </c>
      <c r="C5" s="118" t="s">
        <v>73</v>
      </c>
      <c r="D5" s="119">
        <v>277584.92322</v>
      </c>
      <c r="E5" s="119">
        <v>347307.25025999994</v>
      </c>
      <c r="F5" s="119">
        <v>285080.35641000001</v>
      </c>
      <c r="G5" s="119">
        <v>322944.833575</v>
      </c>
      <c r="H5" s="120"/>
    </row>
    <row r="6" spans="2:8">
      <c r="B6" s="117">
        <v>2</v>
      </c>
      <c r="C6" s="118" t="s">
        <v>74</v>
      </c>
      <c r="D6" s="119">
        <v>142640.565</v>
      </c>
      <c r="E6" s="119">
        <v>174637.01799999998</v>
      </c>
      <c r="F6" s="119">
        <v>213561.47499999995</v>
      </c>
      <c r="G6" s="119">
        <v>229053.90090000001</v>
      </c>
      <c r="H6" s="120"/>
    </row>
    <row r="7" spans="2:8">
      <c r="B7" s="117">
        <v>3</v>
      </c>
      <c r="C7" s="118" t="s">
        <v>75</v>
      </c>
      <c r="D7" s="119"/>
      <c r="E7" s="119"/>
      <c r="F7" s="119"/>
      <c r="G7" s="119"/>
      <c r="H7" s="120"/>
    </row>
    <row r="8" spans="2:8">
      <c r="B8" s="117">
        <v>4</v>
      </c>
      <c r="C8" s="118" t="s">
        <v>76</v>
      </c>
      <c r="D8" s="119"/>
      <c r="E8" s="119">
        <v>1000</v>
      </c>
      <c r="F8" s="119"/>
      <c r="G8" s="119"/>
      <c r="H8" s="120"/>
    </row>
    <row r="9" spans="2:8">
      <c r="B9" s="117">
        <v>5</v>
      </c>
      <c r="C9" s="118" t="s">
        <v>77</v>
      </c>
      <c r="D9" s="119"/>
      <c r="E9" s="119"/>
      <c r="F9" s="119"/>
      <c r="G9" s="119"/>
      <c r="H9" s="121"/>
    </row>
    <row r="10" spans="2:8">
      <c r="B10" s="117">
        <v>6</v>
      </c>
      <c r="C10" s="118" t="s">
        <v>78</v>
      </c>
      <c r="D10" s="119">
        <v>500</v>
      </c>
      <c r="E10" s="119">
        <v>0</v>
      </c>
      <c r="F10" s="119">
        <v>0</v>
      </c>
      <c r="G10" s="119">
        <v>1275</v>
      </c>
      <c r="H10" s="120"/>
    </row>
    <row r="11" spans="2:8">
      <c r="B11" s="117">
        <v>7</v>
      </c>
      <c r="C11" s="118" t="s">
        <v>79</v>
      </c>
      <c r="D11" s="119"/>
      <c r="E11" s="119"/>
      <c r="F11" s="119"/>
      <c r="G11" s="119"/>
      <c r="H11" s="120"/>
    </row>
    <row r="12" spans="2:8">
      <c r="B12" s="117">
        <v>8</v>
      </c>
      <c r="C12" s="118" t="s">
        <v>80</v>
      </c>
      <c r="D12" s="119"/>
      <c r="E12" s="119"/>
      <c r="F12" s="119"/>
      <c r="G12" s="119"/>
      <c r="H12" s="120"/>
    </row>
    <row r="13" spans="2:8">
      <c r="B13" s="117">
        <v>9</v>
      </c>
      <c r="C13" s="118" t="s">
        <v>81</v>
      </c>
      <c r="D13" s="119"/>
      <c r="E13" s="119">
        <v>32885.71</v>
      </c>
      <c r="F13" s="119"/>
      <c r="G13" s="119"/>
      <c r="H13" s="120"/>
    </row>
    <row r="14" spans="2:8">
      <c r="B14" s="117">
        <v>10</v>
      </c>
      <c r="C14" s="118" t="s">
        <v>82</v>
      </c>
      <c r="D14" s="119">
        <v>6215</v>
      </c>
      <c r="E14" s="119">
        <v>6450</v>
      </c>
      <c r="F14" s="119">
        <v>675</v>
      </c>
      <c r="G14" s="119">
        <v>3000</v>
      </c>
      <c r="H14" s="120"/>
    </row>
    <row r="15" spans="2:8" ht="10.5">
      <c r="D15" s="266">
        <f>SUM(D5:D14)</f>
        <v>426940.48822</v>
      </c>
      <c r="E15" s="266">
        <f t="shared" ref="E15:G15" si="0">SUM(E5:E14)</f>
        <v>562279.97825999989</v>
      </c>
      <c r="F15" s="266">
        <f t="shared" si="0"/>
        <v>499316.83140999998</v>
      </c>
      <c r="G15" s="266">
        <f t="shared" si="0"/>
        <v>556273.73447500006</v>
      </c>
    </row>
  </sheetData>
  <hyperlinks>
    <hyperlink ref="H2" location="RFI!A1" display="Back to RFI" xr:uid="{DF2221DB-6978-45D3-B42D-743F7541CBA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7ECC-C78A-40B5-8B0C-7FD8D9BFB065}">
  <dimension ref="B1:K28"/>
  <sheetViews>
    <sheetView showGridLines="0" zoomScale="102" zoomScaleNormal="150" workbookViewId="0">
      <selection activeCell="D18" sqref="D18"/>
    </sheetView>
  </sheetViews>
  <sheetFormatPr defaultColWidth="9.453125" defaultRowHeight="10"/>
  <cols>
    <col min="1" max="1" width="2.1796875" style="108" customWidth="1"/>
    <col min="2" max="2" width="5.54296875" style="122" customWidth="1"/>
    <col min="3" max="3" width="33.453125" style="157" customWidth="1"/>
    <col min="4" max="7" width="19.54296875" style="156" customWidth="1"/>
    <col min="8" max="16384" width="9.453125" style="108"/>
  </cols>
  <sheetData>
    <row r="1" spans="2:11" ht="10.5">
      <c r="C1" s="142"/>
      <c r="D1" s="108"/>
      <c r="E1" s="108"/>
      <c r="F1" s="108"/>
      <c r="G1" s="108"/>
    </row>
    <row r="2" spans="2:11" ht="10.5">
      <c r="B2" s="143" t="s">
        <v>99</v>
      </c>
      <c r="C2" s="142"/>
      <c r="D2" s="108"/>
      <c r="E2" s="108"/>
      <c r="F2" s="108"/>
      <c r="G2" s="110" t="s">
        <v>69</v>
      </c>
    </row>
    <row r="3" spans="2:11" ht="10.5">
      <c r="C3" s="144"/>
      <c r="D3" s="108"/>
      <c r="E3" s="108"/>
      <c r="F3" s="108"/>
      <c r="G3" s="108"/>
    </row>
    <row r="4" spans="2:11" ht="10.5">
      <c r="B4" s="145" t="s">
        <v>100</v>
      </c>
      <c r="C4" s="142"/>
      <c r="D4" s="108"/>
      <c r="E4" s="108"/>
      <c r="F4" s="108"/>
      <c r="G4" s="108"/>
    </row>
    <row r="5" spans="2:11" ht="10.5">
      <c r="C5" s="142"/>
      <c r="D5" s="108"/>
      <c r="E5" s="108"/>
      <c r="F5" s="108"/>
      <c r="G5" s="108"/>
    </row>
    <row r="6" spans="2:11" s="147" customFormat="1" ht="10.5">
      <c r="B6" s="146"/>
      <c r="C6" s="146" t="s">
        <v>101</v>
      </c>
      <c r="D6" s="128" t="s">
        <v>11</v>
      </c>
      <c r="E6" s="128" t="s">
        <v>12</v>
      </c>
      <c r="F6" s="128" t="s">
        <v>13</v>
      </c>
      <c r="G6" s="128" t="s">
        <v>71</v>
      </c>
    </row>
    <row r="7" spans="2:11">
      <c r="B7" s="148">
        <v>1</v>
      </c>
      <c r="C7" s="149" t="s">
        <v>209</v>
      </c>
      <c r="D7" s="150">
        <v>3915502</v>
      </c>
      <c r="E7" s="150">
        <v>3604806</v>
      </c>
      <c r="F7" s="150">
        <v>3667101</v>
      </c>
      <c r="G7" s="150">
        <v>4979538</v>
      </c>
      <c r="H7" s="168">
        <f>D7/D$18</f>
        <v>0.40614910783644881</v>
      </c>
      <c r="I7" s="168">
        <f t="shared" ref="I7:K7" si="0">E7/E$18</f>
        <v>0.38594555808429226</v>
      </c>
      <c r="J7" s="168">
        <f t="shared" si="0"/>
        <v>0.39886014197159175</v>
      </c>
      <c r="K7" s="168">
        <f t="shared" si="0"/>
        <v>0.51297081543348921</v>
      </c>
    </row>
    <row r="8" spans="2:11">
      <c r="B8" s="148">
        <v>2</v>
      </c>
      <c r="C8" s="149" t="s">
        <v>211</v>
      </c>
      <c r="D8" s="150">
        <v>3588745</v>
      </c>
      <c r="E8" s="150">
        <v>3043606</v>
      </c>
      <c r="F8" s="150">
        <v>1286981</v>
      </c>
      <c r="G8" s="150">
        <v>1000000</v>
      </c>
      <c r="H8" s="168">
        <f t="shared" ref="H8:H16" si="1">D8/D$18</f>
        <v>0.37225509781440963</v>
      </c>
      <c r="I8" s="168">
        <f t="shared" ref="I8:I16" si="2">E8/E$18</f>
        <v>0.32586114655232501</v>
      </c>
      <c r="J8" s="168">
        <f t="shared" ref="J8:J16" si="3">F8/F$18</f>
        <v>0.13998126159457869</v>
      </c>
      <c r="K8" s="168">
        <f t="shared" ref="K8:K16" si="4">G8/G$18</f>
        <v>0.10301574472039157</v>
      </c>
    </row>
    <row r="9" spans="2:11">
      <c r="B9" s="148">
        <v>3</v>
      </c>
      <c r="C9" s="149" t="s">
        <v>205</v>
      </c>
      <c r="D9" s="150">
        <v>378875</v>
      </c>
      <c r="E9" s="150">
        <v>536377</v>
      </c>
      <c r="F9" s="150">
        <v>1421915</v>
      </c>
      <c r="G9" s="150">
        <v>100000</v>
      </c>
      <c r="H9" s="168">
        <f t="shared" si="1"/>
        <v>3.930013143436896E-2</v>
      </c>
      <c r="I9" s="168">
        <f t="shared" si="2"/>
        <v>5.7426757669782627E-2</v>
      </c>
      <c r="J9" s="168">
        <f t="shared" si="3"/>
        <v>0.1546576488543773</v>
      </c>
      <c r="K9" s="168">
        <f t="shared" si="4"/>
        <v>1.0301574472039157E-2</v>
      </c>
    </row>
    <row r="10" spans="2:11">
      <c r="B10" s="148">
        <v>4</v>
      </c>
      <c r="C10" s="149" t="s">
        <v>102</v>
      </c>
      <c r="D10" s="150">
        <v>366717</v>
      </c>
      <c r="E10" s="150">
        <v>165011</v>
      </c>
      <c r="F10" s="150">
        <v>885658</v>
      </c>
      <c r="G10" s="150">
        <v>1450000</v>
      </c>
      <c r="H10" s="168">
        <f t="shared" si="1"/>
        <v>3.8039000459828394E-2</v>
      </c>
      <c r="I10" s="168">
        <f t="shared" si="2"/>
        <v>1.7666765558270583E-2</v>
      </c>
      <c r="J10" s="168">
        <f t="shared" si="3"/>
        <v>9.6330500746577744E-2</v>
      </c>
      <c r="K10" s="168">
        <f t="shared" si="4"/>
        <v>0.14937282984456779</v>
      </c>
    </row>
    <row r="11" spans="2:11">
      <c r="B11" s="148">
        <v>5</v>
      </c>
      <c r="C11" s="149" t="s">
        <v>204</v>
      </c>
      <c r="D11" s="150">
        <v>0</v>
      </c>
      <c r="E11" s="150">
        <v>519150</v>
      </c>
      <c r="F11" s="150">
        <v>818961</v>
      </c>
      <c r="G11" s="150">
        <v>818961</v>
      </c>
      <c r="H11" s="168">
        <f t="shared" si="1"/>
        <v>0</v>
      </c>
      <c r="I11" s="168">
        <f t="shared" si="2"/>
        <v>5.5582363233821826E-2</v>
      </c>
      <c r="J11" s="168">
        <f t="shared" si="3"/>
        <v>8.9076057825840285E-2</v>
      </c>
      <c r="K11" s="168">
        <f t="shared" si="4"/>
        <v>8.4365877311956605E-2</v>
      </c>
    </row>
    <row r="12" spans="2:11">
      <c r="B12" s="148">
        <v>6</v>
      </c>
      <c r="C12" s="151" t="s">
        <v>206</v>
      </c>
      <c r="D12" s="152">
        <v>249911</v>
      </c>
      <c r="E12" s="152">
        <v>333911</v>
      </c>
      <c r="F12" s="152">
        <v>391189</v>
      </c>
      <c r="G12" s="152">
        <v>408000</v>
      </c>
      <c r="H12" s="168">
        <f t="shared" si="1"/>
        <v>2.5922890522981409E-2</v>
      </c>
      <c r="I12" s="168">
        <f t="shared" si="2"/>
        <v>3.5749903669014121E-2</v>
      </c>
      <c r="J12" s="168">
        <f t="shared" si="3"/>
        <v>4.2548514501707206E-2</v>
      </c>
      <c r="K12" s="168">
        <f t="shared" si="4"/>
        <v>4.2030423845919762E-2</v>
      </c>
    </row>
    <row r="13" spans="2:11">
      <c r="B13" s="148">
        <v>7</v>
      </c>
      <c r="C13" s="151" t="s">
        <v>205</v>
      </c>
      <c r="D13" s="152">
        <v>183653</v>
      </c>
      <c r="E13" s="152">
        <v>605190</v>
      </c>
      <c r="F13" s="152">
        <v>80452</v>
      </c>
      <c r="G13" s="152">
        <v>238000</v>
      </c>
      <c r="H13" s="168">
        <f t="shared" si="1"/>
        <v>1.9050048270052557E-2</v>
      </c>
      <c r="I13" s="168">
        <f t="shared" si="2"/>
        <v>6.4794164317589581E-2</v>
      </c>
      <c r="J13" s="168">
        <f t="shared" si="3"/>
        <v>8.7505351344013983E-3</v>
      </c>
      <c r="K13" s="168">
        <f t="shared" si="4"/>
        <v>2.4517747243453195E-2</v>
      </c>
    </row>
    <row r="14" spans="2:11">
      <c r="B14" s="148">
        <v>8</v>
      </c>
      <c r="C14" s="151" t="s">
        <v>207</v>
      </c>
      <c r="D14" s="152">
        <v>247330</v>
      </c>
      <c r="E14" s="152">
        <v>407291</v>
      </c>
      <c r="F14" s="152">
        <v>287427</v>
      </c>
      <c r="G14" s="152">
        <v>150000</v>
      </c>
      <c r="H14" s="168">
        <f t="shared" si="1"/>
        <v>2.5655167291751831E-2</v>
      </c>
      <c r="I14" s="168">
        <f t="shared" si="2"/>
        <v>4.3606272375742126E-2</v>
      </c>
      <c r="J14" s="168">
        <f t="shared" si="3"/>
        <v>3.1262616989951655E-2</v>
      </c>
      <c r="K14" s="168">
        <f t="shared" si="4"/>
        <v>1.5452361708058736E-2</v>
      </c>
    </row>
    <row r="15" spans="2:11">
      <c r="B15" s="148">
        <v>9</v>
      </c>
      <c r="C15" s="151" t="s">
        <v>208</v>
      </c>
      <c r="D15" s="152">
        <v>626399</v>
      </c>
      <c r="E15" s="152">
        <v>8240</v>
      </c>
      <c r="F15" s="152">
        <v>0</v>
      </c>
      <c r="G15" s="152">
        <v>106352</v>
      </c>
      <c r="H15" s="168">
        <f t="shared" si="1"/>
        <v>6.4975422053071025E-2</v>
      </c>
      <c r="I15" s="168">
        <f t="shared" si="2"/>
        <v>8.8220875093266273E-4</v>
      </c>
      <c r="J15" s="168">
        <f t="shared" si="3"/>
        <v>0</v>
      </c>
      <c r="K15" s="168">
        <f t="shared" si="4"/>
        <v>1.0955930482503085E-2</v>
      </c>
    </row>
    <row r="16" spans="2:11">
      <c r="B16" s="148">
        <v>10</v>
      </c>
      <c r="C16" s="151" t="s">
        <v>210</v>
      </c>
      <c r="D16" s="152">
        <v>83421</v>
      </c>
      <c r="E16" s="152">
        <v>116611</v>
      </c>
      <c r="F16" s="152">
        <v>354268</v>
      </c>
      <c r="G16" s="152">
        <f>218000+364476/3+116911</f>
        <v>456403</v>
      </c>
      <c r="H16" s="168">
        <f t="shared" si="1"/>
        <v>8.6531343170874117E-3</v>
      </c>
      <c r="I16" s="168">
        <f t="shared" si="2"/>
        <v>1.2484859788229215E-2</v>
      </c>
      <c r="J16" s="168">
        <f t="shared" si="3"/>
        <v>3.8532722380973924E-2</v>
      </c>
      <c r="K16" s="168">
        <f t="shared" si="4"/>
        <v>4.7016694937620875E-2</v>
      </c>
    </row>
    <row r="17" spans="2:7">
      <c r="B17" s="148">
        <v>11</v>
      </c>
      <c r="C17" s="151" t="s">
        <v>103</v>
      </c>
      <c r="D17" s="152"/>
      <c r="E17" s="152"/>
      <c r="F17" s="152"/>
      <c r="G17" s="152"/>
    </row>
    <row r="18" spans="2:7" s="155" customFormat="1" ht="10.5">
      <c r="B18" s="153"/>
      <c r="C18" s="154" t="s">
        <v>87</v>
      </c>
      <c r="D18" s="131">
        <f t="shared" ref="D18:G18" si="5">SUM(D7:D17)</f>
        <v>9640553</v>
      </c>
      <c r="E18" s="131">
        <f t="shared" si="5"/>
        <v>9340193</v>
      </c>
      <c r="F18" s="131">
        <f t="shared" si="5"/>
        <v>9193952</v>
      </c>
      <c r="G18" s="131">
        <f t="shared" si="5"/>
        <v>9707254</v>
      </c>
    </row>
    <row r="19" spans="2:7" ht="10.5">
      <c r="F19" s="175"/>
    </row>
    <row r="28" spans="2:7">
      <c r="C28" s="108"/>
    </row>
  </sheetData>
  <hyperlinks>
    <hyperlink ref="G2" location="RFI!A1" display="Back to RFI" xr:uid="{5BDA997C-731B-470D-8FB1-16892A1C5364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8"/>
  <sheetViews>
    <sheetView showGridLines="0" zoomScaleNormal="100" workbookViewId="0">
      <selection activeCell="J8" sqref="J8"/>
    </sheetView>
  </sheetViews>
  <sheetFormatPr defaultColWidth="9.1796875" defaultRowHeight="10"/>
  <cols>
    <col min="1" max="1" width="2.453125" style="105" customWidth="1"/>
    <col min="2" max="2" width="35.1796875" style="105" bestFit="1" customWidth="1"/>
    <col min="3" max="3" width="10.26953125" style="105" bestFit="1" customWidth="1"/>
    <col min="4" max="4" width="27.81640625" style="105" bestFit="1" customWidth="1"/>
    <col min="5" max="9" width="10.26953125" style="105" bestFit="1" customWidth="1"/>
    <col min="10" max="10" width="16.453125" style="105" bestFit="1" customWidth="1"/>
    <col min="11" max="11" width="11.1796875" style="105" bestFit="1" customWidth="1"/>
    <col min="12" max="12" width="18.453125" style="105" bestFit="1" customWidth="1"/>
    <col min="13" max="16384" width="9.1796875" style="105"/>
  </cols>
  <sheetData>
    <row r="1" spans="2:12">
      <c r="B1" s="105" t="s">
        <v>104</v>
      </c>
      <c r="C1" s="105" t="s">
        <v>105</v>
      </c>
      <c r="D1" s="105" t="s">
        <v>106</v>
      </c>
      <c r="E1" s="105" t="s">
        <v>107</v>
      </c>
      <c r="F1" s="105" t="s">
        <v>108</v>
      </c>
      <c r="G1" s="105" t="s">
        <v>109</v>
      </c>
      <c r="H1" s="105" t="s">
        <v>110</v>
      </c>
      <c r="I1" s="105" t="s">
        <v>111</v>
      </c>
      <c r="J1" s="105" t="s">
        <v>112</v>
      </c>
      <c r="K1" s="105" t="s">
        <v>113</v>
      </c>
    </row>
    <row r="2" spans="2:12">
      <c r="D2" s="105" t="s">
        <v>114</v>
      </c>
      <c r="I2" s="105" t="s">
        <v>115</v>
      </c>
    </row>
    <row r="3" spans="2:12">
      <c r="D3" s="105" t="s">
        <v>116</v>
      </c>
    </row>
    <row r="4" spans="2:12">
      <c r="D4" s="105" t="s">
        <v>117</v>
      </c>
    </row>
    <row r="5" spans="2:12">
      <c r="D5" s="105" t="s">
        <v>118</v>
      </c>
    </row>
    <row r="6" spans="2:12">
      <c r="D6" s="105" t="s">
        <v>119</v>
      </c>
      <c r="F6" s="105">
        <v>2021</v>
      </c>
      <c r="I6" s="105" t="s">
        <v>120</v>
      </c>
    </row>
    <row r="7" spans="2:12">
      <c r="B7" s="105" t="s">
        <v>121</v>
      </c>
    </row>
    <row r="8" spans="2:12">
      <c r="B8" s="163" t="s">
        <v>7</v>
      </c>
      <c r="E8" s="105" t="s">
        <v>122</v>
      </c>
      <c r="G8" s="106">
        <v>3187113</v>
      </c>
      <c r="H8" s="105" t="s">
        <v>122</v>
      </c>
      <c r="I8" s="106">
        <v>1297998</v>
      </c>
      <c r="J8" s="105" t="s">
        <v>46</v>
      </c>
    </row>
    <row r="9" spans="2:12">
      <c r="B9" s="105" t="s">
        <v>47</v>
      </c>
      <c r="G9" s="106">
        <v>2858311</v>
      </c>
      <c r="I9" s="106">
        <v>1787673</v>
      </c>
      <c r="J9" s="105" t="s">
        <v>47</v>
      </c>
    </row>
    <row r="10" spans="2:12">
      <c r="B10" s="105" t="s">
        <v>123</v>
      </c>
      <c r="G10" s="106">
        <v>17678</v>
      </c>
      <c r="I10" s="106">
        <v>5835</v>
      </c>
      <c r="J10" s="105" t="s">
        <v>48</v>
      </c>
    </row>
    <row r="11" spans="2:12">
      <c r="B11" s="105" t="s">
        <v>124</v>
      </c>
      <c r="G11" s="106">
        <v>72077</v>
      </c>
      <c r="I11" s="106">
        <v>52897</v>
      </c>
      <c r="J11" s="105" t="s">
        <v>48</v>
      </c>
      <c r="L11" s="105" t="s">
        <v>51</v>
      </c>
    </row>
    <row r="12" spans="2:12">
      <c r="B12" s="105" t="s">
        <v>125</v>
      </c>
      <c r="G12" s="106">
        <v>22015</v>
      </c>
      <c r="I12" s="106">
        <v>30162</v>
      </c>
      <c r="J12" s="105" t="s">
        <v>48</v>
      </c>
    </row>
    <row r="13" spans="2:12">
      <c r="B13" s="105" t="s">
        <v>126</v>
      </c>
      <c r="G13" s="106">
        <v>21123</v>
      </c>
      <c r="I13" s="106">
        <v>15578</v>
      </c>
      <c r="J13" s="105" t="s">
        <v>48</v>
      </c>
      <c r="L13" s="105" t="s">
        <v>55</v>
      </c>
    </row>
    <row r="14" spans="2:12">
      <c r="B14" s="105" t="s">
        <v>127</v>
      </c>
      <c r="G14" s="105" t="s">
        <v>128</v>
      </c>
      <c r="I14" s="106">
        <v>36897</v>
      </c>
      <c r="J14" s="105" t="s">
        <v>48</v>
      </c>
    </row>
    <row r="15" spans="2:12">
      <c r="G15" s="106">
        <v>6178317</v>
      </c>
      <c r="I15" s="106">
        <v>3227040</v>
      </c>
    </row>
    <row r="16" spans="2:12">
      <c r="B16" s="105" t="s">
        <v>129</v>
      </c>
    </row>
    <row r="17" spans="2:10">
      <c r="B17" s="105" t="s">
        <v>130</v>
      </c>
      <c r="G17" s="106">
        <v>19121</v>
      </c>
      <c r="I17" s="106">
        <v>21102</v>
      </c>
      <c r="J17" s="105" t="s">
        <v>50</v>
      </c>
    </row>
    <row r="18" spans="2:10">
      <c r="B18" s="105" t="s">
        <v>131</v>
      </c>
      <c r="E18" s="105" t="s">
        <v>122</v>
      </c>
      <c r="G18" s="106">
        <v>6197438</v>
      </c>
      <c r="H18" s="105" t="s">
        <v>122</v>
      </c>
      <c r="I18" s="106">
        <v>3248142</v>
      </c>
    </row>
    <row r="19" spans="2:10">
      <c r="D19" s="105" t="s">
        <v>132</v>
      </c>
    </row>
    <row r="20" spans="2:10">
      <c r="B20" s="105" t="s">
        <v>133</v>
      </c>
    </row>
    <row r="21" spans="2:10">
      <c r="B21" s="105" t="s">
        <v>54</v>
      </c>
      <c r="E21" s="105" t="s">
        <v>122</v>
      </c>
      <c r="G21" s="106">
        <v>2321429</v>
      </c>
      <c r="H21" s="105" t="s">
        <v>122</v>
      </c>
      <c r="I21" s="106">
        <v>913446</v>
      </c>
      <c r="J21" s="105" t="s">
        <v>54</v>
      </c>
    </row>
    <row r="22" spans="2:10">
      <c r="B22" s="105" t="s">
        <v>134</v>
      </c>
      <c r="G22" s="106">
        <v>545453</v>
      </c>
      <c r="I22" s="106">
        <v>460188</v>
      </c>
      <c r="J22" s="105" t="s">
        <v>56</v>
      </c>
    </row>
    <row r="23" spans="2:10">
      <c r="B23" s="105" t="s">
        <v>135</v>
      </c>
      <c r="G23" s="106">
        <v>40000</v>
      </c>
      <c r="I23" s="105" t="s">
        <v>128</v>
      </c>
      <c r="J23" s="105" t="s">
        <v>56</v>
      </c>
    </row>
    <row r="24" spans="2:10">
      <c r="B24" s="105" t="s">
        <v>136</v>
      </c>
      <c r="G24" s="106">
        <v>223355</v>
      </c>
      <c r="I24" s="105" t="s">
        <v>128</v>
      </c>
      <c r="J24" s="105" t="s">
        <v>56</v>
      </c>
    </row>
    <row r="25" spans="2:10">
      <c r="G25" s="106">
        <v>3130237</v>
      </c>
      <c r="I25" s="106">
        <v>1373634</v>
      </c>
    </row>
    <row r="26" spans="2:10">
      <c r="B26" s="105" t="s">
        <v>137</v>
      </c>
    </row>
    <row r="27" spans="2:10">
      <c r="B27" s="105" t="s">
        <v>135</v>
      </c>
      <c r="G27" s="105" t="s">
        <v>128</v>
      </c>
      <c r="I27" s="106">
        <v>30000</v>
      </c>
      <c r="J27" s="105" t="s">
        <v>58</v>
      </c>
    </row>
    <row r="28" spans="2:10">
      <c r="B28" s="163" t="s">
        <v>138</v>
      </c>
      <c r="C28" s="105" t="s">
        <v>139</v>
      </c>
      <c r="G28" s="106">
        <v>303647</v>
      </c>
      <c r="I28" s="106">
        <v>330628</v>
      </c>
      <c r="J28" s="105" t="s">
        <v>58</v>
      </c>
    </row>
    <row r="29" spans="2:10">
      <c r="B29" s="105" t="s">
        <v>140</v>
      </c>
      <c r="G29" s="106">
        <v>5275</v>
      </c>
      <c r="I29" s="105" t="s">
        <v>128</v>
      </c>
      <c r="J29" s="105" t="s">
        <v>58</v>
      </c>
    </row>
    <row r="30" spans="2:10">
      <c r="G30" s="106">
        <v>308922</v>
      </c>
      <c r="I30" s="106">
        <v>360628</v>
      </c>
    </row>
    <row r="31" spans="2:10">
      <c r="B31" s="105" t="s">
        <v>141</v>
      </c>
      <c r="E31" s="105" t="s">
        <v>122</v>
      </c>
      <c r="G31" s="106">
        <v>3439159</v>
      </c>
      <c r="H31" s="105" t="s">
        <v>122</v>
      </c>
      <c r="I31" s="106">
        <v>1734262</v>
      </c>
    </row>
    <row r="32" spans="2:10">
      <c r="D32" s="105" t="s">
        <v>142</v>
      </c>
    </row>
    <row r="33" spans="2:10">
      <c r="B33" s="105" t="s">
        <v>143</v>
      </c>
      <c r="E33" s="105" t="s">
        <v>122</v>
      </c>
      <c r="G33" s="105">
        <v>2</v>
      </c>
      <c r="H33" s="105" t="s">
        <v>122</v>
      </c>
      <c r="I33" s="105">
        <v>2</v>
      </c>
      <c r="J33" s="105" t="s">
        <v>60</v>
      </c>
    </row>
    <row r="34" spans="2:10">
      <c r="B34" s="105" t="s">
        <v>144</v>
      </c>
      <c r="G34" s="106">
        <v>2758277</v>
      </c>
      <c r="I34" s="106">
        <v>1513878</v>
      </c>
      <c r="J34" s="105" t="s">
        <v>61</v>
      </c>
    </row>
    <row r="35" spans="2:10">
      <c r="G35" s="106">
        <v>2758279</v>
      </c>
      <c r="I35" s="106">
        <v>1513880</v>
      </c>
    </row>
    <row r="36" spans="2:10">
      <c r="E36" s="105" t="s">
        <v>122</v>
      </c>
      <c r="G36" s="106">
        <v>6197438</v>
      </c>
      <c r="H36" s="105" t="s">
        <v>122</v>
      </c>
      <c r="I36" s="106">
        <v>3248142</v>
      </c>
    </row>
    <row r="37" spans="2:10">
      <c r="B37" s="105" t="s">
        <v>145</v>
      </c>
    </row>
    <row r="38" spans="2:10">
      <c r="B38" s="105" t="s">
        <v>146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A0F-BCD8-4259-A46A-69F600DD4416}">
  <dimension ref="B1:H42"/>
  <sheetViews>
    <sheetView showGridLines="0" zoomScale="115" zoomScaleNormal="100" workbookViewId="0">
      <selection activeCell="A41" sqref="A41:XFD41"/>
    </sheetView>
  </sheetViews>
  <sheetFormatPr defaultColWidth="9.1796875" defaultRowHeight="10"/>
  <cols>
    <col min="1" max="1" width="2.453125" style="105" customWidth="1"/>
    <col min="2" max="2" width="37.1796875" style="105" bestFit="1" customWidth="1"/>
    <col min="3" max="3" width="27.81640625" style="105" bestFit="1" customWidth="1"/>
    <col min="4" max="7" width="10.26953125" style="105" bestFit="1" customWidth="1"/>
    <col min="8" max="8" width="22.453125" style="105" bestFit="1" customWidth="1"/>
    <col min="9" max="16384" width="9.1796875" style="105"/>
  </cols>
  <sheetData>
    <row r="1" spans="2:8">
      <c r="B1" s="105" t="s">
        <v>104</v>
      </c>
      <c r="C1" s="105" t="s">
        <v>105</v>
      </c>
      <c r="D1" s="105" t="s">
        <v>106</v>
      </c>
      <c r="E1" s="105" t="s">
        <v>107</v>
      </c>
      <c r="F1" s="105" t="s">
        <v>108</v>
      </c>
      <c r="G1" s="105" t="s">
        <v>109</v>
      </c>
      <c r="H1" s="105" t="s">
        <v>110</v>
      </c>
    </row>
    <row r="2" spans="2:8">
      <c r="C2" s="105" t="s">
        <v>114</v>
      </c>
      <c r="G2" s="105">
        <v>3</v>
      </c>
    </row>
    <row r="3" spans="2:8">
      <c r="C3" s="105" t="s">
        <v>147</v>
      </c>
    </row>
    <row r="4" spans="2:8">
      <c r="C4" s="105" t="s">
        <v>117</v>
      </c>
    </row>
    <row r="5" spans="2:8">
      <c r="C5" s="105" t="s">
        <v>118</v>
      </c>
    </row>
    <row r="6" spans="2:8">
      <c r="E6" s="105">
        <v>2021</v>
      </c>
      <c r="G6" s="105">
        <v>2020</v>
      </c>
    </row>
    <row r="7" spans="2:8">
      <c r="B7" s="105" t="s">
        <v>148</v>
      </c>
    </row>
    <row r="8" spans="2:8">
      <c r="B8" s="105" t="s">
        <v>17</v>
      </c>
      <c r="D8" s="105" t="s">
        <v>122</v>
      </c>
      <c r="E8" s="60">
        <v>14292206</v>
      </c>
      <c r="F8" s="105" t="s">
        <v>122</v>
      </c>
      <c r="G8" s="60">
        <v>9709236</v>
      </c>
      <c r="H8" s="105" t="s">
        <v>17</v>
      </c>
    </row>
    <row r="9" spans="2:8">
      <c r="B9" s="105" t="s">
        <v>41</v>
      </c>
      <c r="E9" s="60">
        <v>2843</v>
      </c>
      <c r="G9" s="60">
        <v>1298</v>
      </c>
      <c r="H9" s="42" t="s">
        <v>41</v>
      </c>
    </row>
    <row r="10" spans="2:8">
      <c r="E10" s="60">
        <v>14295049</v>
      </c>
      <c r="G10" s="60">
        <v>9710534</v>
      </c>
    </row>
    <row r="11" spans="2:8">
      <c r="B11" s="105" t="s">
        <v>149</v>
      </c>
      <c r="E11" s="60"/>
      <c r="G11" s="60"/>
    </row>
    <row r="12" spans="2:8">
      <c r="B12" s="105" t="s">
        <v>150</v>
      </c>
      <c r="E12" s="60">
        <v>3608</v>
      </c>
      <c r="G12" s="60">
        <v>7613</v>
      </c>
      <c r="H12" s="4" t="s">
        <v>23</v>
      </c>
    </row>
    <row r="13" spans="2:8">
      <c r="B13" s="105" t="s">
        <v>20</v>
      </c>
      <c r="E13" s="60">
        <v>6974545</v>
      </c>
      <c r="G13" s="60">
        <v>4018670</v>
      </c>
      <c r="H13" s="105" t="s">
        <v>20</v>
      </c>
    </row>
    <row r="14" spans="2:8">
      <c r="B14" s="105" t="s">
        <v>151</v>
      </c>
      <c r="E14" s="60">
        <v>177193</v>
      </c>
      <c r="G14" s="60">
        <v>145595</v>
      </c>
      <c r="H14" s="105" t="s">
        <v>21</v>
      </c>
    </row>
    <row r="15" spans="2:8">
      <c r="B15" s="105" t="s">
        <v>22</v>
      </c>
      <c r="E15" s="60">
        <v>4113273</v>
      </c>
      <c r="G15" s="60">
        <v>3810270</v>
      </c>
      <c r="H15" s="105" t="s">
        <v>22</v>
      </c>
    </row>
    <row r="16" spans="2:8">
      <c r="B16" s="105" t="s">
        <v>6</v>
      </c>
      <c r="E16" s="60">
        <v>1213791</v>
      </c>
      <c r="G16" s="60">
        <v>919124</v>
      </c>
      <c r="H16" s="4" t="s">
        <v>23</v>
      </c>
    </row>
    <row r="17" spans="2:8">
      <c r="E17" s="60">
        <v>12482410</v>
      </c>
      <c r="G17" s="60">
        <v>8901272</v>
      </c>
    </row>
    <row r="18" spans="2:8">
      <c r="B18" s="105" t="s">
        <v>152</v>
      </c>
      <c r="E18" s="60">
        <v>1812639</v>
      </c>
      <c r="G18" s="60">
        <v>809262</v>
      </c>
    </row>
    <row r="19" spans="2:8">
      <c r="B19" s="105" t="s">
        <v>153</v>
      </c>
      <c r="E19" s="60"/>
      <c r="G19" s="60"/>
    </row>
    <row r="20" spans="2:8">
      <c r="B20" s="105" t="s">
        <v>154</v>
      </c>
      <c r="E20" s="60">
        <v>21452</v>
      </c>
      <c r="G20" s="60">
        <v>12955</v>
      </c>
      <c r="H20" s="4" t="s">
        <v>33</v>
      </c>
    </row>
    <row r="21" spans="2:8">
      <c r="B21" s="105" t="s">
        <v>155</v>
      </c>
      <c r="E21" s="60">
        <v>19702</v>
      </c>
      <c r="G21" s="60">
        <v>21546</v>
      </c>
      <c r="H21" s="4" t="s">
        <v>29</v>
      </c>
    </row>
    <row r="22" spans="2:8">
      <c r="B22" s="105" t="s">
        <v>156</v>
      </c>
      <c r="C22" s="105" t="s">
        <v>157</v>
      </c>
      <c r="E22" s="60">
        <v>17008</v>
      </c>
      <c r="G22" s="60">
        <v>8206</v>
      </c>
      <c r="H22" s="42" t="s">
        <v>37</v>
      </c>
    </row>
    <row r="23" spans="2:8">
      <c r="B23" s="105" t="s">
        <v>158</v>
      </c>
      <c r="E23" s="60">
        <v>12628</v>
      </c>
      <c r="G23" s="60">
        <v>8571</v>
      </c>
      <c r="H23" s="4" t="s">
        <v>35</v>
      </c>
    </row>
    <row r="24" spans="2:8">
      <c r="B24" s="105" t="s">
        <v>34</v>
      </c>
      <c r="E24" s="60">
        <v>17137</v>
      </c>
      <c r="G24" s="60">
        <v>16292</v>
      </c>
      <c r="H24" s="4" t="s">
        <v>34</v>
      </c>
    </row>
    <row r="25" spans="2:8">
      <c r="B25" s="105" t="s">
        <v>159</v>
      </c>
      <c r="E25" s="60">
        <v>11375</v>
      </c>
      <c r="G25" s="60">
        <v>4355</v>
      </c>
      <c r="H25" s="42" t="s">
        <v>39</v>
      </c>
    </row>
    <row r="26" spans="2:8">
      <c r="B26" s="105" t="s">
        <v>160</v>
      </c>
      <c r="E26" s="60">
        <v>81098</v>
      </c>
      <c r="G26" s="60">
        <v>76906</v>
      </c>
      <c r="H26" s="4" t="s">
        <v>32</v>
      </c>
    </row>
    <row r="27" spans="2:8">
      <c r="B27" s="105" t="s">
        <v>161</v>
      </c>
      <c r="E27" s="60">
        <v>67626</v>
      </c>
      <c r="G27" s="60">
        <v>63670</v>
      </c>
      <c r="H27" s="4" t="s">
        <v>28</v>
      </c>
    </row>
    <row r="28" spans="2:8">
      <c r="B28" s="105" t="s">
        <v>162</v>
      </c>
      <c r="E28" s="60">
        <v>15823</v>
      </c>
      <c r="G28" s="60">
        <v>13332</v>
      </c>
      <c r="H28" s="4" t="s">
        <v>31</v>
      </c>
    </row>
    <row r="29" spans="2:8">
      <c r="B29" s="105" t="s">
        <v>163</v>
      </c>
      <c r="E29" s="60">
        <v>12819</v>
      </c>
      <c r="G29" s="60">
        <v>15177</v>
      </c>
      <c r="H29" s="4" t="s">
        <v>30</v>
      </c>
    </row>
    <row r="30" spans="2:8">
      <c r="B30" s="105" t="s">
        <v>164</v>
      </c>
      <c r="E30" s="60">
        <v>23309</v>
      </c>
      <c r="G30" s="60">
        <v>24971</v>
      </c>
      <c r="H30" s="4" t="s">
        <v>35</v>
      </c>
    </row>
    <row r="31" spans="2:8">
      <c r="E31" s="60">
        <v>299977</v>
      </c>
      <c r="G31" s="60">
        <v>265981</v>
      </c>
    </row>
    <row r="32" spans="2:8">
      <c r="B32" s="105" t="s">
        <v>165</v>
      </c>
      <c r="E32" s="60">
        <v>1512662</v>
      </c>
      <c r="G32" s="60">
        <v>543281</v>
      </c>
    </row>
    <row r="33" spans="2:8">
      <c r="B33" s="105" t="s">
        <v>41</v>
      </c>
      <c r="E33" s="60"/>
      <c r="G33" s="60"/>
    </row>
    <row r="34" spans="2:8">
      <c r="B34" s="105" t="s">
        <v>166</v>
      </c>
      <c r="E34" s="60"/>
      <c r="G34" s="60"/>
    </row>
    <row r="35" spans="2:8">
      <c r="B35" s="105" t="s">
        <v>167</v>
      </c>
      <c r="E35" s="60">
        <v>135310</v>
      </c>
      <c r="G35" s="60">
        <v>137463</v>
      </c>
    </row>
    <row r="36" spans="2:8">
      <c r="B36" s="105" t="s">
        <v>168</v>
      </c>
      <c r="E36" s="60">
        <v>649261</v>
      </c>
      <c r="G36" s="60">
        <v>363068</v>
      </c>
    </row>
    <row r="37" spans="2:8">
      <c r="B37" s="105" t="s">
        <v>169</v>
      </c>
      <c r="E37" s="60">
        <v>-670231</v>
      </c>
      <c r="G37" s="60">
        <v>-393551</v>
      </c>
    </row>
    <row r="38" spans="2:8">
      <c r="B38" s="105" t="s">
        <v>170</v>
      </c>
      <c r="E38" s="60">
        <v>114340</v>
      </c>
      <c r="G38" s="60">
        <v>106980</v>
      </c>
      <c r="H38" s="42" t="s">
        <v>41</v>
      </c>
    </row>
    <row r="39" spans="2:8">
      <c r="B39" s="105" t="s">
        <v>171</v>
      </c>
      <c r="E39" s="60">
        <v>1627002</v>
      </c>
      <c r="G39" s="60">
        <v>650261</v>
      </c>
    </row>
    <row r="40" spans="2:8">
      <c r="B40" s="105" t="s">
        <v>172</v>
      </c>
      <c r="E40" s="60">
        <v>363072</v>
      </c>
      <c r="G40" s="60">
        <v>109901</v>
      </c>
      <c r="H40" s="42" t="s">
        <v>38</v>
      </c>
    </row>
    <row r="41" spans="2:8">
      <c r="B41" s="105" t="s">
        <v>173</v>
      </c>
      <c r="D41" s="105" t="s">
        <v>122</v>
      </c>
      <c r="E41" s="60">
        <v>1263930</v>
      </c>
      <c r="F41" s="105" t="s">
        <v>122</v>
      </c>
      <c r="G41" s="60">
        <v>540360</v>
      </c>
    </row>
    <row r="42" spans="2:8">
      <c r="G42" s="107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8046-67CA-4332-8209-8DB0405DFCE6}">
  <dimension ref="B8:M45"/>
  <sheetViews>
    <sheetView showGridLines="0" topLeftCell="A4" zoomScaleNormal="100" workbookViewId="0">
      <selection activeCell="K15" sqref="K15"/>
    </sheetView>
  </sheetViews>
  <sheetFormatPr defaultColWidth="9.1796875" defaultRowHeight="10"/>
  <cols>
    <col min="1" max="1" width="2.453125" style="105" customWidth="1"/>
    <col min="2" max="2" width="35.1796875" style="105" bestFit="1" customWidth="1"/>
    <col min="3" max="3" width="10.26953125" style="105" bestFit="1" customWidth="1"/>
    <col min="4" max="4" width="27.81640625" style="105" bestFit="1" customWidth="1"/>
    <col min="5" max="10" width="10.26953125" style="105" bestFit="1" customWidth="1"/>
    <col min="11" max="11" width="16.453125" style="105" bestFit="1" customWidth="1"/>
    <col min="12" max="16384" width="9.1796875" style="105"/>
  </cols>
  <sheetData>
    <row r="8" spans="2:13">
      <c r="B8" s="105" t="s">
        <v>104</v>
      </c>
      <c r="C8" s="105" t="s">
        <v>105</v>
      </c>
      <c r="D8" s="105" t="s">
        <v>106</v>
      </c>
      <c r="E8" s="105" t="s">
        <v>107</v>
      </c>
      <c r="F8" s="105" t="s">
        <v>108</v>
      </c>
      <c r="G8" s="105" t="s">
        <v>109</v>
      </c>
      <c r="H8" s="105" t="s">
        <v>110</v>
      </c>
      <c r="I8" s="105" t="s">
        <v>111</v>
      </c>
      <c r="J8" s="105" t="s">
        <v>112</v>
      </c>
      <c r="K8" s="105" t="s">
        <v>113</v>
      </c>
    </row>
    <row r="9" spans="2:13">
      <c r="D9" s="105" t="s">
        <v>114</v>
      </c>
      <c r="J9" s="105" t="s">
        <v>115</v>
      </c>
    </row>
    <row r="10" spans="2:13">
      <c r="D10" s="105" t="s">
        <v>116</v>
      </c>
    </row>
    <row r="11" spans="2:13">
      <c r="D11" s="105" t="s">
        <v>117</v>
      </c>
    </row>
    <row r="12" spans="2:13">
      <c r="D12" s="105" t="s">
        <v>174</v>
      </c>
      <c r="M12" s="4"/>
    </row>
    <row r="13" spans="2:13">
      <c r="D13" s="105" t="s">
        <v>119</v>
      </c>
      <c r="F13" s="105">
        <v>2022</v>
      </c>
      <c r="I13" s="105">
        <v>2021</v>
      </c>
    </row>
    <row r="14" spans="2:13">
      <c r="B14" s="105" t="s">
        <v>121</v>
      </c>
    </row>
    <row r="15" spans="2:13">
      <c r="B15" s="105" t="s">
        <v>7</v>
      </c>
      <c r="E15" s="105" t="s">
        <v>122</v>
      </c>
      <c r="G15" s="106">
        <v>1616971</v>
      </c>
      <c r="H15" s="105" t="s">
        <v>122</v>
      </c>
      <c r="J15" s="106">
        <v>3187113</v>
      </c>
      <c r="K15" s="105" t="s">
        <v>46</v>
      </c>
    </row>
    <row r="16" spans="2:13">
      <c r="B16" s="105" t="s">
        <v>47</v>
      </c>
      <c r="G16" s="106">
        <v>1353250</v>
      </c>
      <c r="J16" s="106">
        <v>2858311</v>
      </c>
      <c r="K16" s="4" t="s">
        <v>47</v>
      </c>
      <c r="M16" s="4"/>
    </row>
    <row r="17" spans="2:13">
      <c r="B17" s="105" t="s">
        <v>123</v>
      </c>
      <c r="G17" s="106">
        <v>11685</v>
      </c>
      <c r="J17" s="106">
        <v>17678</v>
      </c>
      <c r="K17" s="4" t="s">
        <v>48</v>
      </c>
    </row>
    <row r="18" spans="2:13">
      <c r="B18" s="105" t="s">
        <v>124</v>
      </c>
      <c r="G18" s="105" t="s">
        <v>128</v>
      </c>
      <c r="J18" s="106">
        <v>72077</v>
      </c>
      <c r="K18" s="4" t="s">
        <v>48</v>
      </c>
      <c r="M18" s="4"/>
    </row>
    <row r="19" spans="2:13">
      <c r="B19" s="105" t="s">
        <v>125</v>
      </c>
      <c r="G19" s="105">
        <v>973</v>
      </c>
      <c r="J19" s="106">
        <v>22015</v>
      </c>
      <c r="K19" s="4" t="s">
        <v>48</v>
      </c>
    </row>
    <row r="20" spans="2:13">
      <c r="B20" s="105" t="s">
        <v>126</v>
      </c>
      <c r="G20" s="106">
        <v>17315</v>
      </c>
      <c r="J20" s="106">
        <v>21123</v>
      </c>
      <c r="K20" s="4" t="s">
        <v>48</v>
      </c>
    </row>
    <row r="21" spans="2:13">
      <c r="B21" s="105" t="s">
        <v>127</v>
      </c>
      <c r="G21" s="106">
        <v>271979</v>
      </c>
      <c r="J21" s="105" t="s">
        <v>128</v>
      </c>
      <c r="K21" s="4" t="s">
        <v>48</v>
      </c>
    </row>
    <row r="22" spans="2:13">
      <c r="G22" s="106">
        <v>3272173</v>
      </c>
      <c r="J22" s="106">
        <v>6178317</v>
      </c>
    </row>
    <row r="23" spans="2:13">
      <c r="B23" s="105" t="s">
        <v>129</v>
      </c>
    </row>
    <row r="24" spans="2:13">
      <c r="B24" s="105" t="s">
        <v>130</v>
      </c>
      <c r="G24" s="106">
        <v>24707</v>
      </c>
      <c r="J24" s="106">
        <v>19121</v>
      </c>
      <c r="K24" s="4" t="s">
        <v>50</v>
      </c>
    </row>
    <row r="25" spans="2:13">
      <c r="B25" s="105" t="s">
        <v>131</v>
      </c>
      <c r="E25" s="105" t="s">
        <v>122</v>
      </c>
      <c r="G25" s="106">
        <v>3296880</v>
      </c>
      <c r="H25" s="105" t="s">
        <v>122</v>
      </c>
      <c r="J25" s="106">
        <v>6197438</v>
      </c>
    </row>
    <row r="26" spans="2:13">
      <c r="D26" s="105" t="s">
        <v>132</v>
      </c>
    </row>
    <row r="27" spans="2:13">
      <c r="B27" s="105" t="s">
        <v>133</v>
      </c>
    </row>
    <row r="28" spans="2:13">
      <c r="B28" s="105" t="s">
        <v>54</v>
      </c>
      <c r="E28" s="105" t="s">
        <v>122</v>
      </c>
      <c r="G28" s="106">
        <v>1673880</v>
      </c>
      <c r="H28" s="105" t="s">
        <v>122</v>
      </c>
      <c r="J28" s="106">
        <v>2561499</v>
      </c>
      <c r="K28" s="4" t="s">
        <v>54</v>
      </c>
    </row>
    <row r="29" spans="2:13">
      <c r="B29" s="105" t="s">
        <v>134</v>
      </c>
      <c r="G29" s="106">
        <v>265190</v>
      </c>
      <c r="J29" s="106">
        <v>545453</v>
      </c>
      <c r="K29" s="4" t="s">
        <v>56</v>
      </c>
    </row>
    <row r="30" spans="2:13">
      <c r="B30" s="105" t="s">
        <v>135</v>
      </c>
      <c r="G30" s="106">
        <v>40000</v>
      </c>
      <c r="J30" s="106">
        <v>40000</v>
      </c>
      <c r="K30" s="4" t="s">
        <v>56</v>
      </c>
    </row>
    <row r="31" spans="2:13">
      <c r="B31" s="105" t="s">
        <v>136</v>
      </c>
      <c r="G31" s="105" t="s">
        <v>128</v>
      </c>
      <c r="J31" s="106">
        <v>160936</v>
      </c>
      <c r="K31" s="4" t="s">
        <v>56</v>
      </c>
    </row>
    <row r="32" spans="2:13">
      <c r="G32" s="106">
        <v>1979070</v>
      </c>
      <c r="J32" s="106">
        <v>3307888</v>
      </c>
    </row>
    <row r="33" spans="2:11">
      <c r="B33" s="105" t="s">
        <v>137</v>
      </c>
    </row>
    <row r="34" spans="2:11">
      <c r="B34" s="105" t="s">
        <v>138</v>
      </c>
      <c r="C34" s="105" t="s">
        <v>139</v>
      </c>
      <c r="G34" s="106">
        <v>301386</v>
      </c>
      <c r="J34" s="106">
        <v>303647</v>
      </c>
      <c r="K34" s="4" t="s">
        <v>58</v>
      </c>
    </row>
    <row r="35" spans="2:11">
      <c r="B35" s="163" t="s">
        <v>175</v>
      </c>
      <c r="G35" s="106">
        <v>499011</v>
      </c>
      <c r="J35" s="105" t="s">
        <v>128</v>
      </c>
      <c r="K35" s="4" t="s">
        <v>58</v>
      </c>
    </row>
    <row r="36" spans="2:11">
      <c r="B36" s="105" t="s">
        <v>140</v>
      </c>
      <c r="G36" s="105" t="s">
        <v>128</v>
      </c>
      <c r="J36" s="106">
        <v>5275</v>
      </c>
      <c r="K36" s="4" t="s">
        <v>58</v>
      </c>
    </row>
    <row r="37" spans="2:11">
      <c r="G37" s="106">
        <v>800397</v>
      </c>
      <c r="J37" s="106">
        <v>308922</v>
      </c>
      <c r="K37" s="4"/>
    </row>
    <row r="38" spans="2:11">
      <c r="B38" s="105" t="s">
        <v>141</v>
      </c>
      <c r="E38" s="105" t="s">
        <v>122</v>
      </c>
      <c r="G38" s="106">
        <v>2779467</v>
      </c>
      <c r="H38" s="105" t="s">
        <v>122</v>
      </c>
      <c r="J38" s="106">
        <v>3616810</v>
      </c>
    </row>
    <row r="39" spans="2:11">
      <c r="D39" s="105" t="s">
        <v>142</v>
      </c>
    </row>
    <row r="40" spans="2:11">
      <c r="B40" s="105" t="s">
        <v>143</v>
      </c>
      <c r="E40" s="105" t="s">
        <v>122</v>
      </c>
      <c r="G40" s="105">
        <v>2</v>
      </c>
      <c r="H40" s="105" t="s">
        <v>122</v>
      </c>
      <c r="J40" s="105">
        <v>2</v>
      </c>
      <c r="K40" s="4" t="s">
        <v>60</v>
      </c>
    </row>
    <row r="41" spans="2:11">
      <c r="B41" s="105" t="s">
        <v>144</v>
      </c>
      <c r="G41" s="106">
        <v>517411</v>
      </c>
      <c r="J41" s="106">
        <v>2580626</v>
      </c>
      <c r="K41" s="4" t="s">
        <v>61</v>
      </c>
    </row>
    <row r="42" spans="2:11">
      <c r="G42" s="106">
        <v>517413</v>
      </c>
      <c r="J42" s="106">
        <v>2580628</v>
      </c>
    </row>
    <row r="43" spans="2:11">
      <c r="E43" s="105" t="s">
        <v>122</v>
      </c>
      <c r="G43" s="106">
        <v>3296880</v>
      </c>
      <c r="H43" s="105" t="s">
        <v>122</v>
      </c>
      <c r="J43" s="106">
        <v>6197438</v>
      </c>
    </row>
    <row r="44" spans="2:11">
      <c r="B44" s="105" t="s">
        <v>176</v>
      </c>
    </row>
    <row r="45" spans="2:11">
      <c r="B45" s="105" t="s">
        <v>146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815C-5234-4E4B-9C49-ED17A2C915CD}">
  <dimension ref="B1:H41"/>
  <sheetViews>
    <sheetView showGridLines="0" zoomScaleNormal="100" workbookViewId="0">
      <selection activeCell="G40" sqref="G40"/>
    </sheetView>
  </sheetViews>
  <sheetFormatPr defaultColWidth="9.1796875" defaultRowHeight="10"/>
  <cols>
    <col min="1" max="1" width="2.453125" style="105" customWidth="1"/>
    <col min="2" max="2" width="37" style="105" bestFit="1" customWidth="1"/>
    <col min="3" max="3" width="27.81640625" style="105" bestFit="1" customWidth="1"/>
    <col min="4" max="7" width="10.26953125" style="105" bestFit="1" customWidth="1"/>
    <col min="8" max="8" width="22.453125" style="105" bestFit="1" customWidth="1"/>
    <col min="9" max="16384" width="9.1796875" style="105"/>
  </cols>
  <sheetData>
    <row r="1" spans="2:8">
      <c r="B1" s="105" t="s">
        <v>104</v>
      </c>
      <c r="C1" s="105" t="s">
        <v>105</v>
      </c>
      <c r="D1" s="105" t="s">
        <v>106</v>
      </c>
      <c r="E1" s="105" t="s">
        <v>107</v>
      </c>
      <c r="F1" s="105" t="s">
        <v>108</v>
      </c>
      <c r="G1" s="105" t="s">
        <v>109</v>
      </c>
      <c r="H1" s="105" t="s">
        <v>110</v>
      </c>
    </row>
    <row r="2" spans="2:8">
      <c r="C2" s="105" t="s">
        <v>114</v>
      </c>
      <c r="G2" s="105">
        <v>3</v>
      </c>
    </row>
    <row r="3" spans="2:8">
      <c r="C3" s="105" t="s">
        <v>147</v>
      </c>
    </row>
    <row r="4" spans="2:8">
      <c r="C4" s="105" t="s">
        <v>117</v>
      </c>
    </row>
    <row r="5" spans="2:8">
      <c r="C5" s="105" t="s">
        <v>174</v>
      </c>
    </row>
    <row r="6" spans="2:8">
      <c r="E6" s="105" t="s">
        <v>177</v>
      </c>
      <c r="G6" s="105">
        <v>2021</v>
      </c>
    </row>
    <row r="7" spans="2:8">
      <c r="B7" s="105" t="s">
        <v>148</v>
      </c>
    </row>
    <row r="8" spans="2:8">
      <c r="B8" s="105" t="s">
        <v>17</v>
      </c>
      <c r="D8" s="105" t="s">
        <v>122</v>
      </c>
      <c r="E8" s="60">
        <v>13137395</v>
      </c>
      <c r="F8" s="105" t="s">
        <v>122</v>
      </c>
      <c r="G8" s="60">
        <v>14052136</v>
      </c>
      <c r="H8" s="105" t="s">
        <v>17</v>
      </c>
    </row>
    <row r="9" spans="2:8">
      <c r="B9" s="105" t="s">
        <v>41</v>
      </c>
      <c r="E9" s="60" t="s">
        <v>128</v>
      </c>
      <c r="G9" s="60">
        <v>2843</v>
      </c>
      <c r="H9" s="42" t="s">
        <v>41</v>
      </c>
    </row>
    <row r="10" spans="2:8">
      <c r="E10" s="60">
        <v>13137395</v>
      </c>
      <c r="G10" s="60">
        <v>14054979</v>
      </c>
    </row>
    <row r="11" spans="2:8">
      <c r="B11" s="105" t="s">
        <v>149</v>
      </c>
      <c r="E11" s="60"/>
      <c r="G11" s="60"/>
    </row>
    <row r="12" spans="2:8">
      <c r="B12" s="105" t="s">
        <v>150</v>
      </c>
      <c r="E12" s="60">
        <v>5295</v>
      </c>
      <c r="G12" s="60">
        <v>3608</v>
      </c>
      <c r="H12" s="4" t="s">
        <v>23</v>
      </c>
    </row>
    <row r="13" spans="2:8">
      <c r="B13" s="105" t="s">
        <v>20</v>
      </c>
      <c r="E13" s="60">
        <v>6596153</v>
      </c>
      <c r="G13" s="60">
        <v>6974545</v>
      </c>
      <c r="H13" s="105" t="s">
        <v>20</v>
      </c>
    </row>
    <row r="14" spans="2:8">
      <c r="B14" s="105" t="s">
        <v>151</v>
      </c>
      <c r="E14" s="60">
        <v>128273</v>
      </c>
      <c r="G14" s="60">
        <v>177193</v>
      </c>
      <c r="H14" s="105" t="s">
        <v>21</v>
      </c>
    </row>
    <row r="15" spans="2:8">
      <c r="B15" s="105" t="s">
        <v>22</v>
      </c>
      <c r="E15" s="60">
        <v>4214168</v>
      </c>
      <c r="G15" s="60">
        <v>4113273</v>
      </c>
      <c r="H15" s="105" t="s">
        <v>22</v>
      </c>
    </row>
    <row r="16" spans="2:8">
      <c r="B16" s="105" t="s">
        <v>6</v>
      </c>
      <c r="E16" s="60">
        <v>1172512</v>
      </c>
      <c r="G16" s="60">
        <v>1213791</v>
      </c>
      <c r="H16" s="4" t="s">
        <v>23</v>
      </c>
    </row>
    <row r="17" spans="2:8">
      <c r="E17" s="60">
        <v>12116401</v>
      </c>
      <c r="G17" s="60">
        <v>12482410</v>
      </c>
    </row>
    <row r="18" spans="2:8">
      <c r="B18" s="105" t="s">
        <v>152</v>
      </c>
      <c r="E18" s="60">
        <v>1020994</v>
      </c>
      <c r="G18" s="60">
        <v>1572569</v>
      </c>
    </row>
    <row r="19" spans="2:8">
      <c r="B19" s="105" t="s">
        <v>153</v>
      </c>
      <c r="E19" s="60"/>
      <c r="G19" s="60"/>
    </row>
    <row r="20" spans="2:8">
      <c r="B20" s="105" t="s">
        <v>154</v>
      </c>
      <c r="E20" s="60">
        <v>31820</v>
      </c>
      <c r="G20" s="60">
        <v>21452</v>
      </c>
      <c r="H20" s="4" t="s">
        <v>33</v>
      </c>
    </row>
    <row r="21" spans="2:8">
      <c r="B21" s="105" t="s">
        <v>155</v>
      </c>
      <c r="E21" s="60">
        <v>37777</v>
      </c>
      <c r="G21" s="60">
        <v>19702</v>
      </c>
      <c r="H21" s="4" t="s">
        <v>29</v>
      </c>
    </row>
    <row r="22" spans="2:8">
      <c r="B22" s="105" t="s">
        <v>156</v>
      </c>
      <c r="C22" s="105" t="s">
        <v>157</v>
      </c>
      <c r="E22" s="60">
        <v>28949</v>
      </c>
      <c r="G22" s="60">
        <v>17008</v>
      </c>
      <c r="H22" s="42" t="s">
        <v>37</v>
      </c>
    </row>
    <row r="23" spans="2:8">
      <c r="B23" s="105" t="s">
        <v>158</v>
      </c>
      <c r="E23" s="60">
        <v>4126</v>
      </c>
      <c r="G23" s="60">
        <v>12628</v>
      </c>
      <c r="H23" s="4" t="s">
        <v>35</v>
      </c>
    </row>
    <row r="24" spans="2:8">
      <c r="B24" s="105" t="s">
        <v>34</v>
      </c>
      <c r="E24" s="60">
        <v>24509</v>
      </c>
      <c r="G24" s="60">
        <v>17137</v>
      </c>
      <c r="H24" s="4" t="s">
        <v>34</v>
      </c>
    </row>
    <row r="25" spans="2:8">
      <c r="B25" s="105" t="s">
        <v>159</v>
      </c>
      <c r="E25" s="60">
        <v>5494</v>
      </c>
      <c r="G25" s="60">
        <v>11375</v>
      </c>
      <c r="H25" s="42" t="s">
        <v>39</v>
      </c>
    </row>
    <row r="26" spans="2:8">
      <c r="B26" s="105" t="s">
        <v>160</v>
      </c>
      <c r="E26" s="60">
        <v>78849</v>
      </c>
      <c r="G26" s="60">
        <v>81098</v>
      </c>
      <c r="H26" s="4" t="s">
        <v>32</v>
      </c>
    </row>
    <row r="27" spans="2:8">
      <c r="B27" s="105" t="s">
        <v>161</v>
      </c>
      <c r="E27" s="60">
        <v>63960</v>
      </c>
      <c r="G27" s="60">
        <v>67626</v>
      </c>
      <c r="H27" s="4" t="s">
        <v>28</v>
      </c>
    </row>
    <row r="28" spans="2:8">
      <c r="B28" s="105" t="s">
        <v>162</v>
      </c>
      <c r="E28" s="60">
        <v>15505</v>
      </c>
      <c r="G28" s="60">
        <v>15823</v>
      </c>
      <c r="H28" s="4" t="s">
        <v>31</v>
      </c>
    </row>
    <row r="29" spans="2:8">
      <c r="B29" s="105" t="s">
        <v>178</v>
      </c>
      <c r="E29" s="60">
        <v>46605</v>
      </c>
      <c r="G29" s="60">
        <v>12819</v>
      </c>
      <c r="H29" s="4" t="s">
        <v>30</v>
      </c>
    </row>
    <row r="30" spans="2:8">
      <c r="B30" s="105" t="s">
        <v>164</v>
      </c>
      <c r="E30" s="60">
        <v>34901</v>
      </c>
      <c r="G30" s="60">
        <v>23309</v>
      </c>
      <c r="H30" s="4" t="s">
        <v>35</v>
      </c>
    </row>
    <row r="31" spans="2:8">
      <c r="E31" s="60">
        <v>372495</v>
      </c>
      <c r="G31" s="60">
        <v>299977</v>
      </c>
    </row>
    <row r="32" spans="2:8">
      <c r="B32" s="105" t="s">
        <v>165</v>
      </c>
      <c r="E32" s="60">
        <v>648499</v>
      </c>
      <c r="G32" s="60">
        <v>1272592</v>
      </c>
    </row>
    <row r="33" spans="2:8">
      <c r="B33" s="105" t="s">
        <v>41</v>
      </c>
      <c r="E33" s="60"/>
      <c r="G33" s="60"/>
    </row>
    <row r="34" spans="2:8">
      <c r="B34" s="105" t="s">
        <v>166</v>
      </c>
      <c r="E34" s="60"/>
      <c r="G34" s="60"/>
    </row>
    <row r="35" spans="2:8">
      <c r="B35" s="105" t="s">
        <v>167</v>
      </c>
      <c r="E35" s="60">
        <v>267267</v>
      </c>
      <c r="G35" s="60">
        <v>135310</v>
      </c>
    </row>
    <row r="36" spans="2:8">
      <c r="B36" s="105" t="s">
        <v>179</v>
      </c>
      <c r="E36" s="60">
        <v>76973</v>
      </c>
      <c r="G36" s="60">
        <v>649261</v>
      </c>
    </row>
    <row r="37" spans="2:8">
      <c r="B37" s="105" t="s">
        <v>169</v>
      </c>
      <c r="E37" s="60">
        <v>-494680</v>
      </c>
      <c r="G37" s="60">
        <v>-670231</v>
      </c>
    </row>
    <row r="38" spans="2:8">
      <c r="B38" s="105" t="s">
        <v>170</v>
      </c>
      <c r="E38" s="60">
        <v>-150440</v>
      </c>
      <c r="G38" s="60">
        <v>114340</v>
      </c>
      <c r="H38" s="42" t="s">
        <v>41</v>
      </c>
    </row>
    <row r="39" spans="2:8">
      <c r="B39" s="105" t="s">
        <v>171</v>
      </c>
      <c r="E39" s="60">
        <v>498059</v>
      </c>
      <c r="G39" s="60">
        <v>1386932</v>
      </c>
    </row>
    <row r="40" spans="2:8">
      <c r="B40" s="105" t="s">
        <v>172</v>
      </c>
      <c r="E40" s="60">
        <v>61274</v>
      </c>
      <c r="G40" s="60">
        <v>300653</v>
      </c>
      <c r="H40" s="42" t="s">
        <v>38</v>
      </c>
    </row>
    <row r="41" spans="2:8">
      <c r="B41" s="105" t="s">
        <v>173</v>
      </c>
      <c r="D41" s="105" t="s">
        <v>122</v>
      </c>
      <c r="E41" s="60">
        <v>436785</v>
      </c>
      <c r="F41" s="105" t="s">
        <v>122</v>
      </c>
      <c r="G41" s="60">
        <v>1086279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9F36-4DC2-409B-9AAF-4FD462B2E431}">
  <dimension ref="B1:L35"/>
  <sheetViews>
    <sheetView showGridLines="0" zoomScaleNormal="100" workbookViewId="0">
      <selection activeCell="A8" sqref="A8"/>
    </sheetView>
  </sheetViews>
  <sheetFormatPr defaultColWidth="9.1796875" defaultRowHeight="10"/>
  <cols>
    <col min="1" max="1" width="2.453125" style="105" customWidth="1"/>
    <col min="2" max="2" width="30.7265625" style="105" bestFit="1" customWidth="1"/>
    <col min="3" max="3" width="10.81640625" style="105" bestFit="1" customWidth="1"/>
    <col min="4" max="4" width="25.1796875" style="105" bestFit="1" customWidth="1"/>
    <col min="5" max="6" width="10.81640625" style="105" bestFit="1" customWidth="1"/>
    <col min="7" max="7" width="28.7265625" style="105" bestFit="1" customWidth="1"/>
    <col min="8" max="9" width="10.81640625" style="105" bestFit="1" customWidth="1"/>
    <col min="10" max="10" width="11.26953125" style="105" bestFit="1" customWidth="1"/>
    <col min="11" max="11" width="11.54296875" style="105" bestFit="1" customWidth="1"/>
    <col min="12" max="12" width="16.453125" style="105" bestFit="1" customWidth="1"/>
    <col min="13" max="16384" width="9.1796875" style="105"/>
  </cols>
  <sheetData>
    <row r="1" spans="2:12">
      <c r="B1" s="105" t="s">
        <v>104</v>
      </c>
      <c r="C1" s="105" t="s">
        <v>105</v>
      </c>
      <c r="D1" s="105" t="s">
        <v>106</v>
      </c>
      <c r="E1" s="105" t="s">
        <v>107</v>
      </c>
      <c r="F1" s="105" t="s">
        <v>108</v>
      </c>
      <c r="G1" s="105" t="s">
        <v>109</v>
      </c>
      <c r="H1" s="105" t="s">
        <v>110</v>
      </c>
      <c r="I1" s="105" t="s">
        <v>111</v>
      </c>
      <c r="J1" s="105" t="s">
        <v>180</v>
      </c>
      <c r="K1" s="105" t="s">
        <v>181</v>
      </c>
      <c r="L1" s="105" t="s">
        <v>182</v>
      </c>
    </row>
    <row r="2" spans="2:12">
      <c r="G2" s="105" t="s">
        <v>114</v>
      </c>
      <c r="K2" s="105">
        <v>2</v>
      </c>
    </row>
    <row r="3" spans="2:12">
      <c r="G3" s="105" t="s">
        <v>116</v>
      </c>
    </row>
    <row r="4" spans="2:12">
      <c r="G4" s="105" t="s">
        <v>117</v>
      </c>
    </row>
    <row r="5" spans="2:12">
      <c r="G5" s="105" t="s">
        <v>183</v>
      </c>
    </row>
    <row r="6" spans="2:12">
      <c r="G6" s="105" t="s">
        <v>119</v>
      </c>
      <c r="I6" s="105">
        <v>2023</v>
      </c>
      <c r="J6" s="105">
        <v>2022</v>
      </c>
    </row>
    <row r="7" spans="2:12">
      <c r="B7" s="105" t="s">
        <v>121</v>
      </c>
    </row>
    <row r="8" spans="2:12">
      <c r="B8" s="105" t="s">
        <v>7</v>
      </c>
      <c r="H8" s="105" t="s">
        <v>122</v>
      </c>
      <c r="I8" s="60">
        <v>2067818</v>
      </c>
      <c r="K8" s="60">
        <v>1616971</v>
      </c>
      <c r="L8" s="105" t="s">
        <v>46</v>
      </c>
    </row>
    <row r="9" spans="2:12">
      <c r="B9" s="105" t="s">
        <v>47</v>
      </c>
      <c r="I9" s="60">
        <v>1382346</v>
      </c>
      <c r="K9" s="60">
        <v>1353250</v>
      </c>
      <c r="L9" s="4" t="s">
        <v>47</v>
      </c>
    </row>
    <row r="10" spans="2:12">
      <c r="B10" s="105" t="s">
        <v>123</v>
      </c>
      <c r="I10" s="60">
        <v>5993</v>
      </c>
      <c r="K10" s="60">
        <v>11685</v>
      </c>
      <c r="L10" s="4" t="s">
        <v>48</v>
      </c>
    </row>
    <row r="11" spans="2:12">
      <c r="B11" s="105" t="s">
        <v>125</v>
      </c>
      <c r="I11" s="60">
        <v>118536</v>
      </c>
      <c r="K11" s="60">
        <v>973</v>
      </c>
      <c r="L11" s="4" t="s">
        <v>48</v>
      </c>
    </row>
    <row r="12" spans="2:12">
      <c r="B12" s="105" t="s">
        <v>126</v>
      </c>
      <c r="I12" s="60">
        <v>15505</v>
      </c>
      <c r="K12" s="60">
        <v>17315</v>
      </c>
      <c r="L12" s="4" t="s">
        <v>48</v>
      </c>
    </row>
    <row r="13" spans="2:12">
      <c r="B13" s="105" t="s">
        <v>127</v>
      </c>
      <c r="I13" s="60">
        <v>96499</v>
      </c>
      <c r="K13" s="60">
        <v>271979</v>
      </c>
      <c r="L13" s="4" t="s">
        <v>48</v>
      </c>
    </row>
    <row r="14" spans="2:12">
      <c r="I14" s="60">
        <v>3686697</v>
      </c>
      <c r="K14" s="60">
        <v>3272173</v>
      </c>
      <c r="L14" s="4"/>
    </row>
    <row r="15" spans="2:12">
      <c r="B15" s="105" t="s">
        <v>129</v>
      </c>
      <c r="I15" s="60"/>
      <c r="K15" s="60"/>
    </row>
    <row r="16" spans="2:12">
      <c r="B16" s="105" t="s">
        <v>184</v>
      </c>
      <c r="C16" s="105" t="s">
        <v>185</v>
      </c>
      <c r="I16" s="60">
        <v>10957</v>
      </c>
      <c r="K16" s="60">
        <v>24707</v>
      </c>
      <c r="L16" s="4" t="s">
        <v>50</v>
      </c>
    </row>
    <row r="17" spans="2:12">
      <c r="B17" s="105" t="s">
        <v>131</v>
      </c>
      <c r="H17" s="105" t="s">
        <v>122</v>
      </c>
      <c r="I17" s="60">
        <v>3697654</v>
      </c>
      <c r="K17" s="60">
        <v>3296880</v>
      </c>
    </row>
    <row r="18" spans="2:12">
      <c r="G18" s="105" t="s">
        <v>132</v>
      </c>
      <c r="I18" s="60"/>
      <c r="K18" s="60"/>
    </row>
    <row r="19" spans="2:12">
      <c r="B19" s="105" t="s">
        <v>133</v>
      </c>
      <c r="I19" s="60"/>
      <c r="K19" s="60"/>
    </row>
    <row r="20" spans="2:12">
      <c r="B20" s="105" t="s">
        <v>54</v>
      </c>
      <c r="H20" s="105" t="s">
        <v>122</v>
      </c>
      <c r="I20" s="60">
        <v>2493683</v>
      </c>
      <c r="K20" s="60">
        <v>1673880</v>
      </c>
      <c r="L20" s="4" t="s">
        <v>54</v>
      </c>
    </row>
    <row r="21" spans="2:12">
      <c r="B21" s="105" t="s">
        <v>134</v>
      </c>
      <c r="I21" s="60">
        <v>224081</v>
      </c>
      <c r="K21" s="60">
        <v>265190</v>
      </c>
      <c r="L21" s="4" t="s">
        <v>56</v>
      </c>
    </row>
    <row r="22" spans="2:12">
      <c r="B22" s="105" t="s">
        <v>135</v>
      </c>
      <c r="I22" s="60">
        <v>40000</v>
      </c>
      <c r="K22" s="60">
        <v>40000</v>
      </c>
      <c r="L22" s="4" t="s">
        <v>56</v>
      </c>
    </row>
    <row r="23" spans="2:12">
      <c r="I23" s="60">
        <v>2757764</v>
      </c>
      <c r="K23" s="60">
        <v>1979070</v>
      </c>
      <c r="L23" s="4"/>
    </row>
    <row r="24" spans="2:12">
      <c r="B24" s="105" t="s">
        <v>137</v>
      </c>
      <c r="I24" s="60"/>
      <c r="K24" s="60"/>
    </row>
    <row r="25" spans="2:12">
      <c r="B25" s="105" t="s">
        <v>138</v>
      </c>
      <c r="F25" s="105" t="s">
        <v>139</v>
      </c>
      <c r="I25" s="60">
        <v>75999</v>
      </c>
      <c r="K25" s="60">
        <v>301386</v>
      </c>
      <c r="L25" s="4" t="s">
        <v>58</v>
      </c>
    </row>
    <row r="26" spans="2:12">
      <c r="B26" s="105" t="s">
        <v>175</v>
      </c>
      <c r="I26" s="60">
        <v>510815</v>
      </c>
      <c r="K26" s="60">
        <v>499011</v>
      </c>
      <c r="L26" s="4" t="s">
        <v>58</v>
      </c>
    </row>
    <row r="27" spans="2:12">
      <c r="I27" s="60">
        <v>586814</v>
      </c>
      <c r="K27" s="60">
        <v>800397</v>
      </c>
      <c r="L27" s="4"/>
    </row>
    <row r="28" spans="2:12">
      <c r="B28" s="105" t="s">
        <v>141</v>
      </c>
      <c r="H28" s="105" t="s">
        <v>122</v>
      </c>
      <c r="I28" s="60">
        <v>3344578</v>
      </c>
      <c r="K28" s="60">
        <v>2779467</v>
      </c>
    </row>
    <row r="29" spans="2:12">
      <c r="G29" s="105" t="s">
        <v>142</v>
      </c>
      <c r="I29" s="60"/>
      <c r="K29" s="60"/>
    </row>
    <row r="30" spans="2:12">
      <c r="B30" s="105" t="s">
        <v>143</v>
      </c>
      <c r="H30" s="105" t="s">
        <v>122</v>
      </c>
      <c r="I30" s="60">
        <v>2</v>
      </c>
      <c r="K30" s="60">
        <v>2</v>
      </c>
      <c r="L30" s="4" t="s">
        <v>60</v>
      </c>
    </row>
    <row r="31" spans="2:12">
      <c r="B31" s="105" t="s">
        <v>144</v>
      </c>
      <c r="I31" s="60">
        <v>353074</v>
      </c>
      <c r="K31" s="60">
        <v>517411</v>
      </c>
      <c r="L31" s="4" t="s">
        <v>61</v>
      </c>
    </row>
    <row r="32" spans="2:12">
      <c r="I32" s="60">
        <v>353076</v>
      </c>
      <c r="K32" s="60">
        <v>517413</v>
      </c>
    </row>
    <row r="33" spans="2:11">
      <c r="H33" s="105" t="s">
        <v>122</v>
      </c>
      <c r="I33" s="60">
        <v>3697654</v>
      </c>
      <c r="K33" s="60">
        <v>3296880</v>
      </c>
    </row>
    <row r="34" spans="2:11">
      <c r="B34" s="105" t="s">
        <v>145</v>
      </c>
    </row>
    <row r="35" spans="2:11">
      <c r="B35" s="105" t="s">
        <v>186</v>
      </c>
      <c r="C35" s="105" t="s">
        <v>187</v>
      </c>
      <c r="D35" s="105" t="s">
        <v>188</v>
      </c>
      <c r="E35" s="105" t="s">
        <v>189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EA7E-3CA0-4696-AA68-D5154B3EABFC}">
  <dimension ref="B1:K40"/>
  <sheetViews>
    <sheetView showGridLines="0" tabSelected="1" topLeftCell="A2" zoomScaleNormal="100" workbookViewId="0">
      <selection activeCell="K46" sqref="K46"/>
    </sheetView>
  </sheetViews>
  <sheetFormatPr defaultColWidth="9.1796875" defaultRowHeight="10"/>
  <cols>
    <col min="1" max="1" width="2.453125" style="105" customWidth="1"/>
    <col min="2" max="2" width="37" style="105" bestFit="1" customWidth="1"/>
    <col min="3" max="3" width="27.81640625" style="105" bestFit="1" customWidth="1"/>
    <col min="4" max="7" width="10.26953125" style="105" bestFit="1" customWidth="1"/>
    <col min="8" max="8" width="22.453125" style="105" bestFit="1" customWidth="1"/>
    <col min="9" max="10" width="9.1796875" style="105"/>
    <col min="11" max="11" width="20.7265625" style="105" bestFit="1" customWidth="1"/>
    <col min="12" max="16384" width="9.1796875" style="105"/>
  </cols>
  <sheetData>
    <row r="1" spans="2:11">
      <c r="B1" s="105" t="s">
        <v>104</v>
      </c>
      <c r="C1" s="105" t="s">
        <v>105</v>
      </c>
      <c r="D1" s="105" t="s">
        <v>106</v>
      </c>
      <c r="E1" s="105" t="s">
        <v>107</v>
      </c>
      <c r="F1" s="105" t="s">
        <v>108</v>
      </c>
      <c r="G1" s="105" t="s">
        <v>109</v>
      </c>
    </row>
    <row r="2" spans="2:11">
      <c r="C2" s="105" t="s">
        <v>114</v>
      </c>
      <c r="G2" s="105">
        <v>3</v>
      </c>
    </row>
    <row r="3" spans="2:11">
      <c r="C3" s="105" t="s">
        <v>147</v>
      </c>
    </row>
    <row r="4" spans="2:11">
      <c r="C4" s="105" t="s">
        <v>117</v>
      </c>
    </row>
    <row r="5" spans="2:11">
      <c r="C5" s="105" t="s">
        <v>183</v>
      </c>
    </row>
    <row r="6" spans="2:11">
      <c r="E6" s="105">
        <v>2023</v>
      </c>
      <c r="G6" s="105">
        <v>2022</v>
      </c>
    </row>
    <row r="7" spans="2:11">
      <c r="B7" s="105" t="s">
        <v>148</v>
      </c>
      <c r="G7" s="60"/>
    </row>
    <row r="8" spans="2:11">
      <c r="B8" s="105" t="s">
        <v>17</v>
      </c>
      <c r="D8" s="105" t="s">
        <v>122</v>
      </c>
      <c r="E8" s="106">
        <v>14489552</v>
      </c>
      <c r="F8" s="105" t="s">
        <v>122</v>
      </c>
      <c r="G8" s="60">
        <v>13137395</v>
      </c>
      <c r="H8" s="105" t="s">
        <v>17</v>
      </c>
    </row>
    <row r="9" spans="2:11">
      <c r="E9" s="106">
        <v>14489552</v>
      </c>
      <c r="G9" s="60">
        <v>13137395</v>
      </c>
    </row>
    <row r="10" spans="2:11">
      <c r="B10" s="105" t="s">
        <v>149</v>
      </c>
      <c r="G10" s="60"/>
    </row>
    <row r="11" spans="2:11">
      <c r="B11" s="105" t="s">
        <v>150</v>
      </c>
      <c r="E11" s="105" t="s">
        <v>128</v>
      </c>
      <c r="G11" s="60">
        <v>5295</v>
      </c>
      <c r="H11" s="4" t="s">
        <v>23</v>
      </c>
      <c r="K11" s="4" t="s">
        <v>27</v>
      </c>
    </row>
    <row r="12" spans="2:11">
      <c r="B12" s="105" t="s">
        <v>20</v>
      </c>
      <c r="E12" s="106">
        <v>7239597</v>
      </c>
      <c r="G12" s="60">
        <v>6596153</v>
      </c>
      <c r="H12" s="105" t="s">
        <v>20</v>
      </c>
      <c r="K12" s="4" t="s">
        <v>190</v>
      </c>
    </row>
    <row r="13" spans="2:11">
      <c r="B13" s="105" t="s">
        <v>151</v>
      </c>
      <c r="E13" s="106">
        <v>141802</v>
      </c>
      <c r="G13" s="60">
        <v>128273</v>
      </c>
      <c r="H13" s="105" t="s">
        <v>21</v>
      </c>
    </row>
    <row r="14" spans="2:11">
      <c r="B14" s="105" t="s">
        <v>22</v>
      </c>
      <c r="E14" s="106">
        <v>4324267</v>
      </c>
      <c r="G14" s="60">
        <v>4214168</v>
      </c>
      <c r="H14" s="105" t="s">
        <v>22</v>
      </c>
    </row>
    <row r="15" spans="2:11">
      <c r="B15" s="105" t="s">
        <v>6</v>
      </c>
      <c r="E15" s="106">
        <v>1226713</v>
      </c>
      <c r="G15" s="60">
        <v>1172512</v>
      </c>
      <c r="H15" s="4" t="s">
        <v>23</v>
      </c>
    </row>
    <row r="16" spans="2:11">
      <c r="E16" s="106">
        <v>12932379</v>
      </c>
      <c r="G16" s="60">
        <v>12116401</v>
      </c>
      <c r="K16" s="4" t="s">
        <v>191</v>
      </c>
    </row>
    <row r="17" spans="2:11">
      <c r="B17" s="105" t="s">
        <v>152</v>
      </c>
      <c r="E17" s="106">
        <v>1557173</v>
      </c>
      <c r="G17" s="60">
        <v>1020994</v>
      </c>
    </row>
    <row r="18" spans="2:11">
      <c r="B18" s="105" t="s">
        <v>153</v>
      </c>
      <c r="G18" s="60"/>
    </row>
    <row r="19" spans="2:11">
      <c r="B19" s="105" t="s">
        <v>154</v>
      </c>
      <c r="E19" s="106">
        <v>30411</v>
      </c>
      <c r="G19" s="60">
        <v>31820</v>
      </c>
      <c r="H19" s="4" t="s">
        <v>33</v>
      </c>
    </row>
    <row r="20" spans="2:11">
      <c r="B20" s="105" t="s">
        <v>155</v>
      </c>
      <c r="E20" s="106">
        <v>24052</v>
      </c>
      <c r="G20" s="60">
        <v>37777</v>
      </c>
      <c r="H20" s="4" t="s">
        <v>29</v>
      </c>
    </row>
    <row r="21" spans="2:11">
      <c r="B21" s="105" t="s">
        <v>156</v>
      </c>
      <c r="C21" s="105" t="s">
        <v>157</v>
      </c>
      <c r="E21" s="106">
        <v>62429</v>
      </c>
      <c r="G21" s="60">
        <v>28949</v>
      </c>
      <c r="H21" s="42" t="s">
        <v>37</v>
      </c>
    </row>
    <row r="22" spans="2:11">
      <c r="B22" s="105" t="s">
        <v>158</v>
      </c>
      <c r="E22" s="106">
        <v>2592</v>
      </c>
      <c r="G22" s="60">
        <v>4126</v>
      </c>
      <c r="H22" s="4" t="s">
        <v>35</v>
      </c>
    </row>
    <row r="23" spans="2:11">
      <c r="B23" s="105" t="s">
        <v>34</v>
      </c>
      <c r="E23" s="106">
        <v>25948</v>
      </c>
      <c r="G23" s="60">
        <v>24509</v>
      </c>
      <c r="H23" s="4" t="s">
        <v>34</v>
      </c>
    </row>
    <row r="24" spans="2:11">
      <c r="B24" s="105" t="s">
        <v>159</v>
      </c>
      <c r="E24" s="106">
        <v>4173</v>
      </c>
      <c r="G24" s="60">
        <v>5494</v>
      </c>
      <c r="H24" s="42" t="s">
        <v>39</v>
      </c>
    </row>
    <row r="25" spans="2:11">
      <c r="B25" s="105" t="s">
        <v>160</v>
      </c>
      <c r="E25" s="106">
        <v>122551</v>
      </c>
      <c r="G25" s="60">
        <v>78849</v>
      </c>
      <c r="H25" s="4" t="s">
        <v>32</v>
      </c>
    </row>
    <row r="26" spans="2:11">
      <c r="B26" s="105" t="s">
        <v>161</v>
      </c>
      <c r="E26" s="106">
        <v>68546</v>
      </c>
      <c r="G26" s="60">
        <v>63960</v>
      </c>
      <c r="H26" s="4" t="s">
        <v>28</v>
      </c>
    </row>
    <row r="27" spans="2:11">
      <c r="B27" s="105" t="s">
        <v>162</v>
      </c>
      <c r="E27" s="106">
        <v>14489</v>
      </c>
      <c r="G27" s="60">
        <v>15505</v>
      </c>
      <c r="H27" s="4" t="s">
        <v>31</v>
      </c>
      <c r="K27" s="42"/>
    </row>
    <row r="28" spans="2:11">
      <c r="B28" s="105" t="s">
        <v>178</v>
      </c>
      <c r="E28" s="106">
        <v>54892</v>
      </c>
      <c r="G28" s="60">
        <v>46605</v>
      </c>
      <c r="H28" s="4" t="s">
        <v>30</v>
      </c>
    </row>
    <row r="29" spans="2:11">
      <c r="B29" s="105" t="s">
        <v>164</v>
      </c>
      <c r="E29" s="106">
        <v>31138</v>
      </c>
      <c r="G29" s="60">
        <v>34901</v>
      </c>
      <c r="H29" s="4" t="s">
        <v>35</v>
      </c>
    </row>
    <row r="30" spans="2:11">
      <c r="E30" s="106">
        <v>441221</v>
      </c>
      <c r="G30" s="60">
        <v>372495</v>
      </c>
    </row>
    <row r="31" spans="2:11">
      <c r="B31" s="105" t="s">
        <v>165</v>
      </c>
      <c r="E31" s="106">
        <v>1115952</v>
      </c>
      <c r="G31" s="60">
        <v>648499</v>
      </c>
    </row>
    <row r="32" spans="2:11">
      <c r="B32" s="105" t="s">
        <v>192</v>
      </c>
      <c r="G32" s="60"/>
    </row>
    <row r="33" spans="2:8">
      <c r="B33" s="105" t="s">
        <v>166</v>
      </c>
      <c r="G33" s="60"/>
    </row>
    <row r="34" spans="2:8">
      <c r="B34" s="105" t="s">
        <v>167</v>
      </c>
      <c r="E34" s="106">
        <v>225608</v>
      </c>
      <c r="G34" s="60">
        <v>267267</v>
      </c>
    </row>
    <row r="35" spans="2:8">
      <c r="B35" s="105" t="s">
        <v>179</v>
      </c>
      <c r="E35" s="106">
        <v>19230</v>
      </c>
      <c r="G35" s="60">
        <v>76973</v>
      </c>
    </row>
    <row r="36" spans="2:8">
      <c r="B36" s="105" t="s">
        <v>169</v>
      </c>
      <c r="E36" s="106">
        <v>-413018</v>
      </c>
      <c r="G36" s="60">
        <v>-494680</v>
      </c>
    </row>
    <row r="37" spans="2:8">
      <c r="B37" s="105" t="s">
        <v>170</v>
      </c>
      <c r="E37" s="106">
        <v>-168180</v>
      </c>
      <c r="G37" s="60">
        <v>-150440</v>
      </c>
      <c r="H37" s="42" t="s">
        <v>41</v>
      </c>
    </row>
    <row r="38" spans="2:8">
      <c r="B38" s="105" t="s">
        <v>171</v>
      </c>
      <c r="E38" s="106">
        <v>947772</v>
      </c>
      <c r="G38" s="60">
        <v>498059</v>
      </c>
    </row>
    <row r="39" spans="2:8">
      <c r="B39" s="105" t="s">
        <v>172</v>
      </c>
      <c r="E39" s="106">
        <v>152109</v>
      </c>
      <c r="G39" s="60">
        <v>61274</v>
      </c>
      <c r="H39" s="42" t="s">
        <v>38</v>
      </c>
    </row>
    <row r="40" spans="2:8">
      <c r="B40" s="105" t="s">
        <v>173</v>
      </c>
      <c r="D40" s="105" t="s">
        <v>122</v>
      </c>
      <c r="E40" s="106">
        <v>795663</v>
      </c>
      <c r="F40" s="105" t="s">
        <v>122</v>
      </c>
      <c r="G40" s="60">
        <v>436785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28DE008CC4E4E8F2A4CC664BEF5D3" ma:contentTypeVersion="13" ma:contentTypeDescription="Create a new document." ma:contentTypeScope="" ma:versionID="8b20312c8e0708392b62b82dc00de947">
  <xsd:schema xmlns:xsd="http://www.w3.org/2001/XMLSchema" xmlns:xs="http://www.w3.org/2001/XMLSchema" xmlns:p="http://schemas.microsoft.com/office/2006/metadata/properties" xmlns:ns3="d691765b-4e0f-49a8-a99b-f35a195d9196" xmlns:ns4="453c0036-10fd-4916-8d99-0519316b6c76" targetNamespace="http://schemas.microsoft.com/office/2006/metadata/properties" ma:root="true" ma:fieldsID="6b3050cad7045931e9b5e364e72f7265" ns3:_="" ns4:_="">
    <xsd:import namespace="d691765b-4e0f-49a8-a99b-f35a195d9196"/>
    <xsd:import namespace="453c0036-10fd-4916-8d99-0519316b6c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1765b-4e0f-49a8-a99b-f35a195d9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c0036-10fd-4916-8d99-0519316b6c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91765b-4e0f-49a8-a99b-f35a195d9196" xsi:nil="true"/>
  </documentManagement>
</p:properties>
</file>

<file path=customXml/itemProps1.xml><?xml version="1.0" encoding="utf-8"?>
<ds:datastoreItem xmlns:ds="http://schemas.openxmlformats.org/officeDocument/2006/customXml" ds:itemID="{4172F2C7-8BFD-4856-86C9-5BDA88D316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BD7D54-06F1-4AA6-94F5-036C86863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91765b-4e0f-49a8-a99b-f35a195d9196"/>
    <ds:schemaRef ds:uri="453c0036-10fd-4916-8d99-0519316b6c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71B39A-1B01-438C-B381-53DB723A68D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6E6429B-16DD-4112-B7A0-427424B52BDB}">
  <ds:schemaRefs>
    <ds:schemaRef ds:uri="453c0036-10fd-4916-8d99-0519316b6c76"/>
    <ds:schemaRef ds:uri="http://schemas.microsoft.com/office/2006/metadata/properties"/>
    <ds:schemaRef ds:uri="http://purl.org/dc/elements/1.1/"/>
    <ds:schemaRef ds:uri="d691765b-4e0f-49a8-a99b-f35a195d919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Valuation Summary</vt:lpstr>
      <vt:lpstr>Public Comms</vt:lpstr>
      <vt:lpstr>Precedent Transaction</vt:lpstr>
      <vt:lpstr>DCF</vt:lpstr>
      <vt:lpstr>WACC</vt:lpstr>
      <vt:lpstr>Input</vt:lpstr>
      <vt:lpstr>Company Financials</vt:lpstr>
      <vt:lpstr>IS</vt:lpstr>
      <vt:lpstr>BS</vt:lpstr>
      <vt:lpstr>Business Summary</vt:lpstr>
      <vt:lpstr>Client Data &gt;&gt;</vt:lpstr>
      <vt:lpstr>Revenue Mix</vt:lpstr>
      <vt:lpstr>Addbacks</vt:lpstr>
      <vt:lpstr>Clients</vt:lpstr>
      <vt:lpstr>2021 BS</vt:lpstr>
      <vt:lpstr>2021 P&amp;L</vt:lpstr>
      <vt:lpstr>2022 BS</vt:lpstr>
      <vt:lpstr>2022 P&amp;L</vt:lpstr>
      <vt:lpstr>2023 BS</vt:lpstr>
      <vt:lpstr>2023 P&amp;L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Hari,Hemanth</dc:creator>
  <cp:keywords/>
  <dc:description/>
  <cp:lastModifiedBy>hari sankar</cp:lastModifiedBy>
  <cp:revision/>
  <cp:lastPrinted>2024-06-12T06:35:17Z</cp:lastPrinted>
  <dcterms:created xsi:type="dcterms:W3CDTF">2015-06-05T18:17:20Z</dcterms:created>
  <dcterms:modified xsi:type="dcterms:W3CDTF">2024-08-23T15:02:36Z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0x010100CCC28DE008CC4E4E8F2A4CC664BEF5D3</vt:lpwstr>
  </property>
  <property fmtid="{D5CDD505-2E9C-101B-9397-08002B2CF9AE}" pid="3" name="MediaServiceImageTags">
    <vt:lpwstr/>
  </property>
  <property fmtid="{D5CDD505-2E9C-101B-9397-08002B2CF9AE}" pid="4" name="Order">
    <vt:r8>87400</vt:r8>
  </property>
  <property fmtid="{D5CDD505-2E9C-101B-9397-08002B2CF9AE}" pid="5" name="xd_Signature">
    <vt:bool>false</vt:bool>
  </property>
  <property fmtid="{D5CDD505-2E9C-101B-9397-08002B2CF9AE}" pid="6" name="SharedWithUsers">
    <vt:lpwstr>18;#Canada Deals Members</vt:lpwstr>
  </property>
  <property fmtid="{D5CDD505-2E9C-101B-9397-08002B2CF9AE}" pid="7" name="xd_ProgID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