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42AA3746-80EB-42C3-BB0A-55D1D5B74B6C}" xr6:coauthVersionLast="47" xr6:coauthVersionMax="47" xr10:uidLastSave="{00000000-0000-0000-0000-000000000000}"/>
  <bookViews>
    <workbookView xWindow="-108" yWindow="-108" windowWidth="23256" windowHeight="12576" xr2:uid="{00000000-000D-0000-FFFF-FFFF00000000}"/>
  </bookViews>
  <sheets>
    <sheet name="pivot table" sheetId="18" r:id="rId1"/>
    <sheet name="Dashboard" sheetId="25" r:id="rId2"/>
    <sheet name="orders" sheetId="17" r:id="rId3"/>
    <sheet name="customers" sheetId="13" r:id="rId4"/>
    <sheet name="products" sheetId="2" r:id="rId5"/>
  </sheets>
  <definedNames>
    <definedName name="_xlnm._FilterDatabase" localSheetId="2" hidden="1">orders!$A$1:$O$1001</definedName>
    <definedName name="_xlnm._FilterDatabase" localSheetId="4" hidden="1">products!$A$1:$G$49</definedName>
    <definedName name="NativeTimeline_Order_Date">#N/A</definedName>
    <definedName name="Slicer_Roast_type_name">#N/A</definedName>
    <definedName name="Slicer_Size">#N/A</definedName>
  </definedNames>
  <calcPr calcId="191028"/>
  <pivotCaches>
    <pivotCache cacheId="6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F2"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<sst xmlns="http://schemas.openxmlformats.org/spreadsheetml/2006/main" count="11093" uniqueCount="6217">
  <si>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</si>
  <si>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</si>
  <si>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</si>
  <si>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</si>
  <si>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</si>
  <si>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</si>
  <si>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</si>
  <si>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</si>
  <si>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</si>
  <si>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</si>
  <si>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</si>
  <si>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</si>
  <si>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</si>
  <si>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</si>
  <si>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</si>
  <si>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</si>
  <si>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</si>
  <si>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</si>
  <si>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</si>
  <si>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</si>
  <si>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</si>
  <si>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</si>
  <si>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</si>
  <si>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</si>
  <si>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</si>
  <si>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</si>
  <si>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</si>
  <si>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</si>
  <si>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</si>
  <si>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</si>
  <si>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</si>
  <si>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</si>
  <si>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</si>
  <si>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</si>
  <si>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</si>
  <si>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</si>
  <si>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</si>
  <si>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</si>
  <si>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</si>
  <si>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</si>
  <si>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</si>
  <si>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</si>
  <si>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</si>
  <si>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</si>
  <si>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</si>
  <si>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</si>
  <si>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</si>
  <si>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</si>
  <si>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</si>
  <si>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</si>
  <si>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</si>
  <si>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</si>
  <si>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</si>
  <si>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</si>
  <si>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</si>
  <si>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</si>
  <si>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</si>
  <si>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</si>
  <si>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</si>
  <si>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</si>
  <si>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</si>
  <si>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</si>
  <si>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</si>
  <si>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</si>
  <si>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</si>
  <si>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</si>
  <si>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</si>
  <si>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</si>
  <si>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</si>
  <si>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</si>
  <si>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</si>
  <si>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</si>
  <si>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</si>
  <si>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</si>
  <si>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</si>
  <si>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</si>
  <si>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</si>
  <si>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</si>
  <si>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</si>
  <si>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</si>
  <si>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</si>
  <si>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</si>
  <si>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</si>
  <si>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</si>
  <si>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</si>
  <si>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</si>
  <si>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</si>
  <si>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</si>
  <si>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</si>
  <si>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</si>
  <si>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</si>
  <si>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</si>
  <si>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</si>
  <si>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</si>
  <si>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</si>
  <si>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</si>
  <si>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</si>
  <si>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</si>
  <si>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</si>
  <si>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</si>
  <si>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</si>
  <si>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</si>
  <si>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</si>
  <si>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</si>
  <si>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</si>
  <si>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</si>
  <si>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</si>
  <si>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</si>
  <si>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</si>
  <si>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</si>
  <si>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</si>
  <si>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</si>
  <si>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</si>
  <si>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</si>
  <si>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</si>
  <si>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</si>
  <si>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</si>
  <si>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</si>
  <si>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</si>
  <si>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</si>
  <si>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</si>
  <si>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</si>
  <si>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</si>
  <si>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</si>
  <si>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</si>
  <si>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</si>
  <si>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</si>
  <si>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</si>
  <si>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</si>
  <si>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</si>
  <si>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</si>
  <si>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</si>
  <si>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</si>
  <si>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</si>
  <si>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</si>
  <si>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</si>
  <si>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</si>
  <si>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</si>
  <si>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</si>
  <si>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</si>
  <si>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</si>
  <si>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</si>
  <si>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</si>
  <si>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</si>
  <si>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</si>
  <si>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</si>
  <si>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</si>
  <si>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</si>
  <si>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</si>
  <si>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</si>
  <si>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</si>
  <si>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</si>
  <si>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</si>
  <si>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</si>
  <si>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</si>
  <si>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</si>
  <si>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</si>
  <si>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</si>
  <si>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</si>
  <si>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</si>
  <si>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</si>
  <si>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</si>
  <si>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</si>
  <si>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</si>
  <si>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</si>
  <si>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</si>
  <si>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</si>
  <si>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</si>
  <si>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</si>
  <si>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</si>
  <si>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</si>
  <si>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</si>
  <si>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</si>
  <si>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</si>
  <si>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</si>
  <si>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</si>
  <si>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</si>
  <si>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</si>
  <si>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</si>
  <si>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</si>
  <si>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</si>
  <si>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</si>
  <si>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</si>
  <si>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</si>
  <si>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</si>
  <si>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</si>
  <si>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</si>
  <si>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</si>
  <si>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</si>
  <si>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</si>
  <si>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</si>
  <si>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</si>
  <si>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</si>
  <si>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</si>
  <si>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</si>
  <si>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</si>
  <si>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</si>
  <si>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</si>
  <si>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</si>
  <si>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</si>
  <si>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</si>
  <si>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</si>
  <si>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</si>
  <si>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</si>
  <si>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</si>
  <si>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</si>
  <si>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</si>
  <si>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</si>
  <si>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</si>
  <si>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</si>
  <si>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</si>
  <si>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</si>
  <si>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</si>
  <si>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</si>
  <si>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</si>
  <si>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</si>
  <si>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</si>
  <si>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</si>
  <si>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</si>
  <si>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</si>
  <si>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</si>
  <si>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</si>
  <si>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</si>
  <si>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</si>
  <si>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</si>
  <si>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</si>
  <si>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</si>
  <si>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</si>
  <si>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</si>
  <si>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</si>
  <si>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</si>
  <si>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</si>
  <si>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</si>
  <si>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</si>
  <si>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</si>
  <si>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</si>
  <si>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</si>
  <si>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</si>
  <si>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</si>
  <si>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</si>
  <si>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</si>
  <si>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</si>
  <si>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</si>
  <si>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</si>
  <si>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</si>
  <si>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</si>
  <si>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</si>
  <si>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</si>
  <si>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</si>
  <si>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</si>
  <si>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</si>
  <si>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</si>
  <si>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</si>
  <si>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</si>
  <si>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</si>
  <si>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</si>
  <si>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</si>
  <si>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</si>
  <si>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</si>
  <si>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</si>
  <si>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</si>
  <si>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</si>
  <si>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</si>
  <si>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</si>
  <si>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</si>
  <si>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</si>
  <si>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</si>
  <si>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</si>
  <si>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</si>
  <si>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</si>
  <si>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</si>
  <si>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</si>
  <si>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</si>
  <si>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</si>
  <si>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</si>
  <si>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</si>
  <si>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</si>
  <si>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</si>
  <si>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</si>
  <si>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</si>
  <si>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</si>
  <si>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</si>
  <si>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</si>
  <si>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</si>
  <si>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</si>
  <si>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</si>
  <si>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</si>
  <si>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</si>
  <si>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</si>
  <si>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</si>
  <si>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</si>
  <si>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</si>
  <si>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</si>
  <si>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</si>
  <si>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</si>
  <si>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</si>
  <si>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</si>
  <si>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</si>
  <si>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</si>
  <si>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</si>
  <si>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</si>
  <si>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</si>
  <si>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</si>
  <si>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</si>
  <si>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</si>
  <si>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</si>
  <si>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</si>
  <si>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</si>
  <si>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</si>
  <si>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</si>
  <si>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</si>
  <si>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</si>
  <si>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</si>
  <si>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</si>
  <si>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</si>
  <si>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</si>
  <si>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</si>
  <si>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</si>
  <si>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</si>
  <si>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</si>
  <si>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</si>
  <si>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</si>
  <si>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</si>
  <si>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</si>
  <si>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</si>
  <si>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</si>
  <si>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</si>
  <si>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</si>
  <si>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</si>
  <si>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</si>
  <si>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</si>
  <si>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</si>
  <si>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</si>
  <si>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</si>
  <si>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</si>
  <si>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</si>
  <si>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</si>
  <si>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</si>
  <si>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</si>
  <si>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</si>
  <si>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</si>
  <si>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</si>
  <si>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</si>
  <si>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</si>
  <si>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</si>
  <si>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</si>
  <si>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</si>
  <si>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</si>
  <si>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</si>
  <si>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</si>
  <si>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</si>
  <si>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</si>
  <si>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</si>
  <si>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</si>
  <si>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</si>
  <si>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</si>
  <si>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</si>
  <si>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</si>
  <si>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</si>
  <si>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</si>
  <si>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</si>
  <si>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</si>
  <si>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</si>
  <si>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</si>
  <si>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</si>
  <si>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</si>
  <si>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</si>
  <si>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</si>
  <si>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</si>
  <si>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</si>
  <si>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</si>
  <si>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</si>
  <si>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</si>
  <si>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</si>
  <si>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</si>
  <si>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</si>
  <si>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</si>
  <si>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</si>
  <si>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</si>
  <si>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</si>
  <si>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</si>
  <si>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</si>
  <si>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</si>
  <si>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</si>
  <si>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</si>
  <si>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</si>
  <si>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</si>
  <si>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</si>
  <si>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</si>
  <si>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</si>
  <si>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</si>
  <si>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</si>
  <si>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</si>
  <si>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</si>
  <si>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</si>
  <si>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</si>
  <si>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</si>
  <si>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</si>
  <si>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</si>
  <si>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</si>
  <si>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</si>
  <si>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</si>
  <si>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</si>
  <si>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</si>
  <si>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</si>
  <si>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</si>
  <si>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</si>
  <si>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</si>
  <si>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</si>
  <si>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</si>
  <si>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</si>
  <si>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</si>
  <si>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</si>
  <si>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</si>
  <si>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</si>
  <si>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</si>
  <si>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</si>
  <si>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</si>
  <si>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</si>
  <si>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</si>
  <si>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</si>
  <si>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</si>
  <si>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</si>
  <si>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</si>
  <si>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</si>
  <si>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</si>
  <si>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</si>
  <si>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</si>
  <si>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</si>
  <si>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</si>
  <si>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</si>
  <si>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</si>
  <si>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</si>
  <si>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</si>
  <si>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</si>
  <si>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</si>
  <si>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</si>
  <si>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</si>
  <si>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</si>
  <si>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</si>
  <si>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</si>
  <si>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</si>
  <si>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</si>
  <si>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</si>
  <si>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</si>
  <si>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</si>
  <si>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</si>
  <si>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</si>
  <si>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</si>
  <si>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</si>
  <si>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</si>
  <si>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</si>
  <si>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</si>
  <si>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</si>
  <si>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</si>
  <si>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</si>
  <si>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</si>
  <si>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</si>
  <si>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</si>
  <si>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</si>
  <si>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</si>
  <si>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</si>
  <si>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</si>
  <si>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</si>
  <si>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</si>
  <si>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</si>
  <si>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</si>
  <si>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</si>
  <si>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</si>
  <si>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</si>
  <si>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</si>
  <si>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</si>
  <si>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</si>
  <si>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</si>
  <si>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</si>
  <si>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</si>
  <si>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</si>
  <si>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</si>
  <si>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</si>
  <si>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</si>
  <si>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</si>
  <si>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</si>
  <si>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</si>
  <si>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</si>
  <si>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</si>
  <si>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</si>
  <si>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</si>
  <si>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</si>
  <si>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</si>
  <si>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</si>
  <si>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</si>
  <si>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</si>
  <si>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</si>
  <si>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</si>
  <si>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</si>
  <si>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</si>
  <si>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</si>
  <si>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</si>
  <si>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</si>
  <si>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</si>
  <si>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</si>
  <si>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</si>
  <si>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</si>
  <si>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</si>
  <si>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</si>
  <si>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</si>
  <si>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</si>
  <si>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</si>
  <si>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</si>
  <si>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</si>
  <si>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</si>
  <si>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</si>
  <si>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</si>
  <si>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</si>
  <si>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</si>
  <si>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</si>
  <si>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</si>
  <si>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</si>
  <si>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</si>
  <si>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</si>
  <si>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</si>
  <si>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</si>
  <si>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</si>
  <si>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</si>
  <si>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</si>
  <si>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</si>
  <si>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</si>
  <si>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</si>
  <si>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</si>
  <si>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</si>
  <si>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</si>
  <si>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</si>
  <si>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</si>
  <si>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</si>
  <si>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</si>
  <si>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</si>
  <si>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</si>
  <si>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</si>
  <si>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</si>
  <si>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</si>
  <si>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</si>
  <si>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</si>
  <si>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</si>
  <si>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</si>
  <si>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</si>
  <si>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</si>
  <si>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</si>
  <si>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</si>
  <si>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</si>
  <si>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</si>
  <si>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</si>
  <si>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</si>
  <si>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</si>
  <si>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</si>
  <si>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</si>
  <si>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</si>
  <si>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</si>
  <si>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</si>
  <si>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</si>
  <si>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</si>
  <si>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</si>
  <si>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</si>
  <si>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</si>
  <si>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</si>
  <si>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</si>
  <si>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</si>
  <si>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</si>
  <si>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</si>
  <si>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</si>
  <si>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</si>
  <si>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</si>
  <si>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</si>
  <si>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</si>
  <si>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</si>
  <si>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</si>
  <si>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</si>
  <si>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</si>
  <si>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</si>
  <si>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</si>
  <si>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</si>
  <si>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</si>
  <si>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</si>
  <si>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</si>
  <si>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</si>
  <si>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</si>
  <si>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</si>
  <si>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</si>
  <si>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</si>
  <si>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</si>
  <si>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</si>
  <si>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</si>
  <si>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</si>
  <si>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</si>
  <si>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</si>
  <si>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</si>
  <si>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</si>
  <si>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</si>
  <si>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</si>
  <si>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</si>
  <si>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</si>
  <si>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</si>
  <si>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</si>
  <si>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</si>
  <si>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</si>
  <si>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</si>
  <si>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</si>
  <si>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</si>
  <si>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</si>
  <si>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</si>
  <si>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</si>
  <si>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</si>
  <si>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</si>
  <si>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</si>
  <si>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</si>
  <si>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</si>
  <si>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</si>
  <si>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</si>
  <si>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</si>
  <si>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</si>
  <si>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</si>
  <si>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</si>
  <si>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</si>
  <si>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</si>
  <si>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</si>
  <si>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</si>
  <si>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</si>
  <si>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</si>
  <si>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</si>
  <si>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</si>
  <si>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</si>
  <si>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</si>
  <si>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</si>
  <si>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</si>
  <si>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</si>
  <si>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</si>
  <si>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</si>
  <si>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</si>
  <si>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</si>
  <si>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</si>
  <si>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</si>
  <si>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</si>
  <si>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</si>
  <si>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</si>
  <si>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</si>
  <si>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</si>
  <si>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</si>
  <si>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</si>
  <si>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</si>
  <si>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</si>
  <si>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</si>
  <si>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</si>
  <si>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</si>
  <si>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</si>
  <si>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</si>
  <si>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</si>
  <si>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</si>
  <si>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</si>
  <si>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</si>
  <si>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</si>
  <si>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</si>
  <si>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</si>
  <si>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</si>
  <si>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</si>
  <si>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</si>
  <si>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</si>
  <si>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</si>
  <si>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</si>
  <si>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</si>
  <si>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</si>
  <si>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</si>
  <si>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</si>
  <si>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</si>
  <si>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</si>
  <si>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</si>
  <si>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</si>
  <si>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</si>
  <si>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</si>
  <si>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</si>
  <si>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</si>
  <si>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</si>
  <si>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</si>
  <si>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</si>
  <si>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</si>
  <si>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</si>
  <si>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</si>
  <si>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</si>
  <si>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</si>
  <si>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</si>
  <si>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</si>
  <si>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</si>
  <si>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</si>
  <si>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</si>
  <si>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</si>
  <si>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</si>
  <si>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</si>
  <si>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</si>
  <si>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</si>
  <si>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</si>
  <si>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</si>
  <si>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</si>
  <si>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</si>
  <si>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</si>
  <si>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</si>
  <si>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</si>
  <si>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</si>
  <si>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</si>
  <si>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</si>
  <si>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</si>
  <si>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</si>
  <si>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</si>
  <si>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</si>
  <si>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</si>
  <si>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</si>
  <si>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</si>
  <si>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</si>
  <si>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</si>
  <si>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</si>
  <si>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</si>
  <si>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</si>
  <si>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</si>
  <si>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</si>
  <si>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</si>
  <si>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</si>
  <si>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</si>
  <si>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</si>
  <si>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</si>
  <si>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</si>
  <si>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</si>
  <si>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</si>
  <si>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</si>
  <si>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</si>
  <si>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</si>
  <si>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</si>
  <si>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</si>
  <si>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</si>
  <si>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</si>
  <si>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</si>
  <si>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</si>
  <si>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</si>
  <si>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</si>
  <si>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</si>
  <si>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</si>
  <si>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</si>
  <si>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</si>
  <si>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</si>
  <si>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</si>
  <si>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</si>
  <si>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</si>
  <si>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</si>
  <si>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</si>
  <si>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</si>
  <si>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</si>
  <si>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</si>
  <si>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</si>
  <si>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</si>
  <si>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</si>
  <si>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</si>
  <si>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</si>
  <si>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</si>
  <si>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</si>
  <si>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</si>
  <si>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</si>
  <si>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</si>
  <si>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</si>
  <si>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</si>
  <si>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</si>
  <si>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</si>
  <si>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</si>
  <si>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</si>
  <si>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</si>
  <si>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</si>
  <si>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</si>
  <si>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</si>
  <si>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</si>
  <si>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</si>
  <si>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</si>
  <si>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</si>
  <si>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</si>
  <si>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</si>
  <si>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</si>
  <si>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</si>
  <si>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</si>
  <si>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</si>
  <si>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</si>
  <si>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</si>
  <si>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</si>
  <si>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</si>
  <si>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</si>
  <si>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</si>
  <si>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</si>
  <si>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</si>
  <si>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</si>
  <si>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</si>
  <si>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</si>
  <si>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</si>
  <si>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</si>
  <si>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</si>
  <si>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</si>
  <si>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</si>
  <si>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</si>
  <si>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</si>
  <si>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</si>
  <si>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</si>
  <si>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</si>
  <si>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</si>
  <si>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</si>
  <si>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</si>
  <si>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</si>
  <si>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</si>
  <si>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</si>
  <si>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</si>
  <si>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</si>
  <si>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</si>
  <si>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</si>
  <si>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</si>
  <si>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</si>
  <si>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</si>
  <si>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</si>
  <si>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</si>
  <si>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</si>
  <si>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</si>
  <si>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</si>
  <si>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</si>
  <si>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</si>
  <si>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</si>
  <si>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</si>
  <si>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</si>
  <si>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</si>
  <si>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</si>
  <si>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</si>
  <si>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</si>
  <si>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</si>
  <si>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</si>
  <si>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</si>
  <si>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</si>
  <si>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</si>
  <si>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</si>
  <si>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</si>
  <si>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</si>
  <si>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</si>
  <si>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</si>
  <si>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</si>
  <si>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</si>
  <si>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</si>
  <si>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</si>
  <si>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</si>
  <si>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</si>
  <si>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</si>
  <si>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</si>
  <si>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</si>
  <si>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</si>
  <si>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</si>
  <si>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</si>
  <si>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</si>
  <si>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</si>
  <si>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</si>
  <si>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</si>
  <si>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</si>
  <si>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</si>
  <si>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</si>
  <si>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</si>
  <si>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</si>
  <si>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</si>
  <si>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</si>
  <si>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</si>
  <si>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</si>
  <si>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</si>
  <si>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</si>
  <si>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</si>
  <si>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</si>
  <si>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</si>
  <si>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</si>
  <si>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</si>
  <si>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</si>
  <si>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</si>
  <si>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</si>
  <si>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</si>
  <si>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</si>
  <si>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</si>
  <si>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</si>
  <si>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</si>
  <si>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</si>
  <si>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</si>
  <si>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</si>
  <si>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</si>
  <si>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</si>
  <si>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</si>
  <si>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</si>
  <si>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</si>
  <si>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</si>
  <si>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</si>
  <si>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</si>
  <si>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</si>
  <si>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</si>
  <si>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</si>
  <si>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</si>
  <si>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</si>
  <si>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</si>
  <si>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</si>
  <si>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</si>
  <si>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</si>
  <si>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</si>
  <si>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</si>
  <si>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</si>
  <si>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</si>
  <si>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</si>
  <si>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</si>
  <si>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</si>
  <si>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</si>
  <si>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</si>
  <si>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</si>
  <si>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</si>
  <si>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</si>
  <si>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</si>
  <si>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</si>
  <si>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</si>
  <si>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</si>
  <si>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</si>
  <si>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</si>
  <si>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</si>
  <si>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</si>
  <si>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</si>
  <si>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</si>
  <si>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</si>
  <si>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</si>
  <si>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</si>
  <si>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</si>
  <si>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</si>
  <si>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</si>
  <si>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</si>
  <si>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</si>
  <si>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</si>
  <si>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</si>
  <si>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</si>
  <si>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</si>
  <si>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</si>
  <si>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</si>
  <si>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</si>
  <si>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</si>
  <si>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</si>
  <si>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</si>
  <si>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</si>
  <si>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</si>
  <si>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</si>
  <si>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</si>
  <si>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</si>
  <si>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</si>
  <si>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</si>
  <si>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</si>
  <si>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</si>
  <si>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</si>
  <si>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</si>
  <si>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</si>
  <si>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</si>
  <si>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</si>
  <si>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</si>
  <si>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</si>
  <si>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</si>
  <si>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</si>
  <si>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</si>
  <si>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</si>
  <si>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</si>
  <si>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</si>
  <si>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</si>
  <si>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</si>
  <si>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</si>
  <si>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</si>
  <si>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</si>
  <si>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</si>
  <si>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</si>
  <si>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</si>
  <si>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</si>
  <si>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</si>
  <si>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</si>
  <si>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</si>
  <si>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</si>
  <si>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</si>
  <si>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</si>
  <si>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</si>
  <si>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</si>
  <si>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</si>
  <si>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</si>
  <si>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</si>
  <si>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</si>
  <si>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</si>
  <si>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</si>
  <si>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</si>
  <si>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</si>
  <si>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</si>
  <si>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</si>
  <si>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</si>
  <si>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</si>
  <si>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</si>
  <si>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</si>
  <si>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</si>
  <si>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</si>
  <si>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</si>
  <si>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</si>
  <si>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</si>
  <si>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</si>
  <si>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</si>
  <si>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</si>
  <si>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</si>
  <si>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</si>
  <si>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</si>
  <si>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</si>
  <si>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</si>
  <si>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</si>
  <si>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</si>
  <si>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</si>
  <si>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</si>
  <si>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</si>
  <si>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</si>
  <si>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</si>
  <si>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</si>
  <si>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</si>
  <si>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</si>
  <si>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</si>
  <si>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</si>
  <si>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</si>
  <si>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</si>
  <si>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</si>
  <si>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</si>
  <si>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</si>
  <si>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</si>
  <si>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</si>
  <si>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</si>
  <si>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</si>
  <si>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</si>
  <si>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</si>
  <si>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</si>
  <si>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</si>
  <si>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</si>
  <si>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</si>
  <si>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</si>
  <si>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</si>
  <si>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</si>
  <si>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</si>
  <si>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</si>
  <si>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</si>
  <si>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</si>
  <si>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</si>
  <si>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</si>
  <si>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</si>
  <si>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</si>
  <si>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</si>
  <si>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</si>
  <si>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</si>
  <si>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</si>
  <si>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</si>
  <si>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</si>
  <si>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</si>
  <si>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</si>
  <si>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</si>
  <si>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</si>
  <si>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</si>
  <si>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</si>
  <si>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</si>
  <si>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</si>
  <si>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</si>
  <si>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</si>
  <si>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</si>
  <si>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</si>
  <si>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</si>
  <si>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</si>
  <si>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</si>
  <si>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</si>
  <si>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</si>
  <si>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</si>
  <si>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</si>
  <si>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</si>
  <si>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</si>
  <si>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</si>
  <si>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</si>
  <si>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</si>
  <si>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</si>
  <si>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</si>
  <si>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</si>
  <si>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</si>
  <si>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</si>
  <si>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</si>
  <si>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</si>
  <si>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</si>
  <si>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</si>
  <si>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</si>
  <si>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</si>
  <si>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</si>
  <si>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</si>
  <si>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</si>
  <si>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</si>
  <si>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</si>
  <si>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</si>
  <si>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</si>
  <si>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</si>
  <si>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</si>
  <si>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</si>
  <si>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</si>
  <si>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</si>
  <si>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</si>
  <si>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</si>
  <si>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</si>
  <si>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</si>
  <si>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</si>
  <si>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</si>
  <si>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</si>
  <si>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</si>
  <si>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</si>
  <si>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</si>
  <si>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</si>
  <si>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</si>
  <si>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</si>
  <si>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</si>
  <si>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</si>
  <si>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</si>
  <si>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</si>
  <si>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</si>
  <si>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</si>
  <si>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</si>
  <si>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</si>
  <si>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</si>
  <si>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</si>
  <si>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</si>
  <si>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</si>
  <si>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</si>
  <si>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</si>
  <si>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</si>
  <si>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</si>
  <si>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</si>
  <si>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</si>
  <si>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</si>
  <si>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</si>
  <si>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</si>
  <si>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</si>
  <si>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</si>
  <si>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</si>
  <si>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</si>
  <si>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</si>
  <si>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</si>
  <si>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</si>
  <si>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</si>
  <si>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</si>
  <si>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</si>
  <si>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</si>
  <si>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</si>
  <si>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</si>
  <si>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</si>
  <si>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</si>
  <si>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</si>
  <si>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</si>
  <si>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</si>
  <si>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</si>
  <si>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</si>
  <si>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</si>
  <si>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</si>
  <si>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</si>
  <si>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</si>
  <si>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</si>
  <si>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</si>
  <si>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</si>
  <si>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</si>
  <si>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</si>
  <si>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</si>
  <si>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</si>
  <si>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</si>
  <si>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</si>
  <si>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</si>
  <si>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</si>
  <si>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</si>
  <si>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</si>
  <si>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</si>
  <si>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</si>
  <si>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</si>
  <si>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</si>
  <si>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</si>
  <si>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</si>
  <si>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</si>
  <si>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</si>
  <si>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</si>
  <si>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</si>
  <si>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</si>
  <si>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</si>
  <si>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</si>
  <si>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</si>
  <si>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</si>
  <si>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</si>
  <si>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</si>
  <si>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</si>
  <si>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</si>
  <si>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</si>
  <si>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</si>
  <si>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</si>
  <si>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</si>
  <si>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</si>
  <si>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</si>
  <si>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</si>
  <si>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</si>
  <si>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</si>
  <si>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</si>
  <si>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</si>
  <si>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</si>
  <si>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</si>
  <si>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</si>
  <si>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</si>
  <si>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</si>
  <si>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</si>
  <si>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</si>
  <si>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</si>
  <si>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</si>
  <si>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</si>
  <si>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</si>
  <si>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</si>
  <si>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</si>
  <si>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</si>
  <si>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</si>
  <si>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</si>
  <si>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</si>
  <si>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</si>
  <si>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</si>
  <si>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</si>
  <si>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</si>
  <si>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</si>
  <si>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</si>
  <si>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</si>
  <si>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</si>
  <si>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</si>
  <si>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</si>
  <si>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</si>
  <si>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</si>
  <si>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</si>
  <si>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</si>
  <si>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</si>
  <si>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</si>
  <si>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</si>
  <si>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</si>
  <si>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</si>
  <si>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</si>
  <si>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</si>
  <si>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</si>
  <si>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</si>
  <si>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</si>
  <si>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</si>
  <si>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</si>
  <si>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</si>
  <si>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</si>
  <si>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</si>
  <si>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</si>
  <si>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</si>
  <si>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</si>
  <si>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</si>
  <si>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</si>
  <si>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</si>
  <si>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</si>
  <si>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</si>
  <si>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</si>
  <si>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</si>
  <si>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</si>
  <si>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</si>
  <si>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</si>
  <si>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</si>
  <si>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</si>
  <si>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</si>
  <si>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</si>
  <si>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</si>
  <si>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</si>
  <si>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</si>
  <si>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</si>
  <si>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</si>
  <si>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</si>
  <si>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</si>
  <si>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</si>
  <si>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</si>
  <si>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</si>
  <si>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</si>
  <si>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</si>
  <si>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</si>
  <si>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</si>
  <si>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</si>
  <si>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</si>
  <si>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</si>
  <si>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</si>
  <si>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</si>
  <si>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</si>
  <si>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</si>
  <si>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</si>
  <si>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</si>
  <si>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</si>
  <si>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</si>
  <si>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</si>
  <si>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</si>
  <si>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</si>
  <si>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</si>
  <si>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</si>
  <si>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</si>
  <si>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</si>
  <si>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</si>
  <si>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</si>
  <si>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</si>
  <si>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</si>
  <si>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</si>
  <si>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</si>
  <si>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</si>
  <si>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</si>
  <si>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</si>
  <si>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</si>
  <si>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</si>
  <si>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</si>
  <si>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</si>
  <si>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</si>
  <si>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</si>
  <si>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</si>
  <si>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</si>
  <si>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</si>
  <si>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</si>
  <si>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</si>
  <si>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</si>
  <si>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</si>
  <si>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</si>
  <si>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</si>
  <si>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</si>
  <si>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</si>
  <si>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</si>
  <si>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</si>
  <si>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</si>
  <si>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</si>
  <si>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</si>
  <si>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</si>
  <si>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</si>
  <si>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</si>
  <si>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</si>
  <si>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</si>
  <si>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</si>
  <si>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</si>
  <si>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</si>
  <si>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</si>
  <si>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</si>
  <si>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</si>
  <si>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</si>
  <si>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</si>
  <si>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</si>
  <si>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</si>
  <si>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</si>
  <si>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</si>
  <si>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</si>
  <si>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</si>
  <si>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</si>
  <si>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</si>
  <si>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</si>
  <si>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</si>
  <si>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</si>
  <si>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</si>
  <si>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</si>
  <si>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</si>
  <si>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</si>
  <si>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</si>
  <si>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</si>
  <si>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</si>
  <si>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</si>
  <si>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</si>
  <si>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</si>
  <si>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</si>
  <si>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</si>
  <si>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</si>
  <si>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</si>
  <si>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</si>
  <si>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</si>
  <si>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</si>
  <si>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</si>
  <si>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</si>
  <si>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</si>
  <si>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</si>
  <si>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</si>
  <si>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</si>
  <si>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</si>
  <si>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</si>
  <si>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</si>
  <si>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</si>
  <si>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</si>
  <si>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</si>
  <si>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</si>
  <si>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</si>
  <si>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</si>
  <si>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</si>
  <si>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</si>
  <si>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</si>
  <si>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</si>
  <si>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</si>
  <si>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</si>
  <si>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</si>
  <si>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</si>
  <si>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</si>
  <si>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</si>
  <si>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</si>
  <si>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</si>
  <si>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</si>
  <si>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</si>
  <si>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</si>
  <si>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</si>
  <si>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</si>
  <si>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</si>
  <si>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</si>
  <si>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</si>
  <si>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</si>
  <si>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</si>
  <si>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</si>
  <si>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</si>
  <si>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</si>
  <si>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</si>
  <si>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</si>
  <si>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</si>
  <si>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</si>
  <si>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</si>
  <si>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</si>
  <si>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</si>
  <si>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</si>
  <si>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</si>
  <si>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</si>
  <si>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</si>
  <si>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</si>
  <si>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</si>
  <si>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</si>
  <si>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</si>
  <si>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</si>
  <si>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</si>
  <si>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</si>
  <si>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</si>
  <si>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</si>
  <si>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</si>
  <si>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</si>
  <si>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</si>
  <si>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</si>
  <si>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</si>
  <si>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</si>
  <si>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</si>
  <si>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</si>
  <si>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</si>
  <si>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</si>
  <si>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</si>
  <si>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</si>
  <si>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</si>
  <si>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</si>
  <si>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</si>
  <si>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</si>
  <si>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</si>
  <si>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</si>
  <si>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</si>
  <si>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</si>
  <si>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</si>
  <si>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</si>
  <si>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</si>
  <si>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</si>
  <si>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</si>
  <si>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</si>
  <si>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</si>
  <si>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</si>
  <si>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</si>
  <si>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</si>
  <si>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</si>
  <si>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</si>
  <si>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</si>
  <si>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</si>
  <si>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</si>
  <si>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</si>
  <si>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</si>
  <si>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</si>
  <si>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</si>
  <si>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</si>
  <si>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</si>
  <si>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</si>
  <si>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</si>
  <si>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</si>
  <si>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</si>
  <si>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</si>
  <si>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</si>
  <si>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</si>
  <si>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</si>
  <si>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</si>
  <si>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</si>
  <si>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</si>
  <si>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</si>
  <si>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</si>
  <si>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</si>
  <si>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</si>
  <si>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</si>
  <si>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</si>
  <si>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</si>
  <si>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</si>
  <si>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</si>
  <si>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</si>
  <si>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</si>
  <si>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</si>
  <si>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</si>
  <si>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</si>
  <si>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</si>
  <si>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</si>
  <si>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</si>
  <si>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</si>
  <si>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</si>
  <si>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</si>
  <si>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</si>
  <si>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</si>
  <si>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</si>
  <si>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</si>
  <si>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</si>
  <si>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</si>
  <si>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</si>
  <si>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</si>
  <si>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</si>
  <si>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</si>
  <si>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</si>
  <si>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</si>
  <si>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</si>
  <si>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</si>
  <si>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</si>
  <si>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</si>
  <si>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</si>
  <si>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</si>
  <si>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</si>
  <si>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</si>
  <si>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</si>
  <si>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</si>
  <si>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</si>
  <si>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</si>
  <si>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</si>
  <si>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</si>
  <si>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</si>
  <si>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</si>
  <si>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</si>
  <si>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</si>
  <si>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</si>
  <si>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</si>
  <si>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</si>
  <si>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</si>
  <si>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</si>
  <si>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</si>
  <si>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</si>
  <si>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</si>
  <si>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</si>
  <si>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</si>
  <si>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</si>
  <si>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</si>
  <si>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</si>
  <si>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</si>
  <si>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</si>
  <si>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</si>
  <si>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</si>
  <si>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</si>
  <si>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</si>
  <si>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</si>
  <si>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</si>
  <si>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</si>
  <si>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</si>
  <si>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</si>
  <si>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</si>
  <si>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</si>
  <si>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</si>
  <si>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</si>
  <si>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</si>
  <si>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</si>
  <si>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</si>
  <si>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</si>
  <si>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</si>
  <si>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</si>
  <si>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</si>
  <si>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</si>
  <si>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</si>
  <si>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</si>
  <si>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</si>
  <si>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</si>
  <si>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</si>
  <si>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</si>
  <si>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</si>
  <si>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</si>
  <si>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</si>
  <si>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</si>
  <si>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</si>
  <si>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</si>
  <si>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</si>
  <si>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</si>
  <si>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</si>
  <si>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</si>
  <si>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</si>
  <si>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</si>
  <si>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</si>
  <si>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</si>
  <si>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</si>
  <si>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</si>
  <si>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</si>
  <si>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</si>
  <si>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</si>
  <si>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</si>
  <si>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</si>
  <si>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</si>
  <si>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</si>
  <si>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</si>
  <si>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</si>
  <si>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</si>
  <si>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</si>
  <si>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</si>
  <si>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</si>
  <si>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</si>
  <si>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</si>
  <si>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</si>
  <si>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</si>
  <si>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</si>
  <si>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</si>
  <si>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</si>
  <si>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</si>
  <si>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</si>
  <si>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</si>
  <si>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</si>
  <si>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</si>
  <si>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</si>
  <si>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</si>
  <si>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</si>
  <si>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</si>
  <si>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</si>
  <si>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</si>
  <si>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</si>
  <si>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</si>
  <si>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</si>
  <si>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</si>
  <si>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</si>
  <si>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</si>
  <si>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</si>
  <si>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</si>
  <si>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</si>
  <si>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</si>
  <si>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</si>
  <si>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</si>
  <si>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</si>
  <si>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</si>
  <si>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</si>
  <si>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</si>
  <si>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</si>
  <si>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</si>
  <si>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</si>
  <si>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</si>
  <si>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</si>
  <si>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</si>
  <si>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</si>
  <si>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</si>
  <si>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</si>
  <si>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</si>
  <si>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</si>
  <si>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</si>
  <si>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</si>
  <si>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</si>
  <si>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</si>
  <si>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</si>
  <si>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</si>
  <si>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</si>
  <si>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</si>
  <si>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</si>
  <si>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</si>
  <si>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</si>
  <si>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</si>
  <si>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</si>
  <si>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</si>
  <si>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</si>
  <si>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</si>
  <si>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</si>
  <si>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</si>
  <si>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</si>
  <si>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</si>
  <si>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</si>
  <si>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</si>
  <si>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</si>
  <si>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</si>
  <si>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</si>
  <si>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</si>
  <si>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</si>
  <si>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</si>
  <si>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</si>
  <si>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</si>
  <si>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</si>
  <si>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</si>
  <si>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</si>
  <si>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</si>
  <si>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</si>
  <si>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</si>
  <si>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</si>
  <si>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</si>
  <si>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</si>
  <si>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</si>
  <si>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</si>
  <si>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</si>
  <si>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</si>
  <si>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</si>
  <si>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</si>
  <si>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</si>
  <si>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</si>
  <si>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</si>
  <si>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</si>
  <si>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</si>
  <si>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</si>
  <si>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</si>
  <si>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</si>
  <si>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</si>
  <si>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</si>
  <si>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</si>
  <si>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</si>
  <si>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</si>
  <si>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</si>
  <si>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</si>
  <si>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</si>
  <si>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</si>
  <si>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</si>
  <si>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</si>
  <si>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</si>
  <si>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</si>
  <si>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</si>
  <si>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</si>
  <si>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</si>
  <si>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</si>
  <si>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</si>
  <si>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</si>
  <si>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</si>
  <si>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</si>
  <si>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</si>
  <si>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</si>
  <si>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</si>
  <si>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</si>
  <si>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</si>
  <si>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</si>
  <si>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</si>
  <si>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</si>
  <si>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</si>
  <si>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</si>
  <si>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</si>
  <si>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</si>
  <si>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</si>
  <si>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</si>
  <si>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</si>
  <si>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</si>
  <si>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</si>
  <si>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</si>
  <si>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</si>
  <si>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</si>
  <si>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</si>
  <si>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</si>
  <si>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</si>
  <si>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</si>
  <si>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</si>
  <si>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</si>
  <si>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</si>
  <si>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</si>
  <si>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</si>
  <si>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</si>
  <si>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</si>
  <si>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</si>
  <si>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</si>
  <si>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</si>
  <si>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</si>
  <si>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</si>
  <si>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</si>
  <si>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</si>
  <si>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</si>
  <si>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</si>
  <si>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</si>
  <si>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</si>
  <si>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</si>
  <si>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</si>
  <si>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</si>
  <si>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</si>
  <si>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</si>
  <si>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</si>
  <si>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</si>
  <si>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</si>
  <si>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</si>
  <si>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</si>
  <si>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</si>
  <si>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</si>
  <si>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</si>
  <si>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</si>
  <si>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</si>
  <si>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</si>
  <si>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</si>
  <si>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</si>
  <si>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</si>
  <si>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</si>
  <si>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</si>
  <si>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</si>
  <si>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</si>
  <si>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</si>
  <si>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</si>
  <si>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</si>
  <si>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</si>
  <si>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</si>
  <si>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</si>
  <si>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</si>
  <si>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</si>
  <si>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</si>
  <si>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</si>
  <si>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</si>
  <si>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</si>
  <si>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</si>
  <si>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</si>
  <si>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</si>
  <si>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</si>
  <si>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</si>
  <si>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</si>
  <si>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</si>
  <si>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</si>
  <si>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</si>
  <si>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</si>
  <si>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</si>
  <si>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</si>
  <si>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</si>
  <si>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</si>
  <si>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</si>
  <si>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</si>
  <si>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</si>
  <si>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</si>
  <si>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</si>
  <si>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</si>
  <si>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</si>
  <si>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</si>
  <si>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</si>
  <si>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</si>
  <si>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</si>
  <si>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</si>
  <si>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</si>
  <si>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</si>
  <si>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</si>
  <si>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</si>
  <si>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</si>
  <si>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</si>
  <si>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</si>
  <si>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</si>
  <si>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</si>
  <si>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</si>
  <si>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</si>
  <si>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</si>
  <si>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</si>
  <si>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</si>
  <si>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</si>
  <si>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</si>
  <si>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</si>
  <si>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</si>
  <si>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</si>
  <si>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</si>
  <si>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</si>
  <si>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</si>
  <si>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</si>
  <si>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</si>
  <si>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</si>
  <si>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</si>
  <si>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</si>
  <si>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</si>
  <si>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</si>
  <si>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</si>
  <si>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</si>
  <si>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</si>
  <si>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</si>
  <si>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</si>
  <si>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</si>
  <si>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</si>
  <si>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</si>
  <si>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</si>
  <si>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</si>
  <si>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</si>
  <si>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</si>
  <si>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</si>
  <si>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</si>
  <si>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</si>
  <si>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</si>
  <si>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</si>
  <si>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</si>
  <si>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</si>
  <si>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</si>
  <si>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</si>
  <si>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</si>
  <si>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</si>
  <si>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</si>
  <si>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</si>
  <si>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</si>
  <si>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</si>
  <si>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</si>
  <si>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</si>
  <si>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</si>
  <si>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</si>
  <si>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</si>
  <si>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</si>
  <si>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</si>
  <si>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</si>
  <si>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</si>
  <si>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</si>
  <si>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</si>
  <si>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</si>
  <si>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</si>
  <si>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</si>
  <si>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</si>
  <si>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</si>
  <si>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</si>
  <si>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</si>
  <si>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</si>
  <si>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</si>
  <si>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</si>
  <si>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</si>
  <si>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</si>
  <si>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</si>
  <si>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</si>
  <si>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</si>
  <si>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</si>
  <si>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</si>
  <si>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</si>
  <si>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</si>
  <si>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</si>
  <si>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</si>
  <si>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</si>
  <si>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</si>
  <si>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</si>
  <si>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</si>
  <si>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</si>
  <si>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</si>
  <si>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</si>
  <si>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</si>
  <si>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</si>
  <si>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</si>
  <si>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</si>
  <si>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</si>
  <si>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</si>
  <si>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</si>
  <si>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</si>
  <si>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</si>
  <si>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</si>
  <si>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</si>
  <si>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</si>
  <si>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</si>
  <si>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</si>
  <si>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</si>
  <si>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</si>
  <si>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</si>
  <si>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</si>
  <si>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</si>
  <si>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</si>
  <si>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</si>
  <si>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</si>
  <si>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</si>
  <si>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</si>
  <si>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</si>
  <si>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</si>
  <si>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</si>
  <si>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</si>
  <si>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</si>
  <si>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</si>
  <si>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</si>
  <si>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</si>
  <si>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</si>
  <si>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</si>
  <si>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</si>
  <si>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</si>
  <si>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</si>
  <si>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</si>
  <si>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</si>
  <si>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</si>
  <si>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</si>
  <si>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</si>
  <si>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</si>
  <si>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</si>
  <si>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</si>
  <si>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</si>
  <si>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</si>
  <si>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</si>
  <si>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</si>
  <si>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</si>
  <si>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</si>
  <si>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</si>
  <si>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</si>
  <si>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</si>
  <si>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</si>
  <si>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</si>
  <si>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</si>
  <si>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</si>
  <si>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</si>
  <si>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</si>
  <si>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</si>
  <si>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</si>
  <si>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</si>
  <si>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</si>
  <si>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</si>
  <si>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</si>
  <si>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</si>
  <si>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</si>
  <si>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</si>
  <si>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</si>
  <si>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</si>
  <si>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</si>
  <si>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</si>
  <si>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</si>
  <si>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</si>
  <si>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</si>
  <si>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</si>
  <si>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</si>
  <si>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</si>
  <si>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</si>
  <si>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</si>
  <si>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</si>
  <si>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</si>
  <si>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</si>
  <si>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</si>
  <si>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</si>
  <si>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</si>
  <si>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</si>
  <si>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</si>
  <si>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</si>
  <si>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</si>
  <si>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</si>
  <si>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</si>
  <si>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</si>
  <si>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</si>
  <si>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</si>
  <si>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</si>
  <si>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</si>
  <si>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</si>
  <si>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</si>
  <si>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</si>
  <si>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</si>
  <si>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</si>
  <si>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</si>
  <si>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</si>
  <si>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</si>
  <si>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</si>
  <si>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</si>
  <si>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</si>
  <si>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</si>
  <si>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</si>
  <si>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</si>
  <si>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</si>
  <si>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</si>
  <si>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</si>
  <si>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</si>
  <si>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</si>
  <si>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</si>
  <si>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</si>
  <si>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</si>
  <si>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</si>
  <si>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</si>
  <si>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</si>
  <si>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</si>
  <si>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</si>
  <si>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</si>
  <si>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</si>
  <si>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</si>
  <si>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</si>
  <si>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</si>
  <si>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</si>
  <si>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</si>
  <si>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</si>
  <si>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</si>
  <si>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</si>
  <si>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</si>
  <si>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</si>
  <si>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</si>
  <si>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</si>
  <si>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</si>
  <si>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</si>
  <si>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</si>
  <si>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</si>
  <si>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</si>
  <si>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</si>
  <si>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</si>
  <si>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</si>
  <si>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</si>
  <si>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</si>
  <si>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</si>
  <si>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</si>
  <si>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</si>
  <si>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</si>
  <si>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</si>
  <si>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</si>
  <si>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</si>
  <si>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</si>
  <si>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</si>
  <si>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</si>
  <si>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</si>
  <si>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</si>
  <si>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</si>
  <si>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</si>
  <si>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</si>
  <si>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</si>
  <si>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</si>
  <si>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</si>
  <si>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</si>
  <si>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</si>
  <si>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</si>
  <si>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</si>
  <si>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</si>
  <si>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</si>
  <si>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</si>
  <si>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</si>
  <si>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</si>
  <si>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</si>
  <si>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</si>
  <si>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</si>
  <si>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</si>
  <si>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</si>
  <si>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</si>
  <si>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</si>
  <si>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</si>
  <si>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</si>
  <si>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</si>
  <si>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</si>
  <si>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</si>
  <si>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</si>
  <si>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</si>
  <si>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</si>
  <si>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</si>
  <si>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</si>
  <si>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</si>
  <si>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</si>
  <si>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</si>
  <si>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</si>
  <si>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</si>
  <si>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</si>
  <si>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</si>
  <si>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</si>
  <si>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</si>
  <si>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</si>
  <si>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</si>
  <si>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</si>
  <si>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</si>
  <si>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</si>
  <si>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</si>
  <si>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</si>
  <si>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</si>
  <si>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</si>
  <si>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</si>
  <si>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</si>
  <si>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</si>
  <si>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</si>
  <si>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</si>
  <si>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</si>
  <si>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</si>
  <si>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</si>
  <si>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</si>
  <si>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</si>
  <si>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</si>
  <si>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</si>
  <si>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</si>
  <si>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</si>
  <si>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</si>
  <si>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</si>
  <si>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</si>
  <si>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</si>
  <si>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</si>
  <si>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</si>
  <si>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</si>
  <si>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</si>
  <si>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</si>
  <si>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</si>
  <si>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</si>
  <si>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</si>
  <si>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</si>
  <si>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</si>
  <si>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</si>
  <si>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</si>
  <si>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</si>
  <si>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</si>
  <si>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</si>
  <si>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</si>
  <si>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</si>
  <si>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</si>
  <si>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</si>
  <si>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</si>
  <si>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</si>
  <si>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</si>
  <si>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</si>
  <si>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</si>
  <si>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</si>
  <si>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</si>
  <si>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</si>
  <si>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</si>
  <si>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</si>
  <si>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</si>
  <si>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</si>
  <si>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</si>
  <si>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</si>
  <si>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</si>
  <si>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</si>
  <si>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</si>
  <si>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</si>
  <si>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</si>
  <si>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</si>
  <si>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</si>
  <si>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</si>
  <si>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</si>
  <si>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</si>
  <si>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</si>
  <si>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</si>
  <si>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</si>
  <si>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</si>
  <si>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</si>
  <si>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</si>
  <si>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</si>
  <si>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</si>
  <si>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</si>
  <si>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</si>
  <si>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</si>
  <si>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</si>
  <si>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</si>
  <si>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</si>
  <si>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</si>
  <si>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</si>
  <si>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</si>
  <si>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</si>
  <si>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</si>
  <si>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</si>
  <si>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</si>
  <si>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</si>
  <si>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</si>
  <si>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</si>
  <si>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</si>
  <si>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</si>
  <si>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</si>
  <si>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</si>
  <si>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</si>
  <si>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</si>
  <si>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</si>
  <si>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</si>
  <si>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</si>
  <si>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</si>
  <si>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</si>
  <si>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</si>
  <si>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</si>
  <si>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</si>
  <si>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</si>
  <si>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</si>
  <si>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</si>
  <si>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</si>
  <si>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</si>
  <si>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</si>
  <si>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</si>
  <si>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</si>
  <si>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</si>
  <si>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</si>
  <si>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</si>
  <si>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</si>
  <si>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</si>
  <si>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</si>
  <si>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</si>
  <si>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</si>
  <si>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</si>
  <si>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</si>
  <si>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</si>
  <si>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</si>
  <si>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</si>
  <si>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</si>
  <si>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</si>
  <si>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</si>
  <si>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</si>
  <si>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</si>
  <si>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</si>
  <si>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</si>
  <si>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</si>
  <si>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</si>
  <si>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</si>
  <si>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</si>
  <si>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</si>
  <si>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</si>
  <si>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</si>
  <si>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</si>
  <si>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</si>
  <si>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</si>
  <si>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</si>
  <si>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</si>
  <si>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</si>
  <si>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</si>
  <si>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</si>
  <si>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</si>
  <si>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</si>
  <si>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</si>
  <si>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</si>
  <si>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</si>
  <si>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</si>
  <si>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</si>
  <si>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</si>
  <si>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</si>
  <si>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</si>
  <si>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</si>
  <si>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</si>
  <si>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</si>
  <si>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</si>
  <si>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</si>
  <si>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</si>
  <si>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</si>
  <si>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</si>
  <si>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</si>
  <si>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</si>
  <si>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</si>
  <si>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</si>
  <si>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</si>
  <si>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</si>
  <si>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</si>
  <si>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</si>
  <si>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</si>
  <si>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</si>
  <si>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</si>
  <si>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</si>
  <si>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</si>
  <si>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</si>
  <si>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</si>
  <si>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</si>
  <si>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</si>
  <si>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</si>
  <si>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</si>
  <si>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</si>
  <si>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</si>
  <si>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</si>
  <si>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</si>
  <si>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</si>
  <si>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</si>
  <si>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</si>
  <si>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</si>
  <si>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</si>
  <si>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</si>
  <si>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</si>
  <si>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</si>
  <si>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</si>
  <si>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</si>
  <si>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</si>
  <si>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</si>
  <si>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</si>
  <si>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</si>
  <si>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</si>
  <si>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</si>
  <si>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</si>
  <si>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</si>
  <si>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</si>
  <si>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</si>
  <si>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</si>
  <si>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</si>
  <si>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</si>
  <si>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</si>
  <si>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</si>
  <si>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</si>
  <si>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</si>
  <si>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</si>
  <si>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</si>
  <si>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</si>
  <si>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</si>
  <si>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</si>
  <si>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</si>
  <si>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</si>
  <si>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</si>
  <si>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</si>
  <si>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</si>
  <si>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</si>
  <si>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</si>
  <si>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</si>
  <si>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</si>
  <si>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</si>
  <si>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</si>
  <si>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</si>
  <si>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</si>
  <si>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</si>
  <si>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</si>
  <si>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</si>
  <si>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</si>
  <si>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</si>
  <si>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</si>
  <si>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</si>
  <si>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</si>
  <si>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</si>
  <si>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</si>
  <si>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</si>
  <si>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</si>
  <si>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</si>
  <si>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</si>
  <si>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</si>
  <si>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</si>
  <si>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</si>
  <si>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</si>
  <si>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</si>
  <si>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</si>
  <si>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</si>
  <si>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</si>
  <si>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</si>
  <si>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</si>
  <si>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</si>
  <si>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</si>
  <si>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</si>
  <si>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</si>
  <si>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</si>
  <si>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</si>
  <si>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</si>
  <si>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</si>
  <si>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</si>
  <si>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</si>
  <si>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</si>
  <si>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</si>
  <si>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</si>
  <si>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</si>
  <si>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</si>
  <si>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</si>
  <si>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</si>
  <si>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</si>
  <si>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</si>
  <si>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</si>
  <si>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</si>
  <si>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</si>
  <si>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</si>
  <si>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</si>
  <si>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</si>
  <si>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</si>
  <si>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</si>
  <si>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</si>
  <si>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</si>
  <si>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</si>
  <si>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</si>
  <si>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</si>
  <si>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</si>
  <si>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</si>
  <si>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</si>
  <si>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</si>
  <si>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</si>
  <si>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</si>
  <si>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</si>
  <si>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</si>
  <si>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</si>
  <si>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</si>
  <si>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</si>
  <si>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</si>
  <si>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</si>
  <si>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</si>
  <si>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</si>
  <si>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</si>
  <si>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</si>
  <si>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</si>
  <si>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</si>
  <si>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</si>
  <si>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</si>
  <si>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</si>
  <si>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</si>
  <si>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</si>
  <si>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</si>
  <si>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</si>
  <si>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</si>
  <si>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</si>
  <si>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</si>
  <si>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</si>
  <si>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</si>
  <si>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</si>
  <si>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</si>
  <si>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</si>
  <si>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</si>
  <si>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</si>
  <si>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</si>
  <si>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</si>
  <si>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</si>
  <si>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</si>
  <si>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</si>
  <si>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</si>
  <si>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</si>
  <si>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</si>
  <si>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</si>
  <si>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</si>
  <si>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</si>
  <si>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</si>
  <si>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</si>
  <si>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</si>
  <si>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</si>
  <si>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</si>
  <si>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</si>
  <si>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</si>
  <si>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</si>
  <si>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</si>
  <si>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</si>
  <si>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</si>
  <si>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</si>
  <si>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</si>
  <si>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</si>
  <si>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</si>
  <si>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</si>
  <si>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</si>
  <si>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</si>
  <si>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</si>
  <si>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</si>
  <si>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</si>
  <si>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</si>
  <si>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</si>
  <si>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</si>
  <si>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</si>
  <si>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</si>
  <si>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</si>
  <si>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</si>
  <si>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</si>
  <si>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</si>
  <si>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</si>
  <si>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</si>
  <si>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</si>
  <si>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</si>
  <si>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</si>
  <si>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</si>
  <si>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</si>
  <si>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</si>
  <si>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</si>
  <si>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</si>
  <si>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</si>
  <si>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</si>
  <si>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</si>
  <si>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</si>
  <si>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</si>
  <si>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</si>
  <si>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</si>
  <si>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</si>
  <si>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</si>
  <si>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</si>
  <si>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</si>
  <si>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</si>
  <si>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</si>
  <si>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</si>
  <si>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</si>
  <si>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</si>
  <si>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</si>
  <si>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</si>
  <si>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</si>
  <si>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</si>
  <si>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</si>
  <si>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</si>
  <si>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</si>
  <si>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</si>
  <si>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</si>
  <si>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</si>
  <si>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</si>
  <si>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</si>
  <si>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</si>
  <si>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</si>
  <si>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</si>
  <si>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</si>
  <si>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</si>
  <si>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</si>
  <si>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</si>
  <si>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</si>
  <si>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</si>
  <si>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</si>
  <si>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</si>
  <si>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</si>
  <si>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</si>
  <si>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</si>
  <si>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</si>
  <si>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</si>
  <si>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</si>
  <si>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</si>
  <si>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</si>
  <si>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</si>
  <si>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</si>
  <si>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</si>
  <si>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</si>
  <si>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</si>
  <si>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</si>
  <si>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</si>
  <si>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</si>
  <si>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</si>
  <si>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</si>
  <si>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</si>
  <si>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</si>
  <si>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</si>
  <si>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</si>
  <si>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</si>
  <si>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</si>
  <si>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</si>
  <si>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</si>
  <si>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</si>
  <si>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</si>
  <si>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</si>
  <si>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</si>
  <si>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</si>
  <si>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</si>
  <si>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</si>
  <si>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</si>
  <si>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</si>
  <si>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</si>
  <si>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</si>
  <si>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</si>
  <si>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</si>
  <si>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</si>
  <si>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</si>
  <si>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</si>
  <si>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</si>
  <si>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</si>
  <si>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</si>
  <si>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</si>
  <si>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</si>
  <si>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</si>
  <si>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</si>
  <si>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</si>
  <si>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</si>
  <si>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</si>
  <si>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</si>
  <si>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</si>
  <si>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</si>
  <si>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</si>
  <si>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</si>
  <si>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</si>
  <si>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</si>
  <si>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</si>
  <si>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</si>
  <si>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</si>
  <si>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</si>
  <si>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</si>
  <si>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</si>
  <si>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</si>
  <si>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</si>
  <si>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</si>
  <si>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</si>
  <si>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</si>
  <si>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</si>
  <si>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</si>
  <si>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</si>
  <si>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</si>
  <si>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</si>
  <si>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</si>
  <si>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</si>
  <si>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</si>
  <si>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</si>
  <si>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</si>
  <si>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</si>
  <si>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</si>
  <si>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</si>
  <si>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</si>
  <si>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</si>
  <si>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</si>
  <si>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</si>
  <si>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</si>
  <si>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</si>
  <si>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</si>
  <si>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</si>
  <si>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</si>
  <si>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</si>
  <si>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</si>
  <si>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</si>
  <si>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</si>
  <si>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</si>
  <si>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</si>
  <si>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</si>
  <si>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</si>
  <si>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</si>
  <si>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</si>
  <si>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</si>
  <si>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</si>
  <si>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</si>
  <si>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</si>
  <si>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</si>
  <si>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</si>
  <si>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</si>
  <si>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</si>
  <si>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</si>
  <si>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</si>
  <si>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</si>
  <si>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</si>
  <si>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</si>
  <si>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</si>
  <si>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</si>
  <si>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</si>
  <si>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</si>
  <si>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</si>
  <si>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</si>
  <si>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</si>
  <si>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</si>
  <si>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</si>
  <si>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</si>
  <si>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</si>
  <si>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</si>
  <si>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</si>
  <si>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</si>
  <si>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</si>
  <si>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</si>
  <si>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</si>
  <si>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</si>
  <si>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</si>
  <si>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</si>
  <si>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</si>
  <si>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</si>
  <si>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</si>
  <si>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</si>
  <si>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</si>
  <si>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</si>
  <si>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</si>
  <si>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</si>
  <si>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</si>
  <si>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</si>
  <si>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</si>
  <si>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</si>
  <si>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</si>
  <si>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</si>
  <si>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</si>
  <si>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</si>
  <si>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</si>
  <si>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</si>
  <si>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</si>
  <si>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</si>
  <si>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</si>
  <si>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</si>
  <si>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</si>
  <si>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</si>
  <si>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</si>
  <si>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</si>
  <si>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</si>
  <si>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</si>
  <si>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</si>
  <si>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</si>
  <si>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</si>
  <si>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</si>
  <si>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</si>
  <si>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</si>
  <si>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</si>
  <si>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</si>
  <si>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</si>
  <si>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</si>
  <si>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</si>
  <si>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</si>
  <si>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</si>
  <si>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</si>
  <si>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</si>
  <si>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</si>
  <si>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</si>
  <si>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</si>
  <si>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</si>
  <si>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</si>
  <si>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</si>
  <si>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</si>
  <si>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</si>
  <si>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</si>
  <si>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</si>
  <si>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</si>
  <si>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</si>
  <si>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</si>
  <si>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</si>
  <si>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</si>
  <si>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</si>
  <si>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</si>
  <si>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</si>
  <si>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</si>
  <si>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</si>
  <si>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</si>
  <si>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</si>
  <si>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</si>
  <si>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</si>
  <si>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</si>
  <si>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</si>
  <si>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</si>
  <si>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</si>
  <si>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</si>
  <si>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</si>
  <si>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</si>
  <si>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</si>
  <si>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</si>
  <si>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</si>
  <si>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</si>
  <si>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</si>
  <si>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</si>
  <si>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</si>
  <si>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</si>
  <si>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</si>
  <si>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</si>
  <si>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</si>
  <si>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</si>
  <si>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</si>
  <si>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</si>
  <si>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</si>
  <si>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</si>
  <si>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</si>
  <si>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</si>
  <si>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</si>
  <si>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</si>
  <si>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</si>
  <si>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</si>
  <si>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</si>
  <si>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</si>
  <si>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</si>
  <si>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</si>
  <si>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</si>
  <si>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</si>
  <si>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</si>
  <si>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</si>
  <si>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</si>
  <si>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</si>
  <si>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</si>
  <si>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</si>
  <si>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</si>
  <si>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</si>
  <si>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</si>
  <si>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</si>
  <si>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</si>
  <si>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</si>
  <si>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</si>
  <si>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</si>
  <si>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</si>
  <si>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</si>
  <si>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</si>
  <si>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</si>
  <si>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</si>
  <si>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</si>
  <si>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</si>
  <si>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</si>
  <si>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</si>
  <si>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</si>
  <si>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</si>
  <si>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</si>
  <si>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</si>
  <si>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</si>
  <si>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</si>
  <si>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</si>
  <si>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</si>
  <si>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</si>
  <si>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</si>
  <si>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</si>
  <si>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</si>
  <si>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</si>
  <si>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</si>
  <si>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</si>
  <si>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</si>
  <si>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</si>
  <si>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</si>
  <si>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</si>
  <si>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</si>
  <si>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</si>
  <si>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</si>
  <si>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</si>
  <si>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</si>
  <si>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</si>
  <si>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</si>
  <si>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</si>
  <si>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</si>
  <si>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</si>
  <si>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</si>
  <si>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</si>
  <si>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</si>
  <si>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</si>
  <si>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</si>
  <si>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</si>
  <si>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</si>
  <si>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</si>
  <si>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</si>
  <si>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</si>
  <si>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</si>
  <si>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</si>
  <si>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</si>
  <si>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</si>
  <si>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</si>
  <si>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</si>
  <si>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</si>
  <si>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</si>
  <si>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</si>
  <si>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</si>
  <si>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</si>
  <si>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</si>
  <si>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</si>
  <si>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</si>
  <si>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</si>
  <si>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</si>
  <si>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</si>
  <si>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</si>
  <si>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</si>
  <si>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</si>
  <si>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</si>
  <si>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</si>
  <si>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</si>
  <si>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</si>
  <si>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</si>
  <si>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</si>
  <si>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</si>
  <si>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</si>
  <si>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</si>
  <si>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</si>
  <si>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</si>
  <si>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</si>
  <si>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</si>
  <si>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</si>
  <si>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</si>
  <si>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</si>
  <si>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</si>
  <si>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</si>
  <si>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</si>
  <si>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</si>
  <si>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</si>
  <si>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</si>
  <si>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</si>
  <si>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</si>
  <si>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</si>
  <si>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</si>
  <si>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</si>
  <si>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</si>
  <si>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</si>
  <si>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</si>
  <si>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</si>
  <si>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</si>
  <si>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</si>
  <si>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</si>
  <si>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</si>
  <si>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</si>
  <si>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</si>
  <si>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</si>
  <si>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</si>
  <si>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</si>
  <si>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</si>
  <si>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</si>
  <si>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</si>
  <si>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</si>
  <si>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</si>
  <si>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</si>
  <si>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</si>
  <si>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</si>
  <si>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</si>
  <si>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</si>
  <si>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</si>
  <si>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</si>
  <si>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</si>
  <si>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</si>
  <si>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</si>
  <si>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</si>
  <si>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</si>
  <si>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</si>
  <si>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</si>
  <si>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</si>
  <si>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</si>
  <si>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</si>
  <si>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</si>
  <si>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</si>
  <si>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</si>
  <si>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</si>
  <si>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</si>
  <si>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</si>
  <si>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</si>
  <si>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</si>
  <si>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</si>
  <si>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</si>
  <si>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</si>
  <si>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</si>
  <si>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</si>
  <si>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</si>
  <si>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</si>
  <si>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</si>
  <si>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</si>
  <si>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</si>
  <si>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</si>
  <si>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</si>
  <si>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</si>
  <si>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</si>
  <si>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</si>
  <si>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</si>
  <si>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</si>
  <si>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</si>
  <si>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</si>
  <si>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</si>
  <si>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</si>
  <si>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</si>
  <si>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</si>
  <si>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</si>
  <si>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</si>
  <si>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</si>
  <si>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</si>
  <si>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</si>
  <si>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</si>
  <si>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</si>
  <si>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</si>
  <si>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</si>
  <si>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</si>
  <si>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</si>
  <si>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</si>
  <si>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</si>
  <si>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</si>
  <si>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</si>
  <si>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</si>
  <si>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</si>
  <si>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</si>
  <si>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</si>
  <si>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</si>
  <si>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</si>
  <si>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</si>
  <si>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</si>
  <si>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</si>
  <si>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</si>
  <si>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</si>
  <si>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</si>
  <si>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</si>
  <si>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</si>
  <si>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</si>
  <si>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</si>
  <si>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</si>
  <si>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</si>
  <si>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</si>
  <si>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</si>
  <si>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</si>
  <si>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</si>
  <si>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</si>
  <si>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</si>
  <si>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</si>
  <si>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</si>
  <si>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</si>
  <si>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</si>
  <si>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</si>
  <si>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</si>
  <si>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</si>
  <si>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</si>
  <si>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</si>
  <si>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</si>
  <si>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</si>
  <si>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</si>
  <si>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</si>
  <si>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</si>
  <si>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</si>
  <si>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</si>
  <si>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</si>
  <si>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</si>
  <si>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</si>
  <si>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</si>
  <si>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</si>
  <si>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</si>
  <si>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</si>
  <si>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</si>
  <si>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</si>
  <si>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</si>
  <si>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</si>
  <si>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</si>
  <si>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</si>
  <si>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</si>
  <si>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</si>
  <si>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</si>
  <si>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</si>
  <si>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</si>
  <si>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</si>
  <si>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</si>
  <si>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</si>
  <si>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</si>
  <si>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</si>
  <si>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</si>
  <si>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</si>
  <si>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</si>
  <si>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</si>
  <si>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</si>
  <si>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</si>
  <si>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</si>
  <si>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</si>
  <si>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</si>
  <si>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</si>
  <si>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</si>
  <si>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</si>
  <si>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</si>
  <si>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</si>
  <si>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</si>
  <si>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</si>
  <si>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</si>
  <si>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</si>
  <si>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</si>
  <si>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</si>
  <si>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</si>
  <si>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</si>
  <si>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</si>
  <si>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</si>
  <si>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</si>
  <si>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</si>
  <si>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</si>
  <si>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</si>
  <si>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</si>
  <si>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</si>
  <si>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</si>
  <si>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</si>
  <si>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</si>
  <si>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</si>
  <si>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</si>
  <si>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</si>
  <si>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</si>
  <si>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</si>
  <si>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</si>
  <si>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</si>
  <si>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</si>
  <si>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</si>
  <si>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</si>
  <si>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</si>
  <si>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</si>
  <si>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</si>
  <si>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</si>
  <si>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</si>
  <si>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</si>
  <si>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</si>
  <si>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</si>
  <si>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</si>
  <si>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</si>
  <si>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</si>
  <si>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</si>
  <si>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</si>
  <si>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</si>
  <si>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</si>
  <si>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</si>
  <si>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</si>
  <si>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</si>
  <si>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</si>
  <si>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</si>
  <si>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</si>
  <si>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</si>
  <si>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</si>
  <si>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</si>
  <si>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</si>
  <si>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</si>
  <si>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</si>
  <si>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</si>
  <si>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</si>
  <si>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</si>
  <si>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</si>
  <si>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</si>
  <si>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</si>
  <si>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</si>
  <si>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</si>
  <si>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</si>
  <si>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</si>
  <si>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</si>
  <si>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</si>
  <si>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</si>
  <si>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</si>
  <si>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</si>
  <si>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</si>
  <si>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</si>
  <si>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</si>
  <si>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</si>
  <si>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</si>
  <si>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</si>
  <si>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</si>
  <si>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</si>
  <si>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</si>
  <si>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</si>
  <si>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</si>
  <si>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</si>
  <si>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</si>
  <si>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</si>
  <si>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</si>
  <si>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</si>
  <si>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</si>
  <si>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</si>
  <si>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</si>
  <si>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</si>
  <si>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</si>
  <si>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</si>
  <si>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</si>
  <si>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</si>
  <si>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</si>
  <si>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</si>
  <si>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</si>
  <si>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</si>
  <si>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</si>
  <si>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</si>
  <si>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</si>
  <si>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</si>
  <si>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</si>
  <si>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</si>
  <si>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</si>
  <si>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</si>
  <si>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</si>
  <si>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</si>
  <si>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</si>
  <si>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</si>
  <si>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</si>
  <si>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</si>
  <si>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</si>
  <si>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</si>
  <si>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</si>
  <si>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</si>
  <si>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</si>
  <si>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</si>
  <si>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</si>
  <si>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</si>
  <si>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</si>
  <si>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</si>
  <si>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</si>
  <si>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</si>
  <si>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</si>
  <si>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</si>
  <si>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</si>
  <si>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</si>
  <si>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</si>
  <si>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</si>
  <si>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</si>
  <si>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</si>
  <si>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</si>
  <si>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</si>
  <si>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</si>
  <si>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</si>
  <si>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</si>
  <si>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</si>
  <si>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</si>
  <si>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</si>
  <si>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</si>
  <si>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</si>
  <si>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</si>
  <si>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</si>
  <si>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</si>
  <si>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</si>
  <si>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</si>
  <si>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</si>
  <si>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</si>
  <si>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</si>
  <si>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</si>
  <si>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</si>
  <si>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</si>
  <si>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</si>
  <si>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</si>
  <si>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</si>
  <si>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</si>
  <si>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</si>
  <si>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</si>
  <si>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</si>
  <si>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</si>
  <si>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</si>
  <si>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</si>
  <si>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</si>
  <si>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</si>
  <si>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</si>
  <si>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</si>
  <si>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</si>
  <si>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</si>
  <si>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</si>
  <si>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</si>
  <si>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</si>
  <si>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</si>
  <si>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</si>
  <si>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</si>
  <si>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</si>
  <si>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</si>
  <si>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</si>
  <si>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</si>
  <si>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</si>
  <si>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</si>
  <si>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</si>
  <si>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</si>
  <si>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</si>
  <si>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</si>
  <si>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</si>
  <si>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</si>
  <si>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</si>
  <si>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</si>
  <si>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</si>
  <si>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</si>
  <si>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</si>
  <si>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</si>
  <si>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</si>
  <si>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</si>
  <si>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</si>
  <si>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</si>
  <si>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</si>
  <si>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</si>
  <si>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</si>
  <si>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</si>
  <si>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</si>
  <si>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</si>
  <si>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</si>
  <si>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</si>
  <si>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</si>
  <si>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</si>
  <si>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</si>
  <si>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</si>
  <si>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</si>
  <si>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</si>
  <si>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</si>
  <si>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</si>
  <si>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</si>
  <si>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</si>
  <si>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</si>
  <si>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</si>
  <si>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</si>
  <si>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</si>
  <si>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</si>
  <si>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</si>
  <si>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</si>
  <si>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</si>
  <si>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</si>
  <si>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</si>
  <si>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</si>
  <si>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</si>
  <si>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</si>
  <si>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</si>
  <si>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</si>
  <si>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</si>
  <si>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</si>
  <si>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</si>
  <si>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</si>
  <si>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</si>
  <si>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</si>
  <si>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</si>
  <si>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</si>
  <si>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</si>
  <si>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</si>
  <si>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</si>
  <si>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</si>
  <si>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</si>
  <si>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</si>
  <si>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</si>
  <si>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</si>
  <si>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</si>
  <si>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</si>
  <si>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</si>
  <si>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</si>
  <si>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</si>
  <si>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</si>
  <si>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</si>
  <si>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</si>
  <si>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</si>
  <si>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</si>
  <si>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</si>
  <si>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</si>
  <si>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</si>
  <si>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</si>
  <si>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</si>
  <si>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</si>
  <si>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</si>
  <si>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</si>
  <si>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</si>
  <si>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</si>
  <si>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</si>
  <si>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</si>
  <si>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</si>
  <si>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</si>
  <si>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</si>
  <si>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</si>
  <si>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</si>
  <si>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</si>
  <si>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</si>
  <si>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</si>
  <si>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</si>
  <si>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</si>
  <si>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</si>
  <si>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</si>
  <si>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</si>
  <si>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</si>
  <si>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</si>
  <si>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</si>
  <si>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</si>
  <si>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</si>
  <si>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</si>
  <si>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</si>
  <si>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</si>
  <si>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</si>
  <si>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</si>
  <si>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</si>
  <si>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</si>
  <si>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</si>
  <si>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</si>
  <si>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</si>
  <si>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</si>
  <si>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</si>
  <si>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</si>
  <si>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</si>
  <si>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</si>
  <si>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</si>
  <si>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</si>
  <si>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</si>
  <si>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</si>
  <si>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</si>
  <si>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</si>
  <si>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</si>
  <si>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</si>
  <si>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</si>
  <si>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</si>
  <si>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</si>
  <si>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</si>
  <si>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</si>
  <si>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</si>
  <si>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</si>
  <si>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</si>
  <si>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</si>
  <si>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</si>
  <si>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</si>
  <si>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</si>
  <si>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</si>
  <si>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</si>
  <si>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</si>
  <si>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</si>
  <si>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</si>
  <si>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</si>
  <si>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</si>
  <si>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</si>
  <si>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</si>
  <si>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</si>
  <si>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</si>
  <si>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</si>
  <si>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</si>
  <si>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</si>
  <si>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</si>
  <si>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</si>
  <si>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</si>
  <si>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</si>
  <si>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</si>
  <si>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</si>
  <si>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</si>
  <si>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</si>
  <si>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</si>
  <si>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</si>
  <si>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</si>
  <si>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</si>
  <si>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</si>
  <si>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</si>
  <si>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</si>
  <si>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</si>
  <si>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</si>
  <si>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</si>
  <si>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</si>
  <si>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</si>
  <si>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</si>
  <si>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</si>
  <si>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</si>
  <si>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</si>
  <si>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</si>
  <si>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</si>
  <si>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</si>
  <si>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</si>
  <si>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</si>
  <si>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</si>
  <si>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</si>
  <si>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</si>
  <si>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</si>
  <si>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</si>
  <si>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</si>
  <si>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</si>
  <si>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</si>
  <si>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</si>
  <si>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</si>
  <si>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</si>
  <si>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</si>
  <si>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</si>
  <si>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</si>
  <si>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</si>
  <si>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</si>
  <si>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</si>
  <si>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</si>
  <si>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</si>
  <si>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</si>
  <si>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</si>
  <si>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</si>
  <si>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</si>
  <si>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</si>
  <si>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</si>
  <si>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</si>
  <si>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</si>
  <si>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</si>
  <si>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</si>
  <si>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</si>
  <si>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</si>
  <si>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</si>
  <si>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</si>
  <si>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</si>
  <si>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</si>
  <si>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</si>
  <si>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</si>
  <si>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</si>
  <si>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</si>
  <si>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</si>
  <si>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</si>
  <si>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</si>
  <si>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</si>
  <si>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</si>
  <si>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</si>
  <si>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</si>
  <si>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</si>
  <si>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</si>
  <si>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</si>
  <si>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</si>
  <si>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</si>
  <si>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</si>
  <si>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</si>
  <si>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</si>
  <si>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</si>
  <si>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</si>
  <si>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</si>
  <si>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</si>
  <si>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</si>
  <si>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</si>
  <si>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</si>
  <si>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</si>
  <si>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</si>
  <si>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</si>
  <si>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</si>
  <si>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</si>
  <si>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</si>
  <si>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</si>
  <si>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</si>
  <si>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</si>
  <si>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</si>
  <si>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</si>
  <si>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</si>
  <si>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</si>
  <si>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</si>
  <si>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</si>
  <si>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</si>
  <si>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</si>
  <si>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</si>
  <si>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</si>
  <si>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</si>
  <si>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</si>
  <si>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</si>
  <si>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</si>
  <si>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</si>
  <si>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</si>
  <si>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</si>
  <si>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</si>
  <si>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</si>
  <si>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</si>
  <si>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</si>
  <si>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</si>
  <si>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</si>
  <si>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</si>
  <si>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</si>
  <si>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</si>
  <si>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</si>
  <si>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</si>
  <si>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</si>
  <si>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</si>
  <si>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</si>
  <si>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</si>
  <si>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</si>
  <si>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</si>
  <si>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</si>
  <si>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</si>
  <si>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</si>
  <si>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</si>
  <si>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</si>
  <si>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</si>
  <si>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</si>
  <si>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</si>
  <si>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</si>
  <si>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</si>
  <si>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</si>
  <si>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</si>
  <si>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</si>
  <si>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</si>
  <si>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</si>
  <si>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</si>
  <si>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</si>
  <si>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</si>
  <si>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</si>
  <si>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</si>
  <si>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</si>
  <si>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</si>
  <si>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</si>
  <si>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</si>
  <si>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</si>
  <si>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</si>
  <si>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</si>
  <si>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</si>
  <si>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</si>
  <si>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</si>
  <si>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</si>
  <si>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</si>
  <si>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</si>
  <si>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</si>
  <si>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</si>
  <si>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</si>
  <si>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</si>
  <si>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</si>
  <si>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</si>
  <si>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</si>
  <si>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</si>
  <si>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</si>
  <si>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</si>
  <si>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</si>
  <si>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</si>
  <si>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</si>
  <si>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</si>
  <si>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</si>
  <si>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</si>
  <si>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</si>
  <si>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</si>
  <si>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</si>
  <si>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</si>
  <si>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</si>
  <si>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</si>
  <si>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</si>
  <si>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</si>
  <si>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</si>
  <si>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</si>
  <si>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</si>
  <si>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</si>
  <si>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</si>
  <si>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</si>
  <si>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</si>
  <si>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</si>
  <si>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</si>
  <si>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</si>
  <si>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</si>
  <si>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</si>
  <si>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</si>
  <si>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</si>
  <si>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</si>
  <si>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</si>
  <si>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</si>
  <si>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</si>
  <si>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</si>
  <si>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</si>
  <si>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</si>
  <si>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</si>
  <si>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</si>
  <si>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</si>
  <si>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</si>
  <si>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</si>
  <si>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</si>
  <si>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</si>
  <si>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</si>
  <si>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</si>
  <si>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</si>
  <si>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</si>
  <si>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</si>
  <si>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</si>
  <si>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</si>
  <si>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</si>
  <si>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</si>
  <si>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</si>
  <si>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</si>
  <si>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</si>
  <si>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</si>
  <si>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</si>
  <si>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</si>
  <si>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</si>
  <si>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</si>
  <si>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</si>
  <si>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</si>
  <si>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</si>
  <si>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</si>
  <si>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</si>
  <si>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</si>
  <si>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</si>
  <si>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</si>
  <si>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</si>
  <si>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</si>
  <si>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</si>
  <si>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</si>
  <si>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</si>
  <si>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</si>
  <si>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</si>
  <si>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</si>
  <si>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</si>
  <si>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</si>
  <si>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</si>
  <si>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</si>
  <si>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</si>
  <si>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</si>
  <si>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</si>
  <si>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</si>
  <si>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</si>
  <si>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</si>
  <si>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</si>
  <si>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</si>
  <si>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</si>
  <si>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</si>
  <si>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</si>
  <si>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</si>
  <si>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</si>
  <si>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</si>
  <si>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</si>
  <si>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</si>
  <si>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</si>
  <si>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</si>
  <si>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</si>
  <si>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</si>
  <si>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</si>
  <si>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</si>
  <si>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</si>
  <si>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</si>
  <si>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</si>
  <si>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</si>
  <si>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</si>
  <si>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</si>
  <si>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</si>
  <si>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</si>
  <si>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</si>
  <si>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</si>
  <si>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</si>
  <si>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</si>
  <si>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</si>
  <si>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</si>
  <si>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</si>
  <si>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</si>
  <si>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</si>
  <si>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</si>
  <si>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</si>
  <si>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</si>
  <si>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</si>
  <si>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</si>
  <si>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</si>
  <si>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</si>
  <si>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</si>
  <si>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</si>
  <si>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</si>
  <si>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</si>
  <si>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</si>
  <si>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</si>
  <si>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</si>
  <si>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</si>
  <si>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</si>
  <si>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</si>
  <si>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</si>
  <si>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</si>
  <si>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</si>
  <si>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</si>
  <si>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</si>
  <si>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</si>
  <si>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</si>
  <si>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</si>
  <si>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</si>
  <si>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</si>
  <si>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</si>
  <si>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</si>
  <si>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</si>
  <si>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</si>
  <si>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</si>
  <si>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</si>
  <si>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</si>
  <si>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</si>
  <si>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</si>
  <si>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</si>
  <si>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</si>
  <si>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</si>
  <si>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</si>
  <si>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</si>
  <si>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</si>
  <si>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</si>
  <si>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</si>
  <si>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</si>
  <si>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</si>
  <si>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</si>
  <si>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</si>
  <si>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</si>
  <si>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</si>
  <si>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</si>
  <si>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</si>
  <si>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</si>
  <si>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</si>
  <si>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</si>
  <si>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</si>
  <si>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</si>
  <si>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</si>
  <si>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</si>
  <si>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</si>
  <si>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</si>
  <si>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</si>
  <si>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</si>
  <si>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</si>
  <si>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</si>
  <si>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</si>
  <si>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</si>
  <si>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</si>
  <si>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</si>
  <si>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</si>
  <si>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</si>
  <si>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</si>
  <si>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</si>
  <si>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</si>
  <si>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</si>
  <si>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</si>
  <si>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</si>
  <si>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</si>
  <si>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</si>
  <si>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</si>
  <si>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</si>
  <si>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</si>
  <si>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</si>
  <si>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</si>
  <si>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</si>
  <si>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</si>
  <si>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</si>
  <si>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</si>
  <si>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</si>
  <si>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</si>
  <si>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</si>
  <si>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</si>
  <si>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</si>
  <si>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</si>
  <si>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</si>
  <si>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</si>
  <si>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</si>
  <si>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</si>
  <si>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</si>
  <si>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</si>
  <si>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</si>
  <si>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</si>
  <si>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</si>
  <si>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</si>
  <si>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</si>
  <si>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</si>
  <si>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</si>
  <si>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</si>
  <si>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</si>
  <si>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</si>
  <si>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</si>
  <si>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</si>
  <si>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</si>
  <si>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</si>
  <si>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</si>
  <si>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</si>
  <si>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</si>
  <si>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</si>
  <si>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</si>
  <si>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</si>
  <si>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</si>
  <si>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</si>
  <si>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</si>
  <si>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</si>
  <si>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</si>
  <si>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</si>
  <si>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</si>
  <si>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</si>
  <si>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</si>
  <si>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</si>
  <si>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</si>
  <si>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</si>
  <si>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</si>
  <si>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</si>
  <si>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</si>
  <si>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</si>
  <si>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</si>
  <si>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</si>
  <si>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</si>
  <si>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</si>
  <si>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</si>
  <si>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</si>
  <si>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</si>
  <si>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</si>
  <si>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</si>
  <si>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</si>
  <si>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</si>
  <si>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</si>
  <si>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</si>
  <si>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</si>
  <si>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</si>
  <si>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</si>
  <si>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</si>
  <si>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</si>
  <si>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</si>
  <si>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</si>
  <si>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</si>
  <si>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</si>
  <si>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</si>
  <si>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</si>
  <si>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</si>
  <si>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</si>
  <si>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</si>
  <si>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</si>
  <si>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</si>
  <si>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</si>
  <si>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</si>
  <si>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</si>
  <si>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</si>
  <si>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</si>
  <si>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</si>
  <si>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</si>
  <si>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</si>
  <si>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</si>
  <si>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</si>
  <si>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</si>
  <si>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</si>
  <si>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</si>
  <si>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</si>
  <si>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</si>
  <si>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</si>
  <si>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</si>
  <si>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</si>
  <si>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</si>
  <si>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</si>
  <si>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</si>
  <si>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</si>
  <si>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</si>
  <si>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</si>
  <si>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</si>
  <si>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</si>
  <si>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</si>
  <si>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</si>
  <si>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</si>
  <si>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</si>
  <si>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</si>
  <si>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</si>
  <si>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</si>
  <si>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</si>
  <si>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</si>
  <si>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</si>
  <si>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</si>
  <si>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</si>
  <si>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</si>
  <si>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</si>
  <si>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</si>
  <si>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</si>
  <si>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</si>
  <si>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</si>
  <si>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</si>
  <si>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</si>
  <si>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</si>
  <si>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</si>
  <si>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</si>
  <si>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</si>
  <si>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</si>
  <si>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</si>
  <si>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</si>
  <si>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</si>
  <si>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</si>
  <si>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</si>
  <si>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</si>
  <si>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</si>
  <si>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</si>
  <si>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</si>
  <si>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</si>
  <si>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</si>
  <si>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</si>
  <si>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</si>
  <si>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</si>
  <si>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</si>
  <si>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</si>
  <si>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</si>
  <si>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</si>
  <si>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</si>
  <si>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</si>
  <si>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</si>
  <si>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</si>
  <si>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</si>
  <si>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</si>
  <si>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</si>
  <si>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</si>
  <si>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</si>
  <si>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</si>
  <si>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</si>
  <si>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</si>
  <si>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</si>
  <si>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</si>
  <si>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</si>
  <si>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</si>
  <si>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</si>
  <si>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</si>
  <si>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</si>
  <si>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</si>
  <si>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</si>
  <si>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</si>
  <si>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</si>
  <si>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</si>
  <si>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</si>
  <si>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</si>
  <si>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</si>
  <si>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</si>
  <si>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</si>
  <si>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</si>
  <si>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</si>
  <si>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</si>
  <si>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</si>
  <si>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</si>
  <si>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</si>
  <si>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</si>
  <si>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</si>
  <si>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</si>
  <si>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</si>
  <si>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</si>
  <si>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</si>
  <si>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</si>
  <si>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</si>
  <si>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</si>
  <si>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</si>
  <si>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</si>
  <si>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</si>
  <si>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</si>
  <si>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</si>
  <si>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</si>
  <si>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</si>
  <si>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</si>
  <si>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</si>
  <si>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</si>
  <si>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</si>
  <si>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</si>
  <si>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</si>
  <si>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</si>
  <si>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</si>
  <si>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</si>
  <si>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</si>
  <si>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</si>
  <si>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</si>
  <si>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</si>
  <si>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</si>
  <si>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</si>
  <si>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</si>
  <si>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</si>
  <si>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</si>
  <si>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</si>
  <si>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</si>
  <si>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</si>
  <si>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</si>
  <si>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</si>
  <si>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</si>
  <si>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</si>
  <si>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</si>
  <si>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</si>
  <si>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</si>
  <si>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</si>
  <si>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</si>
  <si>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</si>
  <si>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</si>
  <si>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</si>
  <si>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</si>
  <si>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</si>
  <si>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</si>
  <si>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</si>
  <si>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</si>
  <si>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</si>
  <si>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</si>
  <si>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</si>
  <si>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</si>
  <si>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</si>
  <si>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</si>
  <si>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</si>
  <si>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</si>
  <si>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</si>
  <si>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</si>
  <si>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</si>
  <si>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</si>
  <si>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</si>
  <si>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</si>
  <si>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</si>
  <si>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</si>
  <si>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</si>
  <si>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</si>
  <si>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</si>
  <si>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</si>
  <si>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</si>
  <si>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</si>
  <si>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</si>
  <si>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</si>
  <si>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</si>
  <si>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</si>
  <si>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</si>
  <si>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</si>
  <si>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</si>
  <si>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</si>
  <si>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</si>
  <si>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</si>
  <si>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</si>
  <si>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</si>
  <si>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</si>
  <si>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</si>
  <si>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</si>
  <si>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</si>
  <si>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</si>
  <si>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</si>
  <si>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</si>
  <si>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</si>
  <si>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</si>
  <si>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</si>
  <si>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</si>
  <si>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</si>
  <si>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</si>
  <si>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</si>
  <si>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</si>
  <si>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</si>
  <si>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</si>
  <si>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</si>
  <si>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</si>
  <si>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</si>
  <si>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</si>
  <si>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</si>
  <si>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</si>
  <si>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</si>
  <si>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</si>
  <si>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</si>
  <si>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</si>
  <si>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</si>
  <si>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</si>
  <si>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</si>
  <si>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</si>
  <si>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</si>
  <si>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</si>
  <si>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</si>
  <si>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</si>
  <si>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</si>
  <si>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</si>
  <si>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</si>
  <si>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</si>
  <si>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</si>
  <si>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</si>
  <si>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</si>
  <si>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</si>
  <si>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</si>
  <si>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</si>
  <si>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</si>
  <si>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</si>
  <si>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</si>
  <si>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</si>
  <si>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</si>
  <si>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</si>
  <si>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</si>
  <si>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</si>
  <si>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</si>
  <si>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</si>
  <si>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</si>
  <si>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</si>
  <si>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</si>
  <si>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</si>
  <si>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</si>
  <si>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</si>
  <si>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</si>
  <si>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</si>
  <si>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</si>
  <si>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</si>
  <si>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</si>
  <si>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</si>
  <si>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</si>
  <si>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</si>
  <si>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</si>
  <si>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</si>
  <si>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</si>
  <si>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</si>
  <si>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</si>
  <si>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</si>
  <si>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</si>
  <si>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</si>
  <si>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</si>
  <si>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</si>
  <si>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</si>
  <si>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</si>
  <si>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</si>
  <si>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</si>
  <si>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</si>
  <si>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</si>
  <si>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</si>
  <si>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</si>
  <si>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</si>
  <si>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</si>
  <si>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</si>
  <si>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</si>
  <si>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</si>
  <si>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</si>
  <si>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</si>
  <si>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</si>
  <si>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</si>
  <si>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</si>
  <si>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</si>
  <si>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</si>
  <si>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</si>
  <si>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</si>
  <si>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</si>
  <si>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</si>
  <si>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</si>
  <si>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</si>
  <si>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</si>
  <si>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</si>
  <si>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</si>
  <si>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</si>
  <si>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</si>
  <si>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</si>
  <si>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</si>
  <si>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</si>
  <si>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</si>
  <si>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</si>
  <si>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</si>
  <si>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</si>
  <si>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</si>
  <si>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</si>
  <si>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</si>
  <si>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</si>
  <si>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</si>
  <si>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</si>
  <si>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</si>
  <si>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</si>
  <si>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</si>
  <si>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</si>
  <si>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</si>
  <si>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</si>
  <si>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</si>
  <si>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</si>
  <si>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</si>
  <si>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</si>
  <si>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</si>
  <si>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</si>
  <si>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</si>
  <si>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</si>
  <si>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</si>
  <si>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</si>
  <si>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</si>
  <si>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</si>
  <si>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</si>
  <si>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</si>
  <si>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</si>
  <si>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</si>
  <si>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</si>
  <si>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</si>
  <si>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</si>
  <si>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</si>
  <si>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</si>
  <si>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</si>
  <si>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</si>
  <si>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</si>
  <si>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</si>
  <si>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</si>
  <si>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</si>
  <si>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</si>
  <si>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</si>
  <si>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</si>
  <si>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</si>
  <si>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</si>
  <si>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</si>
  <si>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</si>
  <si>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</si>
  <si>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</si>
  <si>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</si>
  <si>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</si>
  <si>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</si>
  <si>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</si>
  <si>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</si>
  <si>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</si>
  <si>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</si>
  <si>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</si>
  <si>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</si>
  <si>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</si>
  <si>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</si>
  <si>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</si>
  <si>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</si>
  <si>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</si>
  <si>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</si>
  <si>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</si>
  <si>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</si>
  <si>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</si>
  <si>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</si>
  <si>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</si>
  <si>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</si>
  <si>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</si>
  <si>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</si>
  <si>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</si>
  <si>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</si>
  <si>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</si>
  <si>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</si>
  <si>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</si>
  <si>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</si>
  <si>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</si>
  <si>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</si>
  <si>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</si>
  <si>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</si>
  <si>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</si>
  <si>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</si>
  <si>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</si>
  <si>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</si>
  <si>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</si>
  <si>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</si>
  <si>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</si>
  <si>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</si>
  <si>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</si>
  <si>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</si>
  <si>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</si>
  <si>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</si>
  <si>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</si>
  <si>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</si>
  <si>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</si>
  <si>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</si>
  <si>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</si>
  <si>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</si>
  <si>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</si>
  <si>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</si>
  <si>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</si>
  <si>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</si>
  <si>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</si>
  <si>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</si>
  <si>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</si>
  <si>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</si>
  <si>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</si>
  <si>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</si>
  <si>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</si>
  <si>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</si>
  <si>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</si>
  <si>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</si>
  <si>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</si>
  <si>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</si>
  <si>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</si>
  <si>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</si>
  <si>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</si>
  <si>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</si>
  <si>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</si>
  <si>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</si>
  <si>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</si>
  <si>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</si>
  <si>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</si>
  <si>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</si>
  <si>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</si>
  <si>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</si>
  <si>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</si>
  <si>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</si>
  <si>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</si>
  <si>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</si>
  <si>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</si>
  <si>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</si>
  <si>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</si>
  <si>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</si>
  <si>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</si>
  <si>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</si>
  <si>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</si>
  <si>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</si>
  <si>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</si>
  <si>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</si>
  <si>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</si>
  <si>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</si>
  <si>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</si>
  <si>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</si>
  <si>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</si>
  <si>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</si>
  <si>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</si>
  <si>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</si>
  <si>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</si>
  <si>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</si>
  <si>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</si>
  <si>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</si>
  <si>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</si>
  <si>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</si>
  <si>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</si>
  <si>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</si>
  <si>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</si>
  <si>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</si>
  <si>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</si>
  <si>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</si>
  <si>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</si>
  <si>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</si>
  <si>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</si>
  <si>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</si>
  <si>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</si>
  <si>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</si>
  <si>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</si>
  <si>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</si>
  <si>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</si>
  <si>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</si>
  <si>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</si>
  <si>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</si>
  <si>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</si>
  <si>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</si>
  <si>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</si>
  <si>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</si>
  <si>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</si>
  <si>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</si>
  <si>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</si>
  <si>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</si>
  <si>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</si>
  <si>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</si>
  <si>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</si>
  <si>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</si>
  <si>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</si>
  <si>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</si>
  <si>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</si>
  <si>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</si>
  <si>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</si>
  <si>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</si>
  <si>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</si>
  <si>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</si>
  <si>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</si>
  <si>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</si>
  <si>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</si>
  <si>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</si>
  <si>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</si>
  <si>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</si>
  <si>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</si>
  <si>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</si>
  <si>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</si>
  <si>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</si>
  <si>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</si>
  <si>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</si>
  <si>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</si>
  <si>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</si>
  <si>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</si>
  <si>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</si>
  <si>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</si>
  <si>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</si>
  <si>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</si>
  <si>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</si>
  <si>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</si>
  <si>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</si>
  <si>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</si>
  <si>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</si>
  <si>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</si>
  <si>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</si>
  <si>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</si>
  <si>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</si>
  <si>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</si>
  <si>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</si>
  <si>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</si>
  <si>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</si>
  <si>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</si>
  <si>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</si>
  <si>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</si>
  <si>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</si>
  <si>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</si>
  <si>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</si>
  <si>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</si>
  <si>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</si>
  <si>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</si>
  <si>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</si>
  <si>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</si>
  <si>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</si>
  <si>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</si>
  <si>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</si>
  <si>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</si>
  <si>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</si>
  <si>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</si>
  <si>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</si>
  <si>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</si>
  <si>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</si>
  <si>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</si>
  <si>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</si>
  <si>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</si>
  <si>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</si>
  <si>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</si>
  <si>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</si>
  <si>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</si>
  <si>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</si>
  <si>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</si>
  <si>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</si>
  <si>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</si>
  <si>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</si>
  <si>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</si>
  <si>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</si>
  <si>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</si>
  <si>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</si>
  <si>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</si>
  <si>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</si>
  <si>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</si>
  <si>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</si>
  <si>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</si>
  <si>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</si>
  <si>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</si>
  <si>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</si>
  <si>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</si>
  <si>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</si>
  <si>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</si>
  <si>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</si>
  <si>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</si>
  <si>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</si>
  <si>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</si>
  <si>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</si>
  <si>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</si>
  <si>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</si>
  <si>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</si>
  <si>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</si>
  <si>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</si>
  <si>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</si>
  <si>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</si>
  <si>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</si>
  <si>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</si>
  <si>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</si>
  <si>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</si>
  <si>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</si>
  <si>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</si>
  <si>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</si>
  <si>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</si>
  <si>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</si>
  <si>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</si>
  <si>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</si>
  <si>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</si>
  <si>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</si>
  <si>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</si>
  <si>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</si>
  <si>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</si>
  <si>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</si>
  <si>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</si>
  <si>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</si>
  <si>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</si>
  <si>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</si>
  <si>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</si>
  <si>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</si>
  <si>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</si>
  <si>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</si>
  <si>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</si>
  <si>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</si>
  <si>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</si>
  <si>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</si>
  <si>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</si>
  <si>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</si>
  <si>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</si>
  <si>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</si>
  <si>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</si>
  <si>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</si>
  <si>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</si>
  <si>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</si>
  <si>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</si>
  <si>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</si>
  <si>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</si>
  <si>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</si>
  <si>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</si>
  <si>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</si>
  <si>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</si>
  <si>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</si>
  <si>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</si>
  <si>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</si>
  <si>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</si>
  <si>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</si>
  <si>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</si>
  <si>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</si>
  <si>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</si>
  <si>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</si>
  <si>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</si>
  <si>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</si>
  <si>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</si>
  <si>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</si>
  <si>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</si>
  <si>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</si>
  <si>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</si>
  <si>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</si>
  <si>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</si>
  <si>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</si>
  <si>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</si>
  <si>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</si>
  <si>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</si>
  <si>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</si>
  <si>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</si>
  <si>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</si>
  <si>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</si>
  <si>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</si>
  <si>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</si>
  <si>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</si>
  <si>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</si>
  <si>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</si>
  <si>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</si>
  <si>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</si>
  <si>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</si>
  <si>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</si>
  <si>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</si>
  <si>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</si>
  <si>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</si>
  <si>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</si>
  <si>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</si>
  <si>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</si>
  <si>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</si>
  <si>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</si>
  <si>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</si>
  <si>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</si>
  <si>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</si>
  <si>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</si>
  <si>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</si>
  <si>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</si>
  <si>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</si>
  <si>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</si>
  <si>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</si>
  <si>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</si>
  <si>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</si>
  <si>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</si>
  <si>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</si>
  <si>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</si>
  <si>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</si>
  <si>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</si>
  <si>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</si>
  <si>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</si>
  <si>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</si>
  <si>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</si>
  <si>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</si>
  <si>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</si>
  <si>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</si>
  <si>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</si>
  <si>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</si>
  <si>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</si>
  <si>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</si>
  <si>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</si>
  <si>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</si>
  <si>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</si>
  <si>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</si>
  <si>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</si>
  <si>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</si>
  <si>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</si>
  <si>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</si>
  <si>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</si>
  <si>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</si>
  <si>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</si>
  <si>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</si>
  <si>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</si>
  <si>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</si>
  <si>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</si>
  <si>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</si>
  <si>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</si>
  <si>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</si>
  <si>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</si>
  <si>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</si>
  <si>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</si>
  <si>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</si>
  <si>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</si>
  <si>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</si>
  <si>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</si>
  <si>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</si>
  <si>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</si>
  <si>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</si>
  <si>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</si>
  <si>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</si>
  <si>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</si>
  <si>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</si>
  <si>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</si>
  <si>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</si>
  <si>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</si>
  <si>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</si>
  <si>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</si>
  <si>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</si>
  <si>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</si>
  <si>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</si>
  <si>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</si>
  <si>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</si>
  <si>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</si>
  <si>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</si>
  <si>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</si>
  <si>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</si>
  <si>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</si>
  <si>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</si>
  <si>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</si>
  <si>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</si>
  <si>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</si>
  <si>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</si>
  <si>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</si>
  <si>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</si>
  <si>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</si>
  <si>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</si>
  <si>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</si>
  <si>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</si>
  <si>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</si>
  <si>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</si>
  <si>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</si>
  <si>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</si>
  <si>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</si>
  <si>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</si>
  <si>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</si>
  <si>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</si>
  <si>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</si>
  <si>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</si>
  <si>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</si>
  <si>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</si>
  <si>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</si>
  <si>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</si>
  <si>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</si>
  <si>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</si>
  <si>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</si>
  <si>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</si>
  <si>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</si>
  <si>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</si>
  <si>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</si>
  <si>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</si>
  <si>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</si>
  <si>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</si>
  <si>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</si>
  <si>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</si>
  <si>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</si>
  <si>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</si>
  <si>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</si>
  <si>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</si>
  <si>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</si>
  <si>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</si>
  <si>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</si>
  <si>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</si>
  <si>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</si>
  <si>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</si>
  <si>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</si>
  <si>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</si>
  <si>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</si>
  <si>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</si>
  <si>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</si>
  <si>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</si>
  <si>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</si>
  <si>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</si>
  <si>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</si>
  <si>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</si>
  <si>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</si>
  <si>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</si>
  <si>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</si>
  <si>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</si>
  <si>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</si>
  <si>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</si>
  <si>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</si>
  <si>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</si>
  <si>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</si>
  <si>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</si>
  <si>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</si>
  <si>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</si>
  <si>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</si>
  <si>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</si>
  <si>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</si>
  <si>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</si>
  <si>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</si>
  <si>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</si>
  <si>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</si>
  <si>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</si>
  <si>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</si>
  <si>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</si>
  <si>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</si>
  <si>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</si>
  <si>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</si>
  <si>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</si>
  <si>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</si>
  <si>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</si>
  <si>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</si>
  <si>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</si>
  <si>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</si>
  <si>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</si>
  <si>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</si>
  <si>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</si>
  <si>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</si>
  <si>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</si>
  <si>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</si>
  <si>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</si>
  <si>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</si>
  <si>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</si>
  <si>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</si>
  <si>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</si>
  <si>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</si>
  <si>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</si>
  <si>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</si>
  <si>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</si>
  <si>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</si>
  <si>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</si>
  <si>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</si>
  <si>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</si>
  <si>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</si>
  <si>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</si>
  <si>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</si>
  <si>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</si>
  <si>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</si>
  <si>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</si>
  <si>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</si>
  <si>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</si>
  <si>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</si>
  <si>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</si>
  <si>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</si>
  <si>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</si>
  <si>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</si>
  <si>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</si>
  <si>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</si>
  <si>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</si>
  <si>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</si>
  <si>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</si>
  <si>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</si>
  <si>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</si>
  <si>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</si>
  <si>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</si>
  <si>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</si>
  <si>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</si>
  <si>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</si>
  <si>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</si>
  <si>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</si>
  <si>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</si>
  <si>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</si>
  <si>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</si>
  <si>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</si>
  <si>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</si>
  <si>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</si>
  <si>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</si>
  <si>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</si>
  <si>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</si>
  <si>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</si>
  <si>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</si>
  <si>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</si>
  <si>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</si>
  <si>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</si>
  <si>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</si>
  <si>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</si>
  <si>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</si>
  <si>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</si>
  <si>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</si>
  <si>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</si>
  <si>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</si>
  <si>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</si>
  <si>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</si>
  <si>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</si>
  <si>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</si>
  <si>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</si>
  <si>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</si>
  <si>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</si>
  <si>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</si>
  <si>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</si>
  <si>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</si>
  <si>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</si>
  <si>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</si>
  <si>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</si>
  <si>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</si>
  <si>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</si>
  <si>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</si>
  <si>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</si>
  <si>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</si>
  <si>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</si>
  <si>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</si>
  <si>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</si>
  <si>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</si>
  <si>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</si>
  <si>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</si>
  <si>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</si>
  <si>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</si>
  <si>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</si>
  <si>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</si>
  <si>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</si>
  <si>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</si>
  <si>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</si>
  <si>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</si>
  <si>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</si>
  <si>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</si>
  <si>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</si>
  <si>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</si>
  <si>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</si>
  <si>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</si>
  <si>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</si>
  <si>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</si>
  <si>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</si>
  <si>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</si>
  <si>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</si>
  <si>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</si>
  <si>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</si>
  <si>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</si>
  <si>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</si>
  <si>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</si>
  <si>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</si>
  <si>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</si>
  <si>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</si>
  <si>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</si>
  <si>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</si>
  <si>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</si>
  <si>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</si>
  <si>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</si>
  <si>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</si>
  <si>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</si>
  <si>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</si>
  <si>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</si>
  <si>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</si>
  <si>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</si>
  <si>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</si>
  <si>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</si>
  <si>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</si>
  <si>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</si>
  <si>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</si>
  <si>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</si>
  <si>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</si>
  <si>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</si>
  <si>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</si>
  <si>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</si>
  <si>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</si>
  <si>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</si>
  <si>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</si>
  <si>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</si>
  <si>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</si>
  <si>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</si>
  <si>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</si>
  <si>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</si>
  <si>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</si>
  <si>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</si>
  <si>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</si>
  <si>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</si>
  <si>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</si>
  <si>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</si>
  <si>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</si>
  <si>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</si>
  <si>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</si>
  <si>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</si>
  <si>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</si>
  <si>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</si>
  <si>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</si>
  <si>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</si>
  <si>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</si>
  <si>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</si>
  <si>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</si>
  <si>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</si>
  <si>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</si>
  <si>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</si>
  <si>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</si>
  <si>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</si>
  <si>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</si>
  <si>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</si>
  <si>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</si>
  <si>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</si>
  <si>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</si>
  <si>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</si>
  <si>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</si>
  <si>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</si>
  <si>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</si>
  <si>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</si>
  <si>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</si>
  <si>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</si>
  <si>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</si>
  <si>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</si>
  <si>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</si>
  <si>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</si>
  <si>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</si>
  <si>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</si>
  <si>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</si>
  <si>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</si>
  <si>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</si>
  <si>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</si>
  <si>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</si>
  <si>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</si>
  <si>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</si>
  <si>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</si>
  <si>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</si>
  <si>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</si>
  <si>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</si>
  <si>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</si>
  <si>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</si>
  <si>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</si>
  <si>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</si>
  <si>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</si>
  <si>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</si>
  <si>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</si>
  <si>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</si>
  <si>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</si>
  <si>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</si>
  <si>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</si>
  <si>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</si>
  <si>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</si>
  <si>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</si>
  <si>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</si>
  <si>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</si>
  <si>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</si>
  <si>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</si>
  <si>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</si>
  <si>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</si>
  <si>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</si>
  <si>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</si>
  <si>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</si>
  <si>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</si>
  <si>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</si>
  <si>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</si>
  <si>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</si>
  <si>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</si>
  <si>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</si>
  <si>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</si>
  <si>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</si>
  <si>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</si>
  <si>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</si>
  <si>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</si>
  <si>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</si>
  <si>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</si>
  <si>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</si>
  <si>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</si>
  <si>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</si>
  <si>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</si>
  <si>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</si>
  <si>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</si>
  <si>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</si>
  <si>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</si>
  <si>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</si>
  <si>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</si>
  <si>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</si>
  <si>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</si>
  <si>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</si>
  <si>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</si>
  <si>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</si>
  <si>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</si>
  <si>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</si>
  <si>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</si>
  <si>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</si>
  <si>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</si>
  <si>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</si>
  <si>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</si>
  <si>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</si>
  <si>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</si>
  <si>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</si>
  <si>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</si>
  <si>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</si>
  <si>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</si>
  <si>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</si>
  <si>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</si>
  <si>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</si>
  <si>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</si>
  <si>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</si>
  <si>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</si>
  <si>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</si>
  <si>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</si>
  <si>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</si>
  <si>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</si>
  <si>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</si>
  <si>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</si>
  <si>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</si>
  <si>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</si>
  <si>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</si>
  <si>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</si>
  <si>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</si>
  <si>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</si>
  <si>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</si>
  <si>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</si>
  <si>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</si>
  <si>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</si>
  <si>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</si>
  <si>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</si>
  <si>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</si>
  <si>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</si>
  <si>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</si>
  <si>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</si>
  <si>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</si>
  <si>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</si>
  <si>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</si>
  <si>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</si>
  <si>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</si>
  <si>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</si>
  <si>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</si>
  <si>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</si>
  <si>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</si>
  <si>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</si>
  <si>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</si>
  <si>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</si>
  <si>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</si>
  <si>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</si>
  <si>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</si>
  <si>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</si>
  <si>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</si>
  <si>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</si>
  <si>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</si>
  <si>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</si>
  <si>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</si>
  <si>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</si>
  <si>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</si>
  <si>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</si>
  <si>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</si>
  <si>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</si>
  <si>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</si>
  <si>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</si>
  <si>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</si>
  <si>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</si>
  <si>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</si>
  <si>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</si>
  <si>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</si>
  <si>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</si>
  <si>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</si>
  <si>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</si>
  <si>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</si>
  <si>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</si>
  <si>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</si>
  <si>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</si>
  <si>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</si>
  <si>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</si>
  <si>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</si>
  <si>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</si>
  <si>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</si>
  <si>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</si>
  <si>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</si>
  <si>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</si>
  <si>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</si>
  <si>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</si>
  <si>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</si>
  <si>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</si>
  <si>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</si>
  <si>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</si>
  <si>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</si>
  <si>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</si>
  <si>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</si>
  <si>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</si>
  <si>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</si>
  <si>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</si>
  <si>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</si>
  <si>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</si>
  <si>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</si>
  <si>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</si>
  <si>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</si>
  <si>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</si>
  <si>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</si>
  <si>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</si>
  <si>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</si>
  <si>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</si>
  <si>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</si>
  <si>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</si>
  <si>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</si>
  <si>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</si>
  <si>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</si>
  <si>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</si>
  <si>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</si>
  <si>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</si>
  <si>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</si>
  <si>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</si>
  <si>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</si>
  <si>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</si>
  <si>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</si>
  <si>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</si>
  <si>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</si>
  <si>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</si>
  <si>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</si>
  <si>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</si>
  <si>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</si>
  <si>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</si>
  <si>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</si>
  <si>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</si>
  <si>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</si>
  <si>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</si>
  <si>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</si>
  <si>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</si>
  <si>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</si>
  <si>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</si>
  <si>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</si>
  <si>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</si>
  <si>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</si>
  <si>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</si>
  <si>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</si>
  <si>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</si>
  <si>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</si>
  <si>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</si>
  <si>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</si>
  <si>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</si>
  <si>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</si>
  <si>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</si>
  <si>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</si>
  <si>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</si>
  <si>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</si>
  <si>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</si>
  <si>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</si>
  <si>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</si>
  <si>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</si>
  <si>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</si>
  <si>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</si>
  <si>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</si>
  <si>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</si>
  <si>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</si>
  <si>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</si>
  <si>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</si>
  <si>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</si>
  <si>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</si>
  <si>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</si>
  <si>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</si>
  <si>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</si>
  <si>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</si>
  <si>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</si>
  <si>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</si>
  <si>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</si>
  <si>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</si>
  <si>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</si>
  <si>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</si>
  <si>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</si>
  <si>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</si>
  <si>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</si>
  <si>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</si>
  <si>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</si>
  <si>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</si>
  <si>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</si>
  <si>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</si>
  <si>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</si>
  <si>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</si>
  <si>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</si>
  <si>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</si>
  <si>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</si>
  <si>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</si>
  <si>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</si>
  <si>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</si>
  <si>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</si>
  <si>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</si>
  <si>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</si>
  <si>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</si>
  <si>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</si>
  <si>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</si>
  <si>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</si>
  <si>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</si>
  <si>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</si>
  <si>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</si>
  <si>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</si>
  <si>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</si>
  <si>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</si>
  <si>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</si>
  <si>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</si>
  <si>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</si>
  <si>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</si>
  <si>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</si>
  <si>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</si>
  <si>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</si>
  <si>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</si>
  <si>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</si>
  <si>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</si>
  <si>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</si>
  <si>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</si>
  <si>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</si>
  <si>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</si>
  <si>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</si>
  <si>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</si>
  <si>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</si>
  <si>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</si>
  <si>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</si>
  <si>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</si>
  <si>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</si>
  <si>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</si>
  <si>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</si>
  <si>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</si>
  <si>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</si>
  <si>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</si>
  <si>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</si>
  <si>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</si>
  <si>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</si>
  <si>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</si>
  <si>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</si>
  <si>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</si>
  <si>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</si>
  <si>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</si>
  <si>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</si>
  <si>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</si>
  <si>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</si>
  <si>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</si>
  <si>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</si>
  <si>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</si>
  <si>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</si>
  <si>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</si>
  <si>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</si>
  <si>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</si>
  <si>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</si>
  <si>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</si>
  <si>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</si>
  <si>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</si>
  <si>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</si>
  <si>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</si>
  <si>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</si>
  <si>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</si>
  <si>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</si>
  <si>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</si>
  <si>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</si>
  <si>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</si>
  <si>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</si>
  <si>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</si>
  <si>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</si>
  <si>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</si>
  <si>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</si>
  <si>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</si>
  <si>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</si>
  <si>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</si>
  <si>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</si>
  <si>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</si>
  <si>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</si>
  <si>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</si>
  <si>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</si>
  <si>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</si>
  <si>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</si>
  <si>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</si>
  <si>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</si>
  <si>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</si>
  <si>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</si>
  <si>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</si>
  <si>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</si>
  <si>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</si>
  <si>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</si>
  <si>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</si>
  <si>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</si>
  <si>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</si>
  <si>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</si>
  <si>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</si>
  <si>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</si>
  <si>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</si>
  <si>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</si>
  <si>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</si>
  <si>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</si>
  <si>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</si>
  <si>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</si>
  <si>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</si>
  <si>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</si>
  <si>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</si>
  <si>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</si>
  <si>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</si>
  <si>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</si>
  <si>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</si>
  <si>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</si>
  <si>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</si>
  <si>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</si>
  <si>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</si>
  <si>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</si>
  <si>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</si>
  <si>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</si>
  <si>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</si>
  <si>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</si>
  <si>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</si>
  <si>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</si>
  <si>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</si>
  <si>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</si>
  <si>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</si>
  <si>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</si>
  <si>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</si>
  <si>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</si>
  <si>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</si>
  <si>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</si>
  <si>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</si>
  <si>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</si>
  <si>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</si>
  <si>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</si>
  <si>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</si>
  <si>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</si>
  <si>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</si>
  <si>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</si>
  <si>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</si>
  <si>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</si>
  <si>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</si>
  <si>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</si>
  <si>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</si>
  <si>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</si>
  <si>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</si>
  <si>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</si>
  <si>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</si>
  <si>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</si>
  <si>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</si>
  <si>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</si>
  <si>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</si>
  <si>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</si>
  <si>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</si>
  <si>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</si>
  <si>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</si>
  <si>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</si>
  <si>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</si>
  <si>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</si>
  <si>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</si>
  <si>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</si>
  <si>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</si>
  <si>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</si>
  <si>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</si>
  <si>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</si>
  <si>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</si>
  <si>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</si>
  <si>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</si>
  <si>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</si>
  <si>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</si>
  <si>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</si>
  <si>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</si>
  <si>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</si>
  <si>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</si>
  <si>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</si>
  <si>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</si>
  <si>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</si>
  <si>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</si>
  <si>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</si>
  <si>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</si>
  <si>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</si>
  <si>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</si>
  <si>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</si>
  <si>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</si>
  <si>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</si>
  <si>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</si>
  <si>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</si>
  <si>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</si>
  <si>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</si>
  <si>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</si>
  <si>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</si>
  <si>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</si>
  <si>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</si>
  <si>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</si>
  <si>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</si>
  <si>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</si>
  <si>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</si>
  <si>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</si>
  <si>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</si>
  <si>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</si>
  <si>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</si>
  <si>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</si>
  <si>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</si>
  <si>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</si>
  <si>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</si>
  <si>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</si>
  <si>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</si>
  <si>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</si>
  <si>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</si>
  <si>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</si>
  <si>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</si>
  <si>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</si>
  <si>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</si>
  <si>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</si>
  <si>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</si>
  <si>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</si>
  <si>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</si>
  <si>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</si>
  <si>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</si>
  <si>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</si>
  <si>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</si>
  <si>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</si>
  <si>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</si>
  <si>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</si>
  <si>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</si>
  <si>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</si>
  <si>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</si>
  <si>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</si>
  <si>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</si>
  <si>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</si>
  <si>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</si>
  <si>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</si>
  <si>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</si>
  <si>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</si>
  <si>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</si>
  <si>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</si>
  <si>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</si>
  <si>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</si>
  <si>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</si>
  <si>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</si>
  <si>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</si>
  <si>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</si>
  <si>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</si>
  <si>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</si>
  <si>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</si>
  <si>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</si>
  <si>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</si>
  <si>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</si>
  <si>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</si>
  <si>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</si>
  <si>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</si>
  <si>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</si>
  <si>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</si>
  <si>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</si>
  <si>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</si>
  <si>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</si>
  <si>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</si>
  <si>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</si>
  <si>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</si>
  <si>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</si>
  <si>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</si>
  <si>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</si>
  <si>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</si>
  <si>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</si>
  <si>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</si>
  <si>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</si>
  <si>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</si>
  <si>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</si>
  <si>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</si>
  <si>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</si>
  <si>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</si>
  <si>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</si>
  <si>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</si>
  <si>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</si>
  <si>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</si>
  <si>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</si>
  <si>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</si>
  <si>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</si>
  <si>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</si>
  <si>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</si>
  <si>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</si>
  <si>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</si>
  <si>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</si>
  <si>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</si>
  <si>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</si>
  <si>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</si>
  <si>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</si>
  <si>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</si>
  <si>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</si>
  <si>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</si>
  <si>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</si>
  <si>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</si>
  <si>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</si>
  <si>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</si>
  <si>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</si>
  <si>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</si>
  <si>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</si>
  <si>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</si>
  <si>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</si>
  <si>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</si>
  <si>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</si>
  <si>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</si>
  <si>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</si>
  <si>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</si>
  <si>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</si>
  <si>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</si>
  <si>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</si>
  <si>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</si>
  <si>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</si>
  <si>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</si>
  <si>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</si>
  <si>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</si>
  <si>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</si>
  <si>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</si>
  <si>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</si>
  <si>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</si>
  <si>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</si>
  <si>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</si>
  <si>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</si>
  <si>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</si>
  <si>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</si>
  <si>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</si>
  <si>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</si>
  <si>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</si>
  <si>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</si>
  <si>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</si>
  <si>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</si>
  <si>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</si>
  <si>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</si>
  <si>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</si>
  <si>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</si>
  <si>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</si>
  <si>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</si>
  <si>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</si>
  <si>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</si>
  <si>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</si>
  <si>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</si>
  <si>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</si>
  <si>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</si>
  <si>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</si>
  <si>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</si>
  <si>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</si>
  <si>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</si>
  <si>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</si>
  <si>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</si>
  <si>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</si>
  <si>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</si>
  <si>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</si>
  <si>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</si>
  <si>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</si>
  <si>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</si>
  <si>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</si>
  <si>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</si>
  <si>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</si>
  <si>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</si>
  <si>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</si>
  <si>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</si>
  <si>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</si>
  <si>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</si>
  <si>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</si>
  <si>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</si>
  <si>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</si>
  <si>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</si>
  <si>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</si>
  <si>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</si>
  <si>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</si>
  <si>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</si>
  <si>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</si>
  <si>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</si>
  <si>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</si>
  <si>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</si>
  <si>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</si>
  <si>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</si>
  <si>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</si>
  <si>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</si>
  <si>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</si>
  <si>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</si>
  <si>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</si>
  <si>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</si>
  <si>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</si>
  <si>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</si>
  <si>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</si>
  <si>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</si>
  <si>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</si>
  <si>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</si>
  <si>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</si>
  <si>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</si>
  <si>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</si>
  <si>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</si>
  <si>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</si>
  <si>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</si>
  <si>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</si>
  <si>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</si>
  <si>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</si>
  <si>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</si>
  <si>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</si>
  <si>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</si>
  <si>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</si>
  <si>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</si>
  <si>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</si>
  <si>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</si>
  <si>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</si>
  <si>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</si>
  <si>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</si>
  <si>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</si>
  <si>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</si>
  <si>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</si>
  <si>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</si>
  <si>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</si>
  <si>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</si>
  <si>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</si>
  <si>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</si>
  <si>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</si>
  <si>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</si>
  <si>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</si>
  <si>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</si>
  <si>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</si>
  <si>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</si>
  <si>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</si>
  <si>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</si>
  <si>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</si>
  <si>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</si>
  <si>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</si>
  <si>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</si>
  <si>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</si>
  <si>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</si>
  <si>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</si>
  <si>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</si>
  <si>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</si>
  <si>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</si>
  <si>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</si>
  <si>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</si>
  <si>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</si>
  <si>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</si>
  <si>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</si>
  <si>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</si>
  <si>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</si>
  <si>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</si>
  <si>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</si>
  <si>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</si>
  <si>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</si>
  <si>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</si>
  <si>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</si>
  <si>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</si>
  <si>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</si>
  <si>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</si>
  <si>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</si>
  <si>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</si>
  <si>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</si>
  <si>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</si>
  <si>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</si>
  <si>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</si>
  <si>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</si>
  <si>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</si>
  <si>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</si>
  <si>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</si>
  <si>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</si>
  <si>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</si>
  <si>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</si>
  <si>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</si>
  <si>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</si>
  <si>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</si>
  <si>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</si>
  <si>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</si>
  <si>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</si>
  <si>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</si>
  <si>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</si>
  <si>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</si>
  <si>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</si>
  <si>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</si>
  <si>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</si>
  <si>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</si>
  <si>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</si>
  <si>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</si>
  <si>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</si>
  <si>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</si>
  <si>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</si>
  <si>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</si>
  <si>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</si>
  <si>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</si>
  <si>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</si>
  <si>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</si>
  <si>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</si>
  <si>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</si>
  <si>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</si>
  <si>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</si>
  <si>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</si>
  <si>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</si>
  <si>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</si>
  <si>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</si>
  <si>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</si>
  <si>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</si>
  <si>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</si>
  <si>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</si>
  <si>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</si>
  <si>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</si>
  <si>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</si>
  <si>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</si>
  <si>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</si>
  <si>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</si>
  <si>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</si>
  <si>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</si>
  <si>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</si>
  <si>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</si>
  <si>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</si>
  <si>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</si>
  <si>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</si>
  <si>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</si>
  <si>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</si>
  <si>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</si>
  <si>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</si>
  <si>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</si>
  <si>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</si>
  <si>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</si>
  <si>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</si>
  <si>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</si>
  <si>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</si>
  <si>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</si>
  <si>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</si>
  <si>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</si>
  <si>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</si>
  <si>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</si>
  <si>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</si>
  <si>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</si>
  <si>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</si>
  <si>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</si>
  <si>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</si>
  <si>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</si>
  <si>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</si>
  <si>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</si>
  <si>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</si>
  <si>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</si>
  <si>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</si>
  <si>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</si>
  <si>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</si>
  <si>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</si>
  <si>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</si>
  <si>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</si>
  <si>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</si>
  <si>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</si>
  <si>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</si>
  <si>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</si>
  <si>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</si>
  <si>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</si>
  <si>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</si>
  <si>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</si>
  <si>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</si>
  <si>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</si>
  <si>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</si>
  <si>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</si>
  <si>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</si>
  <si>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</si>
  <si>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</si>
  <si>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</si>
  <si>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</si>
  <si>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</si>
  <si>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</si>
  <si>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</si>
  <si>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</si>
  <si>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</si>
  <si>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</si>
  <si>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</si>
  <si>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</si>
  <si>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</si>
  <si>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</si>
  <si>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</si>
  <si>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</si>
  <si>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</si>
  <si>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</si>
  <si>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</si>
  <si>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</si>
  <si>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</si>
  <si>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</si>
  <si>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</si>
  <si>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</si>
  <si>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</si>
  <si>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</si>
  <si>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</si>
  <si>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</si>
  <si>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</si>
  <si>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</si>
  <si>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</si>
  <si>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</si>
  <si>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</si>
  <si>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</si>
  <si>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</si>
  <si>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</si>
  <si>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</si>
  <si>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</si>
  <si>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</si>
  <si>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</si>
  <si>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</si>
  <si>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</si>
  <si>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</si>
  <si>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</si>
  <si>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</si>
  <si>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</si>
  <si>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</si>
  <si>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</si>
  <si>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</si>
  <si>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</si>
  <si>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</si>
  <si>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</si>
  <si>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</si>
  <si>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</si>
  <si>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</si>
  <si>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</si>
  <si>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</si>
  <si>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</si>
  <si>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</si>
  <si>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</si>
  <si>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</si>
  <si>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</si>
  <si>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</si>
  <si>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</si>
  <si>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</si>
  <si>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</si>
  <si>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</si>
  <si>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</si>
  <si>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</si>
  <si>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</si>
  <si>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</si>
  <si>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</si>
  <si>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</si>
  <si>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</si>
  <si>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</si>
  <si>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</si>
  <si>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</si>
  <si>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</si>
  <si>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</si>
  <si>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</si>
  <si>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</si>
  <si>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</si>
  <si>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</si>
  <si>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</si>
  <si>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</si>
  <si>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</si>
  <si>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</si>
  <si>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</si>
  <si>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</si>
  <si>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</si>
  <si>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</si>
  <si>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</si>
  <si>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</si>
  <si>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</si>
  <si>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</si>
  <si>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</si>
  <si>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</si>
  <si>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</si>
  <si>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</si>
  <si>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</si>
  <si>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</si>
  <si>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</si>
  <si>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</si>
  <si>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</si>
  <si>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</si>
  <si>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</si>
  <si>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</si>
  <si>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</si>
  <si>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</si>
  <si>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</si>
  <si>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</si>
  <si>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</si>
  <si>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</si>
  <si>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</si>
  <si>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</si>
  <si>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</si>
  <si>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</si>
  <si>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</si>
  <si>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</si>
  <si>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</si>
  <si>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</si>
  <si>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</si>
  <si>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</si>
  <si>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</si>
  <si>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</si>
  <si>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</si>
  <si>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</si>
  <si>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</si>
  <si>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</si>
  <si>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</si>
  <si>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</si>
  <si>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</si>
  <si>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</si>
  <si>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</si>
  <si>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</si>
  <si>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</si>
  <si>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</si>
  <si>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</si>
  <si>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</si>
  <si>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</si>
  <si>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</si>
  <si>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</si>
  <si>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</si>
  <si>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</si>
  <si>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</si>
  <si>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</si>
  <si>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</si>
  <si>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</si>
  <si>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</si>
  <si>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</si>
  <si>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</si>
  <si>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</si>
  <si>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</si>
  <si>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</si>
  <si>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</si>
  <si>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</si>
  <si>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</si>
  <si>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</si>
  <si>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</si>
  <si>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</si>
  <si>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</si>
  <si>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</si>
  <si>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</si>
  <si>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</si>
  <si>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</si>
  <si>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</si>
  <si>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</si>
  <si>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</si>
  <si>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</si>
  <si>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</si>
  <si>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</si>
  <si>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</si>
  <si>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</si>
  <si>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</si>
  <si>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</si>
  <si>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</si>
  <si>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</si>
  <si>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</si>
  <si>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</si>
  <si>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</si>
  <si>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</si>
  <si>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</si>
  <si>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</si>
  <si>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</si>
  <si>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</si>
  <si>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</si>
  <si>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</si>
  <si>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</si>
  <si>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</si>
  <si>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</si>
  <si>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</si>
  <si>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</si>
  <si>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</si>
  <si>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</si>
  <si>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</si>
  <si>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</si>
  <si>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</si>
  <si>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</si>
  <si>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</si>
  <si>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</si>
  <si>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</si>
  <si>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</si>
  <si>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</si>
  <si>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</si>
  <si>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</si>
  <si>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</si>
  <si>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</si>
  <si>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</si>
  <si>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</si>
  <si>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</si>
  <si>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</si>
  <si>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</si>
  <si>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</si>
  <si>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</si>
  <si>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</si>
  <si>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</si>
  <si>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</si>
  <si>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</si>
  <si>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</si>
  <si>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</si>
  <si>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</si>
  <si>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</si>
  <si>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</si>
  <si>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</si>
  <si>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</si>
  <si>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</si>
  <si>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</si>
  <si>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</si>
  <si>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</si>
  <si>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</si>
  <si>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</si>
  <si>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</si>
  <si>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</si>
  <si>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</si>
  <si>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</si>
  <si>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</si>
  <si>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</si>
  <si>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</si>
  <si>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</si>
  <si>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</si>
  <si>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</si>
  <si>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</si>
  <si>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</si>
  <si>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</si>
  <si>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</si>
  <si>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</si>
  <si>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</si>
  <si>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</si>
  <si>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</si>
  <si>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</si>
  <si>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</si>
  <si>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</si>
  <si>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</si>
  <si>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</si>
  <si>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</si>
  <si>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</si>
  <si>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</si>
  <si>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</si>
  <si>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</si>
  <si>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</si>
  <si>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</si>
  <si>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</si>
  <si>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</si>
  <si>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</si>
  <si>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</si>
  <si>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</si>
  <si>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</si>
  <si>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</si>
  <si>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</si>
  <si>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</si>
  <si>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</si>
  <si>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</si>
  <si>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</si>
  <si>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</si>
  <si>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</si>
  <si>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</si>
  <si>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</si>
  <si>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</si>
  <si>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</si>
  <si>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</si>
  <si>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</si>
  <si>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</si>
  <si>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</si>
  <si>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</si>
  <si>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</si>
  <si>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</si>
  <si>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</si>
  <si>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</si>
  <si>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</si>
  <si>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</si>
  <si>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</si>
  <si>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</si>
  <si>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</si>
  <si>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</si>
  <si>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</si>
  <si>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</si>
  <si>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</si>
  <si>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</si>
  <si>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</si>
  <si>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</si>
  <si>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</si>
  <si>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</si>
  <si>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</si>
  <si>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</si>
  <si>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</si>
  <si>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</si>
  <si>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</si>
  <si>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</si>
  <si>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</si>
  <si>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</si>
  <si>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</si>
  <si>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</si>
  <si>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</si>
  <si>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</si>
  <si>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</si>
  <si>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</si>
  <si>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</si>
  <si>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</si>
  <si>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</si>
  <si>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</si>
  <si>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</si>
  <si>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</si>
  <si>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</si>
  <si>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</si>
  <si>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</si>
  <si>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</si>
  <si>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</si>
  <si>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</si>
  <si>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</si>
  <si>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</si>
  <si>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</si>
  <si>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</si>
  <si>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</si>
  <si>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</si>
  <si>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</si>
  <si>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</si>
  <si>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</si>
  <si>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</si>
  <si>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</si>
  <si>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</si>
  <si>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</si>
  <si>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</si>
  <si>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</si>
  <si>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</si>
  <si>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</si>
  <si>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</si>
  <si>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</si>
  <si>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</si>
  <si>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</si>
  <si>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</si>
  <si>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</si>
  <si>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</si>
  <si>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</si>
  <si>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</si>
  <si>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</si>
  <si>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</si>
  <si>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</si>
  <si>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</si>
  <si>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</si>
  <si>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</si>
  <si>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</si>
  <si>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</si>
  <si>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</si>
  <si>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</si>
  <si>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</si>
  <si>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</si>
  <si>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</si>
  <si>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</si>
  <si>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</si>
  <si>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</si>
  <si>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</si>
  <si>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</si>
  <si>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</si>
  <si>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</si>
  <si>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</si>
  <si>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</si>
  <si>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</si>
  <si>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</si>
  <si>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</si>
  <si>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</si>
  <si>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</si>
  <si>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</si>
  <si>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</si>
  <si>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</si>
  <si>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</si>
  <si>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</si>
  <si>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</si>
  <si>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</si>
  <si>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</si>
  <si>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</si>
  <si>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</si>
  <si>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</si>
  <si>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</si>
  <si>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</si>
  <si>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</si>
  <si>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</si>
  <si>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</si>
  <si>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</si>
  <si>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</si>
  <si>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</si>
  <si>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</si>
  <si>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</si>
  <si>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</si>
  <si>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</si>
  <si>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</si>
  <si>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</si>
  <si>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</si>
  <si>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</si>
  <si>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</si>
  <si>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</si>
  <si>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</si>
  <si>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</si>
  <si>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</si>
  <si>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</si>
  <si>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</si>
  <si>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</si>
  <si>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</si>
  <si>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</si>
  <si>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</si>
  <si>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</si>
  <si>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</si>
  <si>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</si>
  <si>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</si>
  <si>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</si>
  <si>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</si>
  <si>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</si>
  <si>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</si>
  <si>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</si>
  <si>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</si>
  <si>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</si>
  <si>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</si>
  <si>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</si>
  <si>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</si>
  <si>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</si>
  <si>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</si>
  <si>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</si>
  <si>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</si>
  <si>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</si>
  <si>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</si>
  <si>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</si>
  <si>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</si>
  <si>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</si>
  <si>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</si>
  <si>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</si>
  <si>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</si>
  <si>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</si>
  <si>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</si>
  <si>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</si>
  <si>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</si>
  <si>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</si>
  <si>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</si>
  <si>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</si>
  <si>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</si>
  <si>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</si>
  <si>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</si>
  <si>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</si>
  <si>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</si>
  <si>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</si>
  <si>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</si>
  <si>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</si>
  <si>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</si>
  <si>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</si>
  <si>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</si>
  <si>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</si>
  <si>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</si>
  <si>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</si>
  <si>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</si>
  <si>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</si>
  <si>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</si>
  <si>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</si>
  <si>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</si>
  <si>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</si>
  <si>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</si>
  <si>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</si>
  <si>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</si>
  <si>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</si>
  <si>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</si>
  <si>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</si>
  <si>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</si>
  <si>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</si>
  <si>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</si>
  <si>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</si>
  <si>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</si>
  <si>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</si>
  <si>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</si>
  <si>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</si>
  <si>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</si>
  <si>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</si>
  <si>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</si>
  <si>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</si>
  <si>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</si>
  <si>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</si>
  <si>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</si>
  <si>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</si>
  <si>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</si>
  <si>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</si>
  <si>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</si>
  <si>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</si>
  <si>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</si>
  <si>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</si>
  <si>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</si>
  <si>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</si>
  <si>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</si>
  <si>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</si>
  <si>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</si>
  <si>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</si>
  <si>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</si>
  <si>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</si>
  <si>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</si>
  <si>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</si>
  <si>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</si>
  <si>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</si>
  <si>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</si>
  <si>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</si>
  <si>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</si>
  <si>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</si>
  <si>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</si>
  <si>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</si>
  <si>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</si>
  <si>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</si>
  <si>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</si>
  <si>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</si>
  <si>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</si>
  <si>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</si>
  <si>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</si>
  <si>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</si>
  <si>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</si>
  <si>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</si>
  <si>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</si>
  <si>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</si>
  <si>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2019</t>
  </si>
  <si>
    <t>Jan</t>
  </si>
  <si>
    <t>Feb</t>
  </si>
  <si>
    <t>Mar</t>
  </si>
  <si>
    <t>Apr</t>
  </si>
  <si>
    <t>May</t>
  </si>
  <si>
    <t>Jun</t>
  </si>
  <si>
    <t>Jul</t>
  </si>
  <si>
    <t>Aug</t>
  </si>
  <si>
    <t>Sep</t>
  </si>
  <si>
    <t>Oct</t>
  </si>
  <si>
    <t>Nov</t>
  </si>
  <si>
    <t>Dec</t>
  </si>
  <si>
    <t>2020</t>
  </si>
  <si>
    <t>2021</t>
  </si>
  <si>
    <t>2022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</si>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</sst>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applyNumberFormat="1"/>
    <xf numFmtId="0" fontId="0" fillId="0" borderId="0" xfId="0" pivotButton="1"/>
  </cellXfs>
  <cellStyles count="1">
    <cellStyle name="Normal" xfId="0" builtinId="0"/>
  </cellStyles>
  <dxfs count="16">
    <dxf>
      <numFmt numFmtId="167" formatCode="0.0\ &quot;kg&quot;"/>
    </dxf>
    <dxf>
      <numFmt numFmtId="168" formatCode="_-[$$-409]* #,##0.00_ ;_-[$$-409]* \-#,##0.00\ ;_-[$$-409]* &quot;-&quot;??_ ;_-@_ "/>
    </dxf>
    <dxf>
      <numFmt numFmtId="168"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rgb="FFC099EB"/>
        <name val="Calibri"/>
        <family val="2"/>
        <scheme val="minor"/>
      </font>
    </dxf>
    <dxf>
      <font>
        <b val="0"/>
        <i val="0"/>
        <sz val="11"/>
        <color rgb="FF3B1464"/>
        <name val="Calibri"/>
        <family val="2"/>
        <scheme val="minor"/>
      </font>
      <fill>
        <patternFill patternType="solid">
          <fgColor theme="0"/>
          <bgColor rgb="FFC096EA"/>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C7A2EC"/>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colour timeline" pivot="0" table="0" count="8" xr9:uid="{A69982D3-57BA-499A-B98C-4D8CBB1D0CFF}">
      <tableStyleElement type="wholeTable" dxfId="15"/>
      <tableStyleElement type="headerRow" dxfId="14"/>
    </tableStyle>
    <tableStyle name="Timeline Style 1" pivot="0" table="0" count="8" xr9:uid="{3A4A1B11-B834-4B25-9443-F1AB8D3DF2AB}">
      <tableStyleElement type="wholeTable" dxfId="13"/>
      <tableStyleElement type="headerRow" dxfId="12"/>
    </tableStyle>
    <tableStyle name="Timeline Style 2" pivot="0" table="0" count="8" xr9:uid="{11216040-9347-497C-9A90-7BAE69442D19}">
      <tableStyleElement type="wholeTable" dxfId="11"/>
      <tableStyleElement type="headerRow" dxfId="10"/>
    </tableStyle>
  </tableStyles>
  <colors>
    <mruColors>
      <color rgb="FF3B1464"/>
      <color rgb="FF3C1464"/>
      <color rgb="FFC099EB"/>
      <color rgb="FFC7A2EC"/>
      <color rgb="FFC096EA"/>
      <color rgb="FF3C303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rgb="FFC7A2EC"/>
            <name val="Calibri"/>
            <family val="2"/>
            <scheme val="minor"/>
          </font>
        </dxf>
        <dxf>
          <font>
            <b/>
            <i val="0"/>
            <sz val="10"/>
            <color rgb="FFC096EA"/>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colour timelin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f>
              <c:strCache>
                <c:ptCount val="1"/>
                <c:pt idx="0">
                  <c:v>Total</c:v>
                </c:pt>
              </c:strCache>
            </c:strRef>
          </c:tx>
          <c:spPr>
            <a:ln w="28575" cap="rnd">
              <a:solidFill>
                <a:schemeClr val="accent1"/>
              </a:solidFill>
              <a:round/>
            </a:ln>
            <a:effectLst/>
          </c:spPr>
          <c:marker>
            <c:symbol val="none"/>
          </c:marker>
          <c:cat>
            <c:multiLvlStrRef>
              <c:f>'pivot table'!$A$4:$B$30</c:f>
              <c:multiLvlStrCache>
                <c:ptCount val="26"/>
                <c:lvl>
                  <c:pt idx="0">
                    <c:v>Sep</c:v>
                  </c:pt>
                  <c:pt idx="1">
                    <c:v>Oct</c:v>
                  </c:pt>
                  <c:pt idx="2">
                    <c:v>Nov</c:v>
                  </c:pt>
                  <c:pt idx="3">
                    <c:v>Dec</c:v>
                  </c:pt>
                  <c:pt idx="4">
                    <c:v>Mar</c:v>
                  </c:pt>
                  <c:pt idx="5">
                    <c:v>Apr</c:v>
                  </c:pt>
                  <c:pt idx="6">
                    <c:v>May</c:v>
                  </c:pt>
                  <c:pt idx="7">
                    <c:v>Jun</c:v>
                  </c:pt>
                  <c:pt idx="8">
                    <c:v>Jul</c:v>
                  </c:pt>
                  <c:pt idx="9">
                    <c:v>Aug</c:v>
                  </c:pt>
                  <c:pt idx="10">
                    <c:v>Sep</c:v>
                  </c:pt>
                  <c:pt idx="11">
                    <c:v>Oct</c:v>
                  </c:pt>
                  <c:pt idx="12">
                    <c:v>Jan</c:v>
                  </c:pt>
                  <c:pt idx="13">
                    <c:v>Feb</c:v>
                  </c:pt>
                  <c:pt idx="14">
                    <c:v>Mar</c:v>
                  </c:pt>
                  <c:pt idx="15">
                    <c:v>May</c:v>
                  </c:pt>
                  <c:pt idx="16">
                    <c:v>Jun</c:v>
                  </c:pt>
                  <c:pt idx="17">
                    <c:v>Jul</c:v>
                  </c:pt>
                  <c:pt idx="18">
                    <c:v>Aug</c:v>
                  </c:pt>
                  <c:pt idx="19">
                    <c:v>Sep</c:v>
                  </c:pt>
                  <c:pt idx="20">
                    <c:v>Oct</c:v>
                  </c:pt>
                  <c:pt idx="21">
                    <c:v>Nov</c:v>
                  </c:pt>
                  <c:pt idx="22">
                    <c:v>Dec</c:v>
                  </c:pt>
                  <c:pt idx="23">
                    <c:v>Jan</c:v>
                  </c:pt>
                  <c:pt idx="24">
                    <c:v>Feb</c:v>
                  </c:pt>
                  <c:pt idx="25">
                    <c:v>Mar</c:v>
                  </c:pt>
                </c:lvl>
                <c:lvl>
                  <c:pt idx="0">
                    <c:v>2019</c:v>
                  </c:pt>
                  <c:pt idx="4">
                    <c:v>2020</c:v>
                  </c:pt>
                  <c:pt idx="12">
                    <c:v>2021</c:v>
                  </c:pt>
                  <c:pt idx="23">
                    <c:v>2022</c:v>
                  </c:pt>
                </c:lvl>
              </c:multiLvlStrCache>
            </c:multiLvlStrRef>
          </c:cat>
          <c:val>
            <c:numRef>
              <c:f>'pivot table'!$C$4:$C$30</c:f>
              <c:numCache>
                <c:formatCode>General</c:formatCode>
                <c:ptCount val="26"/>
                <c:pt idx="0">
                  <c:v>12.95</c:v>
                </c:pt>
                <c:pt idx="1">
                  <c:v>51.8</c:v>
                </c:pt>
                <c:pt idx="2">
                  <c:v>49.75</c:v>
                </c:pt>
                <c:pt idx="3">
                  <c:v>103.6</c:v>
                </c:pt>
                <c:pt idx="4">
                  <c:v>109.35000000000001</c:v>
                </c:pt>
                <c:pt idx="5">
                  <c:v>24.3</c:v>
                </c:pt>
                <c:pt idx="6">
                  <c:v>64.099999999999994</c:v>
                </c:pt>
                <c:pt idx="7">
                  <c:v>77.699999999999989</c:v>
                </c:pt>
                <c:pt idx="8">
                  <c:v>9.9499999999999993</c:v>
                </c:pt>
                <c:pt idx="9">
                  <c:v>57.7</c:v>
                </c:pt>
                <c:pt idx="10">
                  <c:v>82.850000000000009</c:v>
                </c:pt>
                <c:pt idx="11">
                  <c:v>49.75</c:v>
                </c:pt>
                <c:pt idx="12">
                  <c:v>12.15</c:v>
                </c:pt>
                <c:pt idx="13">
                  <c:v>102.3</c:v>
                </c:pt>
                <c:pt idx="14">
                  <c:v>84</c:v>
                </c:pt>
                <c:pt idx="15">
                  <c:v>12.95</c:v>
                </c:pt>
                <c:pt idx="16">
                  <c:v>78.649999999999991</c:v>
                </c:pt>
                <c:pt idx="17">
                  <c:v>114.44999999999999</c:v>
                </c:pt>
                <c:pt idx="18">
                  <c:v>111.44999999999999</c:v>
                </c:pt>
                <c:pt idx="19">
                  <c:v>171.45</c:v>
                </c:pt>
                <c:pt idx="20">
                  <c:v>140.39999999999998</c:v>
                </c:pt>
                <c:pt idx="21">
                  <c:v>77.699999999999989</c:v>
                </c:pt>
                <c:pt idx="22">
                  <c:v>148.55000000000001</c:v>
                </c:pt>
                <c:pt idx="23">
                  <c:v>81.2</c:v>
                </c:pt>
                <c:pt idx="24">
                  <c:v>54.15</c:v>
                </c:pt>
                <c:pt idx="25">
                  <c:v>69.699999999999989</c:v>
                </c:pt>
              </c:numCache>
            </c:numRef>
          </c:val>
          <c:smooth val="0"/>
          <c:extLst>
            <c:ext xmlns:c16="http://schemas.microsoft.com/office/drawing/2014/chart" uri="{C3380CC4-5D6E-409C-BE32-E72D297353CC}">
              <c16:uniqueId val="{00000005-19D6-4A0C-A042-58093BB8A564}"/>
            </c:ext>
          </c:extLst>
        </c:ser>
        <c:dLbls>
          <c:showLegendKey val="0"/>
          <c:showVal val="0"/>
          <c:showCatName val="0"/>
          <c:showSerName val="0"/>
          <c:showPercent val="0"/>
          <c:showBubbleSize val="0"/>
        </c:dLbls>
        <c:smooth val="0"/>
        <c:axId val="1232234336"/>
        <c:axId val="1232224768"/>
      </c:lineChart>
      <c:catAx>
        <c:axId val="12322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4768"/>
        <c:crosses val="autoZero"/>
        <c:auto val="1"/>
        <c:lblAlgn val="ctr"/>
        <c:lblOffset val="100"/>
        <c:noMultiLvlLbl val="0"/>
      </c:catAx>
      <c:valAx>
        <c:axId val="1232224768"/>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34336"/>
        <c:crosses val="autoZero"/>
        <c:crossBetween val="between"/>
      </c:valAx>
      <c:spPr>
        <a:solidFill>
          <a:schemeClr val="accent4">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Allis Wilmore</c:v>
              </c:pt>
              <c:pt idx="1">
                <c:v>Brenn Dundredge</c:v>
              </c:pt>
              <c:pt idx="2">
                <c:v>Don Flintiff</c:v>
              </c:pt>
              <c:pt idx="3">
                <c:v>Nealson Cuttler</c:v>
              </c:pt>
              <c:pt idx="4">
                <c:v>Terri Farra</c:v>
              </c:pt>
            </c:strLit>
          </c:cat>
          <c:val>
            <c:numLit>
              <c:formatCode>General</c:formatCode>
              <c:ptCount val="5"/>
              <c:pt idx="0">
                <c:v>317.06999999999994</c:v>
              </c:pt>
              <c:pt idx="1">
                <c:v>307.04499999999996</c:v>
              </c:pt>
              <c:pt idx="2">
                <c:v>278.01</c:v>
              </c:pt>
              <c:pt idx="3">
                <c:v>281.67499999999995</c:v>
              </c:pt>
              <c:pt idx="4">
                <c:v>289.11</c:v>
              </c:pt>
            </c:numLit>
          </c:val>
          <c:extLst>
            <c:ext xmlns:c16="http://schemas.microsoft.com/office/drawing/2014/chart" uri="{C3380CC4-5D6E-409C-BE32-E72D297353CC}">
              <c16:uniqueId val="{00000000-F328-4531-8EE5-61050EE63D30}"/>
            </c:ext>
          </c:extLst>
        </c:ser>
        <c:dLbls>
          <c:showLegendKey val="0"/>
          <c:showVal val="0"/>
          <c:showCatName val="0"/>
          <c:showSerName val="0"/>
          <c:showPercent val="0"/>
          <c:showBubbleSize val="0"/>
        </c:dLbls>
        <c:gapWidth val="182"/>
        <c:axId val="1247519984"/>
        <c:axId val="1247515824"/>
      </c:barChart>
      <c:catAx>
        <c:axId val="124751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15824"/>
        <c:crosses val="autoZero"/>
        <c:auto val="1"/>
        <c:lblAlgn val="ctr"/>
        <c:lblOffset val="100"/>
        <c:noMultiLvlLbl val="0"/>
      </c:catAx>
      <c:valAx>
        <c:axId val="124751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accent1"/>
            </a:solidFill>
            <a:ln>
              <a:noFill/>
            </a:ln>
            <a:effectLst/>
          </c:spPr>
          <c:invertIfNegative val="0"/>
          <c:cat>
            <c:multiLvlStrRef>
              <c:f>'pivot table'!$A$4:$B$30</c:f>
              <c:multiLvlStrCache>
                <c:ptCount val="26"/>
                <c:lvl>
                  <c:pt idx="0">
                    <c:v>Sep</c:v>
                  </c:pt>
                  <c:pt idx="1">
                    <c:v>Oct</c:v>
                  </c:pt>
                  <c:pt idx="2">
                    <c:v>Nov</c:v>
                  </c:pt>
                  <c:pt idx="3">
                    <c:v>Dec</c:v>
                  </c:pt>
                  <c:pt idx="4">
                    <c:v>Mar</c:v>
                  </c:pt>
                  <c:pt idx="5">
                    <c:v>Apr</c:v>
                  </c:pt>
                  <c:pt idx="6">
                    <c:v>May</c:v>
                  </c:pt>
                  <c:pt idx="7">
                    <c:v>Jun</c:v>
                  </c:pt>
                  <c:pt idx="8">
                    <c:v>Jul</c:v>
                  </c:pt>
                  <c:pt idx="9">
                    <c:v>Aug</c:v>
                  </c:pt>
                  <c:pt idx="10">
                    <c:v>Sep</c:v>
                  </c:pt>
                  <c:pt idx="11">
                    <c:v>Oct</c:v>
                  </c:pt>
                  <c:pt idx="12">
                    <c:v>Jan</c:v>
                  </c:pt>
                  <c:pt idx="13">
                    <c:v>Feb</c:v>
                  </c:pt>
                  <c:pt idx="14">
                    <c:v>Mar</c:v>
                  </c:pt>
                  <c:pt idx="15">
                    <c:v>May</c:v>
                  </c:pt>
                  <c:pt idx="16">
                    <c:v>Jun</c:v>
                  </c:pt>
                  <c:pt idx="17">
                    <c:v>Jul</c:v>
                  </c:pt>
                  <c:pt idx="18">
                    <c:v>Aug</c:v>
                  </c:pt>
                  <c:pt idx="19">
                    <c:v>Sep</c:v>
                  </c:pt>
                  <c:pt idx="20">
                    <c:v>Oct</c:v>
                  </c:pt>
                  <c:pt idx="21">
                    <c:v>Nov</c:v>
                  </c:pt>
                  <c:pt idx="22">
                    <c:v>Dec</c:v>
                  </c:pt>
                  <c:pt idx="23">
                    <c:v>Jan</c:v>
                  </c:pt>
                  <c:pt idx="24">
                    <c:v>Feb</c:v>
                  </c:pt>
                  <c:pt idx="25">
                    <c:v>Mar</c:v>
                  </c:pt>
                </c:lvl>
                <c:lvl>
                  <c:pt idx="0">
                    <c:v>2019</c:v>
                  </c:pt>
                  <c:pt idx="4">
                    <c:v>2020</c:v>
                  </c:pt>
                  <c:pt idx="12">
                    <c:v>2021</c:v>
                  </c:pt>
                  <c:pt idx="23">
                    <c:v>2022</c:v>
                  </c:pt>
                </c:lvl>
              </c:multiLvlStrCache>
            </c:multiLvlStrRef>
          </c:cat>
          <c:val>
            <c:numRef>
              <c:f>'pivot table'!$C$4:$C$30</c:f>
              <c:numCache>
                <c:formatCode>General</c:formatCode>
                <c:ptCount val="26"/>
                <c:pt idx="0">
                  <c:v>12.95</c:v>
                </c:pt>
                <c:pt idx="1">
                  <c:v>51.8</c:v>
                </c:pt>
                <c:pt idx="2">
                  <c:v>49.75</c:v>
                </c:pt>
                <c:pt idx="3">
                  <c:v>103.6</c:v>
                </c:pt>
                <c:pt idx="4">
                  <c:v>109.35000000000001</c:v>
                </c:pt>
                <c:pt idx="5">
                  <c:v>24.3</c:v>
                </c:pt>
                <c:pt idx="6">
                  <c:v>64.099999999999994</c:v>
                </c:pt>
                <c:pt idx="7">
                  <c:v>77.699999999999989</c:v>
                </c:pt>
                <c:pt idx="8">
                  <c:v>9.9499999999999993</c:v>
                </c:pt>
                <c:pt idx="9">
                  <c:v>57.7</c:v>
                </c:pt>
                <c:pt idx="10">
                  <c:v>82.850000000000009</c:v>
                </c:pt>
                <c:pt idx="11">
                  <c:v>49.75</c:v>
                </c:pt>
                <c:pt idx="12">
                  <c:v>12.15</c:v>
                </c:pt>
                <c:pt idx="13">
                  <c:v>102.3</c:v>
                </c:pt>
                <c:pt idx="14">
                  <c:v>84</c:v>
                </c:pt>
                <c:pt idx="15">
                  <c:v>12.95</c:v>
                </c:pt>
                <c:pt idx="16">
                  <c:v>78.649999999999991</c:v>
                </c:pt>
                <c:pt idx="17">
                  <c:v>114.44999999999999</c:v>
                </c:pt>
                <c:pt idx="18">
                  <c:v>111.44999999999999</c:v>
                </c:pt>
                <c:pt idx="19">
                  <c:v>171.45</c:v>
                </c:pt>
                <c:pt idx="20">
                  <c:v>140.39999999999998</c:v>
                </c:pt>
                <c:pt idx="21">
                  <c:v>77.699999999999989</c:v>
                </c:pt>
                <c:pt idx="22">
                  <c:v>148.55000000000001</c:v>
                </c:pt>
                <c:pt idx="23">
                  <c:v>81.2</c:v>
                </c:pt>
                <c:pt idx="24">
                  <c:v>54.15</c:v>
                </c:pt>
                <c:pt idx="25">
                  <c:v>69.699999999999989</c:v>
                </c:pt>
              </c:numCache>
            </c:numRef>
          </c:val>
          <c:extLst>
            <c:ext xmlns:c16="http://schemas.microsoft.com/office/drawing/2014/chart" uri="{C3380CC4-5D6E-409C-BE32-E72D297353CC}">
              <c16:uniqueId val="{00000000-8AA4-4039-A1F1-4CFDE8EB3A63}"/>
            </c:ext>
          </c:extLst>
        </c:ser>
        <c:dLbls>
          <c:showLegendKey val="0"/>
          <c:showVal val="0"/>
          <c:showCatName val="0"/>
          <c:showSerName val="0"/>
          <c:showPercent val="0"/>
          <c:showBubbleSize val="0"/>
        </c:dLbls>
        <c:gapWidth val="182"/>
        <c:axId val="1232232256"/>
        <c:axId val="1232227264"/>
      </c:barChart>
      <c:catAx>
        <c:axId val="123223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7264"/>
        <c:crosses val="autoZero"/>
        <c:auto val="1"/>
        <c:lblAlgn val="ctr"/>
        <c:lblOffset val="100"/>
        <c:noMultiLvlLbl val="0"/>
      </c:catAx>
      <c:valAx>
        <c:axId val="1232227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32256"/>
        <c:crosses val="autoZero"/>
        <c:crossBetween val="between"/>
      </c:valAx>
      <c:spPr>
        <a:solidFill>
          <a:schemeClr val="accent4">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24</xdr:col>
      <xdr:colOff>7620</xdr:colOff>
      <xdr:row>4</xdr:row>
      <xdr:rowOff>15240</xdr:rowOff>
    </xdr:to>
    <xdr:sp macro="" textlink="">
      <xdr:nvSpPr>
        <xdr:cNvPr id="4" name="TextBox 3">
          <a:extLst>
            <a:ext uri="{FF2B5EF4-FFF2-40B4-BE49-F238E27FC236}">
              <a16:creationId xmlns:a16="http://schemas.microsoft.com/office/drawing/2014/main" id="{3D1187FB-D3A5-4D6B-A594-8DFF6879ABF7}"/>
            </a:ext>
          </a:extLst>
        </xdr:cNvPr>
        <xdr:cNvSpPr txBox="1"/>
      </xdr:nvSpPr>
      <xdr:spPr>
        <a:xfrm>
          <a:off x="7620" y="7620"/>
          <a:ext cx="14630400" cy="73914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t>Coffee Sales Dashboard</a:t>
          </a:r>
        </a:p>
      </xdr:txBody>
    </xdr:sp>
    <xdr:clientData/>
  </xdr:twoCellAnchor>
  <xdr:twoCellAnchor>
    <xdr:from>
      <xdr:col>0</xdr:col>
      <xdr:colOff>0</xdr:colOff>
      <xdr:row>13</xdr:row>
      <xdr:rowOff>56146</xdr:rowOff>
    </xdr:from>
    <xdr:to>
      <xdr:col>12</xdr:col>
      <xdr:colOff>83820</xdr:colOff>
      <xdr:row>42</xdr:row>
      <xdr:rowOff>121920</xdr:rowOff>
    </xdr:to>
    <xdr:graphicFrame macro="">
      <xdr:nvGraphicFramePr>
        <xdr:cNvPr id="5" name="Chart 4">
          <a:extLst>
            <a:ext uri="{FF2B5EF4-FFF2-40B4-BE49-F238E27FC236}">
              <a16:creationId xmlns:a16="http://schemas.microsoft.com/office/drawing/2014/main" id="{8C648F36-8570-4807-95DD-5A5EF8E75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12</xdr:col>
      <xdr:colOff>60960</xdr:colOff>
      <xdr:row>13</xdr:row>
      <xdr:rowOff>60960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5194A11-2DD7-4DF9-9635-58FDDB64F7C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31520"/>
              <a:ext cx="737616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15240</xdr:colOff>
      <xdr:row>4</xdr:row>
      <xdr:rowOff>31684</xdr:rowOff>
    </xdr:from>
    <xdr:to>
      <xdr:col>15</xdr:col>
      <xdr:colOff>175260</xdr:colOff>
      <xdr:row>13</xdr:row>
      <xdr:rowOff>30480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94081C6-E617-427D-B4C8-D46B58F831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330440" y="763204"/>
              <a:ext cx="1988820" cy="1644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257876</xdr:colOff>
      <xdr:row>4</xdr:row>
      <xdr:rowOff>21657</xdr:rowOff>
    </xdr:from>
    <xdr:to>
      <xdr:col>18</xdr:col>
      <xdr:colOff>358140</xdr:colOff>
      <xdr:row>13</xdr:row>
      <xdr:rowOff>38100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7BB783E5-DA82-4CA3-9C23-AF91208B8A3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401876" y="753177"/>
              <a:ext cx="1929064" cy="1662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91440</xdr:colOff>
      <xdr:row>13</xdr:row>
      <xdr:rowOff>30480</xdr:rowOff>
    </xdr:from>
    <xdr:to>
      <xdr:col>23</xdr:col>
      <xdr:colOff>266700</xdr:colOff>
      <xdr:row>27</xdr:row>
      <xdr:rowOff>144780</xdr:rowOff>
    </xdr:to>
    <xdr:graphicFrame macro="">
      <xdr:nvGraphicFramePr>
        <xdr:cNvPr id="9" name="Chart 8">
          <a:extLst>
            <a:ext uri="{FF2B5EF4-FFF2-40B4-BE49-F238E27FC236}">
              <a16:creationId xmlns:a16="http://schemas.microsoft.com/office/drawing/2014/main" id="{0A2C129F-8EA6-4C36-A22F-495EB3172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83820</xdr:colOff>
      <xdr:row>27</xdr:row>
      <xdr:rowOff>144780</xdr:rowOff>
    </xdr:from>
    <xdr:to>
      <xdr:col>23</xdr:col>
      <xdr:colOff>266700</xdr:colOff>
      <xdr:row>42</xdr:row>
      <xdr:rowOff>144780</xdr:rowOff>
    </xdr:to>
    <xdr:graphicFrame macro="">
      <xdr:nvGraphicFramePr>
        <xdr:cNvPr id="13" name="Chart 12">
          <a:extLst>
            <a:ext uri="{FF2B5EF4-FFF2-40B4-BE49-F238E27FC236}">
              <a16:creationId xmlns:a16="http://schemas.microsoft.com/office/drawing/2014/main" id="{69FA4348-9603-4A07-8971-2E4D680AF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4.707457060184" createdVersion="7" refreshedVersion="7" minRefreshableVersion="3" recordCount="1000" xr:uid="{C51D7171-8D56-4A91-B7DC-EF3D9319A65B}">
  <cacheSource type="worksheet">
    <worksheetSource ref="A1:O1001" sheet="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60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0D221-8A9D-4301-A607-EC0CD3E9A722}" name="PivotTable1" cacheId="6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7">
  <location ref="A3:C30" firstHeaderRow="1" firstDataRow="1" firstDataCol="2"/>
  <pivotFields count="16">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x="0"/>
        <item h="1" x="2"/>
      </items>
    </pivotField>
    <pivotField compact="0" numFmtId="168"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axis="axisRow" compact="0" outline="0" showAll="0" defaultSubtotal="0">
      <items count="6">
        <item sd="0" x="0"/>
        <item x="1"/>
        <item x="2"/>
        <item x="3"/>
        <item x="4"/>
        <item sd="0" x="5"/>
      </items>
    </pivotField>
  </pivotFields>
  <rowFields count="2">
    <field x="15"/>
    <field x="1"/>
  </rowFields>
  <rowItems count="27">
    <i>
      <x v="1"/>
      <x v="9"/>
    </i>
    <i r="1">
      <x v="10"/>
    </i>
    <i r="1">
      <x v="11"/>
    </i>
    <i r="1">
      <x v="12"/>
    </i>
    <i>
      <x v="2"/>
      <x v="3"/>
    </i>
    <i r="1">
      <x v="4"/>
    </i>
    <i r="1">
      <x v="5"/>
    </i>
    <i r="1">
      <x v="6"/>
    </i>
    <i r="1">
      <x v="7"/>
    </i>
    <i r="1">
      <x v="8"/>
    </i>
    <i r="1">
      <x v="9"/>
    </i>
    <i r="1">
      <x v="10"/>
    </i>
    <i>
      <x v="3"/>
      <x v="1"/>
    </i>
    <i r="1">
      <x v="2"/>
    </i>
    <i r="1">
      <x v="3"/>
    </i>
    <i r="1">
      <x v="5"/>
    </i>
    <i r="1">
      <x v="6"/>
    </i>
    <i r="1">
      <x v="7"/>
    </i>
    <i r="1">
      <x v="8"/>
    </i>
    <i r="1">
      <x v="9"/>
    </i>
    <i r="1">
      <x v="10"/>
    </i>
    <i r="1">
      <x v="11"/>
    </i>
    <i r="1">
      <x v="12"/>
    </i>
    <i>
      <x v="4"/>
      <x v="1"/>
    </i>
    <i r="1">
      <x v="2"/>
    </i>
    <i r="1">
      <x v="3"/>
    </i>
    <i t="grand">
      <x/>
    </i>
  </rowItems>
  <colItems count="1">
    <i/>
  </colItems>
  <dataFields count="1">
    <dataField name="Sum of Sales" fld="12" baseField="0" baseItem="0"/>
  </dataFields>
  <chartFormats count="6">
    <chartFormat chart="18" format="1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1" type="dateBetween" evalOrder="-1" id="24" name="Order Date">
      <autoFilter ref="A1">
        <filterColumn colId="0">
          <customFilters and="1">
            <customFilter operator="greaterThanOrEqual" val="43709"/>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1BE4E9-E3D2-4A0C-B2DF-C32CBCAA7739}" sourceName="Size">
  <pivotTables>
    <pivotTable tabId="18" name="PivotTable1"/>
  </pivotTables>
  <data>
    <tabular pivotCacheId="86600901">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E2265A-988F-4956-B683-E28AE8658168}" sourceName="Roast type name">
  <pivotTables>
    <pivotTable tabId="18" name="PivotTable1"/>
  </pivotTables>
  <data>
    <tabular pivotCacheId="8660090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9182BC3-C5F1-43A9-9EA4-0A3F46242851}" cache="Slicer_Size" caption="Size" style="SlicerStyleLight4" rowHeight="234950"/>
  <slicer name="Roast type name 1" xr10:uid="{C90B02BC-B981-4EF6-9FF3-2AFABEB7CAEE}" cache="Slicer_Roast_type_name" caption="Roast type nam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C60113-AB79-4958-AC9E-7577AF0DFCC1}" name="Table6" displayName="Table6" ref="A1:O1001" totalsRowShown="0">
  <autoFilter ref="A1:O1001" xr:uid="{56C60113-AB79-4958-AC9E-7577AF0DFCC1}"/>
  <tableColumns count="15">
    <tableColumn id="1" xr3:uid="{93B59469-FDA7-42FD-AD39-C1BB1BF6B1BA}" name="Order ID" dataDxfId="9"/>
    <tableColumn id="2" xr3:uid="{F72D2609-CCD4-4702-AB71-F7A104DD4187}" name="Order Date" dataDxfId="8"/>
    <tableColumn id="3" xr3:uid="{71D42F0A-F284-4365-9F98-4F8FA3AD38AD}" name="Customer ID" dataDxfId="7"/>
    <tableColumn id="4" xr3:uid="{E69A0013-B447-4BA3-B444-71E171C15694}" name="Product ID"/>
    <tableColumn id="5" xr3:uid="{92CAC54F-ECB8-448A-A09E-816CA7198577}" name="Quantity" dataDxfId="6"/>
    <tableColumn id="6" xr3:uid="{E9E28054-6CDF-445B-A9B8-A774CA3B8472}" name="Customer Name" dataDxfId="5">
      <calculatedColumnFormula>_xlfn.XLOOKUP(C2,customers!$A$2:$A$1001,customers!$B$2:$B$1001,0)</calculatedColumnFormula>
    </tableColumn>
    <tableColumn id="7" xr3:uid="{27043DE1-E066-4103-AD05-5B56B2442459}" name="Email" dataDxfId="4">
      <calculatedColumnFormula>IF(_xlfn.XLOOKUP(C2,customers!$A$1:$A$1001,customers!$C$1:$C$1001,0)=0,"",_xlfn.XLOOKUP(C2,customers!$A$1:$A$1001,customers!$C$1:$C$1001,0))</calculatedColumnFormula>
    </tableColumn>
    <tableColumn id="8" xr3:uid="{C6B3CBDE-3A2C-4F4D-BF47-2C901486468E}" name="Country" dataDxfId="3">
      <calculatedColumnFormula>_xlfn.XLOOKUP(C2,customers!$A$1:$A$1001,customers!$G$1:$G$1001,0)</calculatedColumnFormula>
    </tableColumn>
    <tableColumn id="9" xr3:uid="{84C719BC-AC66-4F2D-B2B7-F7A89F17E3DD}" name="Coffee Type">
      <calculatedColumnFormula>INDEX(products!$A$1:$G$49,MATCH(orders!$D2,products!$A$1:$A$49,0),MATCH(orders!I$1,products!$A$1:$G$1,0))</calculatedColumnFormula>
    </tableColumn>
    <tableColumn id="10" xr3:uid="{F895706D-ED0D-4AC6-B835-F13143846F6D}" name="Roast Type">
      <calculatedColumnFormula>INDEX(products!$A$1:$G$49,MATCH(orders!$D2,products!$A$1:$A$49,0),MATCH(orders!J$1,products!$A$1:$G$1,0))</calculatedColumnFormula>
    </tableColumn>
    <tableColumn id="11" xr3:uid="{8D151365-262D-47CF-91DD-0D69640EFB57}" name="Size" dataDxfId="2">
      <calculatedColumnFormula>INDEX(products!$A$1:$G$49,MATCH(orders!$D2,products!$A$1:$A$49,0),MATCH(orders!K$1,products!$A$1:$G$1,0))</calculatedColumnFormula>
    </tableColumn>
    <tableColumn id="12" xr3:uid="{39E2BEED-8A4F-4182-BB68-AE9C8A1D9B72}" name="Unit Price" dataDxfId="1">
      <calculatedColumnFormula>INDEX(products!$A$1:$G$49,MATCH(orders!$D2,products!$A$1:$A$49,0),MATCH(orders!L$1,products!$A$1:$G$1,0))</calculatedColumnFormula>
    </tableColumn>
    <tableColumn id="13" xr3:uid="{98A9E9EE-26AE-4B5E-995F-6A6F38D14B0B}" name="Sales" dataDxfId="0">
      <calculatedColumnFormula>L2*E2</calculatedColumnFormula>
    </tableColumn>
    <tableColumn id="14" xr3:uid="{94A4E919-4CA3-46C0-8B35-04D815B24065}" name="Coffee type name">
      <calculatedColumnFormula>IF(I2="rob","Robusta",IF(I2="exc","Excelsa",IF(I2="ara","Arabica",IF(I2="lib","Liberica"))))</calculatedColumnFormula>
    </tableColumn>
    <tableColumn id="15" xr3:uid="{DC4E112A-A1B5-4E2A-B02D-AE93344B9018}" name="Roast type name">
      <calculatedColumnFormula>IF(J2="m","Medium",IF(J2="l","Large",IF(J2="l","Light",IF(J2="d","Dark"))))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2DD982-E3FF-42A6-8E5B-86C4BAB31ABA}" sourceName="Order Date">
  <pivotTables>
    <pivotTable tabId="18" name="PivotTable1"/>
  </pivotTables>
  <state minimalRefreshVersion="6" lastRefreshVersion="6" pivotCacheId="86600901" filterType="dateBetween">
    <selection startDate="2019-09-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BAD3286-FE35-4FE5-A8E5-2686A2C1ECD9}" cache="NativeTimeline_Order_Date" caption="Order Date" level="2" selectionLevel="2" scrollPosition="2020-12-13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30F6-2B51-4424-8FBC-6899E3E3C67E}">
  <dimension ref="A3:C30"/>
  <sheetViews>
    <sheetView tabSelected="1" zoomScale="76" zoomScaleNormal="76" workbookViewId="0">
      <selection activeCell="A27" sqref="A27"/>
    </sheetView>
  </sheetViews>
  <sheetFormatPr defaultRowHeight="14.4" x14ac:dyDescent="0.3"/>
  <cols>
    <col min="1" max="2" width="13.44140625" bestFit="1" customWidth="1"/>
    <col min="3" max="3" width="11.77734375" bestFit="1" customWidth="1"/>
    <col min="4" max="5" width="19.109375" bestFit="1" customWidth="1"/>
    <col min="6" max="7" width="11.21875" bestFit="1" customWidth="1"/>
  </cols>
  <sheetData>
    <row r="3" spans="1:3" x14ac:dyDescent="0.3">
      <c r="A3" s="10" t="s">
        <v>6216</v>
      </c>
      <c r="B3" s="10" t="s">
        <v>1</v>
      </c>
      <c r="C3" t="s">
        <v>6198</v>
      </c>
    </row>
    <row r="4" spans="1:3" x14ac:dyDescent="0.3">
      <c r="A4" t="s">
        <v>6200</v>
      </c>
      <c r="B4" s="4" t="s">
        <v>6209</v>
      </c>
      <c r="C4" s="9">
        <v>12.95</v>
      </c>
    </row>
    <row r="5" spans="1:3" x14ac:dyDescent="0.3">
      <c r="B5" s="4" t="s">
        <v>6210</v>
      </c>
      <c r="C5" s="9">
        <v>51.8</v>
      </c>
    </row>
    <row r="6" spans="1:3" x14ac:dyDescent="0.3">
      <c r="B6" s="4" t="s">
        <v>6211</v>
      </c>
      <c r="C6" s="9">
        <v>49.75</v>
      </c>
    </row>
    <row r="7" spans="1:3" x14ac:dyDescent="0.3">
      <c r="B7" s="4" t="s">
        <v>6212</v>
      </c>
      <c r="C7" s="9">
        <v>103.6</v>
      </c>
    </row>
    <row r="8" spans="1:3" x14ac:dyDescent="0.3">
      <c r="A8" t="s">
        <v>6213</v>
      </c>
      <c r="B8" s="4" t="s">
        <v>6203</v>
      </c>
      <c r="C8" s="9">
        <v>109.35000000000001</v>
      </c>
    </row>
    <row r="9" spans="1:3" x14ac:dyDescent="0.3">
      <c r="B9" s="4" t="s">
        <v>6204</v>
      </c>
      <c r="C9" s="9">
        <v>24.3</v>
      </c>
    </row>
    <row r="10" spans="1:3" x14ac:dyDescent="0.3">
      <c r="B10" s="4" t="s">
        <v>6205</v>
      </c>
      <c r="C10" s="9">
        <v>64.099999999999994</v>
      </c>
    </row>
    <row r="11" spans="1:3" x14ac:dyDescent="0.3">
      <c r="B11" s="4" t="s">
        <v>6206</v>
      </c>
      <c r="C11" s="9">
        <v>77.699999999999989</v>
      </c>
    </row>
    <row r="12" spans="1:3" x14ac:dyDescent="0.3">
      <c r="B12" s="4" t="s">
        <v>6207</v>
      </c>
      <c r="C12" s="9">
        <v>9.9499999999999993</v>
      </c>
    </row>
    <row r="13" spans="1:3" x14ac:dyDescent="0.3">
      <c r="B13" s="4" t="s">
        <v>6208</v>
      </c>
      <c r="C13" s="9">
        <v>57.7</v>
      </c>
    </row>
    <row r="14" spans="1:3" x14ac:dyDescent="0.3">
      <c r="B14" s="4" t="s">
        <v>6209</v>
      </c>
      <c r="C14" s="9">
        <v>82.850000000000009</v>
      </c>
    </row>
    <row r="15" spans="1:3" x14ac:dyDescent="0.3">
      <c r="B15" s="4" t="s">
        <v>6210</v>
      </c>
      <c r="C15" s="9">
        <v>49.75</v>
      </c>
    </row>
    <row r="16" spans="1:3" x14ac:dyDescent="0.3">
      <c r="A16" t="s">
        <v>6214</v>
      </c>
      <c r="B16" s="4" t="s">
        <v>6201</v>
      </c>
      <c r="C16" s="9">
        <v>12.15</v>
      </c>
    </row>
    <row r="17" spans="1:3" x14ac:dyDescent="0.3">
      <c r="B17" s="4" t="s">
        <v>6202</v>
      </c>
      <c r="C17" s="9">
        <v>102.3</v>
      </c>
    </row>
    <row r="18" spans="1:3" x14ac:dyDescent="0.3">
      <c r="B18" s="4" t="s">
        <v>6203</v>
      </c>
      <c r="C18" s="9">
        <v>84</v>
      </c>
    </row>
    <row r="19" spans="1:3" x14ac:dyDescent="0.3">
      <c r="B19" s="4" t="s">
        <v>6205</v>
      </c>
      <c r="C19" s="9">
        <v>12.95</v>
      </c>
    </row>
    <row r="20" spans="1:3" x14ac:dyDescent="0.3">
      <c r="B20" s="4" t="s">
        <v>6206</v>
      </c>
      <c r="C20" s="9">
        <v>78.649999999999991</v>
      </c>
    </row>
    <row r="21" spans="1:3" x14ac:dyDescent="0.3">
      <c r="B21" s="4" t="s">
        <v>6207</v>
      </c>
      <c r="C21" s="9">
        <v>114.44999999999999</v>
      </c>
    </row>
    <row r="22" spans="1:3" x14ac:dyDescent="0.3">
      <c r="B22" s="4" t="s">
        <v>6208</v>
      </c>
      <c r="C22" s="9">
        <v>111.44999999999999</v>
      </c>
    </row>
    <row r="23" spans="1:3" x14ac:dyDescent="0.3">
      <c r="B23" s="4" t="s">
        <v>6209</v>
      </c>
      <c r="C23" s="9">
        <v>171.45</v>
      </c>
    </row>
    <row r="24" spans="1:3" x14ac:dyDescent="0.3">
      <c r="B24" s="4" t="s">
        <v>6210</v>
      </c>
      <c r="C24" s="9">
        <v>140.39999999999998</v>
      </c>
    </row>
    <row r="25" spans="1:3" x14ac:dyDescent="0.3">
      <c r="B25" s="4" t="s">
        <v>6211</v>
      </c>
      <c r="C25" s="9">
        <v>77.699999999999989</v>
      </c>
    </row>
    <row r="26" spans="1:3" x14ac:dyDescent="0.3">
      <c r="B26" s="4" t="s">
        <v>6212</v>
      </c>
      <c r="C26" s="9">
        <v>148.55000000000001</v>
      </c>
    </row>
    <row r="27" spans="1:3" x14ac:dyDescent="0.3">
      <c r="A27" t="s">
        <v>6215</v>
      </c>
      <c r="B27" s="4" t="s">
        <v>6201</v>
      </c>
      <c r="C27" s="9">
        <v>81.2</v>
      </c>
    </row>
    <row r="28" spans="1:3" x14ac:dyDescent="0.3">
      <c r="B28" s="4" t="s">
        <v>6202</v>
      </c>
      <c r="C28" s="9">
        <v>54.15</v>
      </c>
    </row>
    <row r="29" spans="1:3" x14ac:dyDescent="0.3">
      <c r="B29" s="4" t="s">
        <v>6203</v>
      </c>
      <c r="C29" s="9">
        <v>69.699999999999989</v>
      </c>
    </row>
    <row r="30" spans="1:3" x14ac:dyDescent="0.3">
      <c r="A30" t="s">
        <v>6199</v>
      </c>
      <c r="C30" s="9">
        <v>1952.9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2EFFB-E4DC-49D0-9D88-1B2B7BA5E985}">
  <dimension ref="A1"/>
  <sheetViews>
    <sheetView topLeftCell="A15" workbookViewId="0">
      <selection activeCell="Z28" sqref="Z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O1003"/>
  <sheetViews>
    <sheetView zoomScale="115" zoomScaleNormal="115" workbookViewId="0">
      <selection activeCell="P1" sqref="P1:P1048576"/>
    </sheetView>
  </sheetViews>
  <sheetFormatPr defaultRowHeight="14.4" x14ac:dyDescent="0.3"/>
  <cols>
    <col min="1" max="1" width="15.5546875" bestFit="1" customWidth="1"/>
    <col min="2" max="2" width="12.33203125" style="4"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7.5546875" style="8" bestFit="1" customWidth="1"/>
    <col min="12" max="12" width="12.44140625" style="8" bestFit="1" customWidth="1"/>
    <col min="13" max="13" width="8" style="6" bestFit="1" customWidth="1"/>
    <col min="14" max="14" width="18.33203125" bestFit="1" customWidth="1"/>
    <col min="15" max="15" width="17.44140625" bestFit="1" customWidth="1"/>
  </cols>
  <sheetData>
    <row r="1" spans="1:15" x14ac:dyDescent="0.3">
      <c r="A1" s="2" t="s">
        <v>0</v>
      </c>
      <c r="B1" s="3" t="s">
        <v>1</v>
      </c>
      <c r="C1" s="2" t="s">
        <v>3</v>
      </c>
      <c r="D1" s="2" t="s">
        <v>11</v>
      </c>
      <c r="E1" s="2" t="s">
        <v>14</v>
      </c>
      <c r="F1" s="2" t="s">
        <v>4</v>
      </c>
      <c r="G1" s="2" t="s">
        <v>2</v>
      </c>
      <c r="H1" s="2" t="s">
        <v>7</v>
      </c>
      <c r="I1" s="2" t="s">
        <v>9</v>
      </c>
      <c r="J1" s="2" t="s">
        <v>10</v>
      </c>
      <c r="K1" s="7" t="s">
        <v>12</v>
      </c>
      <c r="L1" s="7" t="s">
        <v>13</v>
      </c>
      <c r="M1" s="5" t="s">
        <v>15</v>
      </c>
      <c r="N1" s="2" t="s">
        <v>6196</v>
      </c>
      <c r="O1" s="2" t="s">
        <v>6197</v>
      </c>
    </row>
    <row r="2" spans="1:15"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8">
        <f>INDEX(products!$A$1:$G$49,MATCH(orders!$D2,products!$A$1:$A$49,0),MATCH(orders!L$1,products!$A$1:$G$1,0))</f>
        <v>9.9499999999999993</v>
      </c>
      <c r="M2" s="6">
        <f>L2*E2</f>
        <v>19.899999999999999</v>
      </c>
      <c r="N2" t="str">
        <f>IF(I2="rob","Robusta",IF(I2="exc","Excelsa",IF(I2="ara","Arabica",IF(I2="lib","Liberica"))))</f>
        <v>Robusta</v>
      </c>
      <c r="O2" t="str">
        <f>IF(J2="m","Medium",IF(J2="l","Large",IF(J2="l","Light",IF(J2="d","Dark"))))</f>
        <v>Medium</v>
      </c>
    </row>
    <row r="3" spans="1:15"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8">
        <f>INDEX(products!$A$1:$G$49,MATCH(orders!$D3,products!$A$1:$A$49,0),MATCH(orders!L$1,products!$A$1:$G$1,0))</f>
        <v>8.25</v>
      </c>
      <c r="M3" s="6">
        <f>L3*E3</f>
        <v>41.25</v>
      </c>
      <c r="N3" t="str">
        <f>IF(I3="rob","Robusta",IF(I3="exc","Excelsa",IF(I3="ara","Arabica",IF(I3="lib","Liberica"))))</f>
        <v>Excelsa</v>
      </c>
      <c r="O3" t="str">
        <f>IF(J3="m","Medium",IF(J3="l","Large",IF(J3="l","Light",IF(J3="d","Dark"))))</f>
        <v>Medium</v>
      </c>
    </row>
    <row r="4" spans="1:15"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8">
        <f>INDEX(products!$A$1:$G$49,MATCH(orders!$D4,products!$A$1:$A$49,0),MATCH(orders!L$1,products!$A$1:$G$1,0))</f>
        <v>12.95</v>
      </c>
      <c r="M4" s="6">
        <f>L4*E4</f>
        <v>12.95</v>
      </c>
      <c r="N4" t="str">
        <f>IF(I4="rob","Robusta",IF(I4="exc","Excelsa",IF(I4="ara","Arabica",IF(I4="lib","Liberica"))))</f>
        <v>Arabica</v>
      </c>
      <c r="O4" t="str">
        <f>IF(J4="m","Medium",IF(J4="l","Large",IF(J4="l","Light",IF(J4="d","Dark"))))</f>
        <v>Large</v>
      </c>
    </row>
    <row r="5" spans="1:15"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8">
        <f>INDEX(products!$A$1:$G$49,MATCH(orders!$D5,products!$A$1:$A$49,0),MATCH(orders!L$1,products!$A$1:$G$1,0))</f>
        <v>13.75</v>
      </c>
      <c r="M5" s="6">
        <f>L5*E5</f>
        <v>27.5</v>
      </c>
      <c r="N5" t="str">
        <f>IF(I5="rob","Robusta",IF(I5="exc","Excelsa",IF(I5="ara","Arabica",IF(I5="lib","Liberica"))))</f>
        <v>Excelsa</v>
      </c>
      <c r="O5" t="str">
        <f>IF(J5="m","Medium",IF(J5="l","Large",IF(J5="l","Light",IF(J5="d","Dark"))))</f>
        <v>Medium</v>
      </c>
    </row>
    <row r="6" spans="1:15"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8">
        <f>INDEX(products!$A$1:$G$49,MATCH(orders!$D6,products!$A$1:$A$49,0),MATCH(orders!L$1,products!$A$1:$G$1,0))</f>
        <v>27.484999999999996</v>
      </c>
      <c r="M6" s="6">
        <f>L6*E6</f>
        <v>54.969999999999992</v>
      </c>
      <c r="N6" t="str">
        <f>IF(I6="rob","Robusta",IF(I6="exc","Excelsa",IF(I6="ara","Arabica",IF(I6="lib","Liberica"))))</f>
        <v>Robusta</v>
      </c>
      <c r="O6" t="str">
        <f>IF(J6="m","Medium",IF(J6="l","Large",IF(J6="l","Light",IF(J6="d","Dark"))))</f>
        <v>Large</v>
      </c>
    </row>
    <row r="7" spans="1:15"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8">
        <f>INDEX(products!$A$1:$G$49,MATCH(orders!$D7,products!$A$1:$A$49,0),MATCH(orders!L$1,products!$A$1:$G$1,0))</f>
        <v>12.95</v>
      </c>
      <c r="M7" s="6">
        <f>L7*E7</f>
        <v>38.849999999999994</v>
      </c>
      <c r="N7" t="str">
        <f>IF(I7="rob","Robusta",IF(I7="exc","Excelsa",IF(I7="ara","Arabica",IF(I7="lib","Liberica"))))</f>
        <v>Liberica</v>
      </c>
      <c r="O7" t="str">
        <f>IF(J7="m","Medium",IF(J7="l","Large",IF(J7="l","Light",IF(J7="d","Dark"))))</f>
        <v>Dark</v>
      </c>
    </row>
    <row r="8" spans="1:15"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8">
        <f>INDEX(products!$A$1:$G$49,MATCH(orders!$D8,products!$A$1:$A$49,0),MATCH(orders!L$1,products!$A$1:$G$1,0))</f>
        <v>7.29</v>
      </c>
      <c r="M8" s="6">
        <f>L8*E8</f>
        <v>21.87</v>
      </c>
      <c r="N8" t="str">
        <f>IF(I8="rob","Robusta",IF(I8="exc","Excelsa",IF(I8="ara","Arabica",IF(I8="lib","Liberica"))))</f>
        <v>Excelsa</v>
      </c>
      <c r="O8" t="str">
        <f>IF(J8="m","Medium",IF(J8="l","Large",IF(J8="l","Light",IF(J8="d","Dark"))))</f>
        <v>Dark</v>
      </c>
    </row>
    <row r="9" spans="1:15"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8">
        <f>INDEX(products!$A$1:$G$49,MATCH(orders!$D9,products!$A$1:$A$49,0),MATCH(orders!L$1,products!$A$1:$G$1,0))</f>
        <v>4.7549999999999999</v>
      </c>
      <c r="M9" s="6">
        <f>L9*E9</f>
        <v>4.7549999999999999</v>
      </c>
      <c r="N9" t="str">
        <f>IF(I9="rob","Robusta",IF(I9="exc","Excelsa",IF(I9="ara","Arabica",IF(I9="lib","Liberica"))))</f>
        <v>Liberica</v>
      </c>
      <c r="O9" t="str">
        <f>IF(J9="m","Medium",IF(J9="l","Large",IF(J9="l","Light",IF(J9="d","Dark"))))</f>
        <v>Large</v>
      </c>
    </row>
    <row r="10" spans="1:15"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8">
        <f>INDEX(products!$A$1:$G$49,MATCH(orders!$D10,products!$A$1:$A$49,0),MATCH(orders!L$1,products!$A$1:$G$1,0))</f>
        <v>5.97</v>
      </c>
      <c r="M10" s="6">
        <f>L10*E10</f>
        <v>17.91</v>
      </c>
      <c r="N10" t="str">
        <f>IF(I10="rob","Robusta",IF(I10="exc","Excelsa",IF(I10="ara","Arabica",IF(I10="lib","Liberica"))))</f>
        <v>Robusta</v>
      </c>
      <c r="O10" t="str">
        <f>IF(J10="m","Medium",IF(J10="l","Large",IF(J10="l","Light",IF(J10="d","Dark"))))</f>
        <v>Medium</v>
      </c>
    </row>
    <row r="11" spans="1:15"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8">
        <f>INDEX(products!$A$1:$G$49,MATCH(orders!$D11,products!$A$1:$A$49,0),MATCH(orders!L$1,products!$A$1:$G$1,0))</f>
        <v>5.97</v>
      </c>
      <c r="M11" s="6">
        <f>L11*E11</f>
        <v>5.97</v>
      </c>
      <c r="N11" t="str">
        <f>IF(I11="rob","Robusta",IF(I11="exc","Excelsa",IF(I11="ara","Arabica",IF(I11="lib","Liberica"))))</f>
        <v>Robusta</v>
      </c>
      <c r="O11" t="str">
        <f>IF(J11="m","Medium",IF(J11="l","Large",IF(J11="l","Light",IF(J11="d","Dark"))))</f>
        <v>Medium</v>
      </c>
    </row>
    <row r="12" spans="1:15"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8">
        <f>INDEX(products!$A$1:$G$49,MATCH(orders!$D12,products!$A$1:$A$49,0),MATCH(orders!L$1,products!$A$1:$G$1,0))</f>
        <v>9.9499999999999993</v>
      </c>
      <c r="M12" s="6">
        <f>L12*E12</f>
        <v>39.799999999999997</v>
      </c>
      <c r="N12" t="str">
        <f>IF(I12="rob","Robusta",IF(I12="exc","Excelsa",IF(I12="ara","Arabica",IF(I12="lib","Liberica"))))</f>
        <v>Arabica</v>
      </c>
      <c r="O12" t="str">
        <f>IF(J12="m","Medium",IF(J12="l","Large",IF(J12="l","Light",IF(J12="d","Dark"))))</f>
        <v>Dark</v>
      </c>
    </row>
    <row r="13" spans="1:15"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8">
        <f>INDEX(products!$A$1:$G$49,MATCH(orders!$D13,products!$A$1:$A$49,0),MATCH(orders!L$1,products!$A$1:$G$1,0))</f>
        <v>34.154999999999994</v>
      </c>
      <c r="M13" s="6">
        <f>L13*E13</f>
        <v>170.77499999999998</v>
      </c>
      <c r="N13" t="str">
        <f>IF(I13="rob","Robusta",IF(I13="exc","Excelsa",IF(I13="ara","Arabica",IF(I13="lib","Liberica"))))</f>
        <v>Excelsa</v>
      </c>
      <c r="O13" t="str">
        <f>IF(J13="m","Medium",IF(J13="l","Large",IF(J13="l","Light",IF(J13="d","Dark"))))</f>
        <v>Large</v>
      </c>
    </row>
    <row r="14" spans="1:15"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8">
        <f>INDEX(products!$A$1:$G$49,MATCH(orders!$D14,products!$A$1:$A$49,0),MATCH(orders!L$1,products!$A$1:$G$1,0))</f>
        <v>9.9499999999999993</v>
      </c>
      <c r="M14" s="6">
        <f>L14*E14</f>
        <v>49.75</v>
      </c>
      <c r="N14" t="str">
        <f>IF(I14="rob","Robusta",IF(I14="exc","Excelsa",IF(I14="ara","Arabica",IF(I14="lib","Liberica"))))</f>
        <v>Robusta</v>
      </c>
      <c r="O14" t="str">
        <f>IF(J14="m","Medium",IF(J14="l","Large",IF(J14="l","Light",IF(J14="d","Dark"))))</f>
        <v>Medium</v>
      </c>
    </row>
    <row r="15" spans="1:15"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8">
        <f>INDEX(products!$A$1:$G$49,MATCH(orders!$D15,products!$A$1:$A$49,0),MATCH(orders!L$1,products!$A$1:$G$1,0))</f>
        <v>20.584999999999997</v>
      </c>
      <c r="M15" s="6">
        <f>L15*E15</f>
        <v>41.169999999999995</v>
      </c>
      <c r="N15" t="str">
        <f>IF(I15="rob","Robusta",IF(I15="exc","Excelsa",IF(I15="ara","Arabica",IF(I15="lib","Liberica"))))</f>
        <v>Robusta</v>
      </c>
      <c r="O15" t="str">
        <f>IF(J15="m","Medium",IF(J15="l","Large",IF(J15="l","Light",IF(J15="d","Dark"))))</f>
        <v>Dark</v>
      </c>
    </row>
    <row r="16" spans="1:15"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8">
        <f>INDEX(products!$A$1:$G$49,MATCH(orders!$D16,products!$A$1:$A$49,0),MATCH(orders!L$1,products!$A$1:$G$1,0))</f>
        <v>3.8849999999999998</v>
      </c>
      <c r="M16" s="6">
        <f>L16*E16</f>
        <v>11.654999999999999</v>
      </c>
      <c r="N16" t="str">
        <f>IF(I16="rob","Robusta",IF(I16="exc","Excelsa",IF(I16="ara","Arabica",IF(I16="lib","Liberica"))))</f>
        <v>Liberica</v>
      </c>
      <c r="O16" t="str">
        <f>IF(J16="m","Medium",IF(J16="l","Large",IF(J16="l","Light",IF(J16="d","Dark"))))</f>
        <v>Dark</v>
      </c>
    </row>
    <row r="17" spans="1:15"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8">
        <f>INDEX(products!$A$1:$G$49,MATCH(orders!$D17,products!$A$1:$A$49,0),MATCH(orders!L$1,products!$A$1:$G$1,0))</f>
        <v>22.884999999999998</v>
      </c>
      <c r="M17" s="6">
        <f>L17*E17</f>
        <v>114.42499999999998</v>
      </c>
      <c r="N17" t="str">
        <f>IF(I17="rob","Robusta",IF(I17="exc","Excelsa",IF(I17="ara","Arabica",IF(I17="lib","Liberica"))))</f>
        <v>Robusta</v>
      </c>
      <c r="O17" t="str">
        <f>IF(J17="m","Medium",IF(J17="l","Large",IF(J17="l","Light",IF(J17="d","Dark"))))</f>
        <v>Medium</v>
      </c>
    </row>
    <row r="18" spans="1:15"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8">
        <f>INDEX(products!$A$1:$G$49,MATCH(orders!$D18,products!$A$1:$A$49,0),MATCH(orders!L$1,products!$A$1:$G$1,0))</f>
        <v>3.375</v>
      </c>
      <c r="M18" s="6">
        <f>L18*E18</f>
        <v>20.25</v>
      </c>
      <c r="N18" t="str">
        <f>IF(I18="rob","Robusta",IF(I18="exc","Excelsa",IF(I18="ara","Arabica",IF(I18="lib","Liberica"))))</f>
        <v>Arabica</v>
      </c>
      <c r="O18" t="str">
        <f>IF(J18="m","Medium",IF(J18="l","Large",IF(J18="l","Light",IF(J18="d","Dark"))))</f>
        <v>Medium</v>
      </c>
    </row>
    <row r="19" spans="1:15"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8">
        <f>INDEX(products!$A$1:$G$49,MATCH(orders!$D19,products!$A$1:$A$49,0),MATCH(orders!L$1,products!$A$1:$G$1,0))</f>
        <v>12.95</v>
      </c>
      <c r="M19" s="6">
        <f>L19*E19</f>
        <v>77.699999999999989</v>
      </c>
      <c r="N19" t="str">
        <f>IF(I19="rob","Robusta",IF(I19="exc","Excelsa",IF(I19="ara","Arabica",IF(I19="lib","Liberica"))))</f>
        <v>Arabica</v>
      </c>
      <c r="O19" t="str">
        <f>IF(J19="m","Medium",IF(J19="l","Large",IF(J19="l","Light",IF(J19="d","Dark"))))</f>
        <v>Large</v>
      </c>
    </row>
    <row r="20" spans="1:15"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8">
        <f>INDEX(products!$A$1:$G$49,MATCH(orders!$D20,products!$A$1:$A$49,0),MATCH(orders!L$1,products!$A$1:$G$1,0))</f>
        <v>20.584999999999997</v>
      </c>
      <c r="M20" s="6">
        <f>L20*E20</f>
        <v>82.339999999999989</v>
      </c>
      <c r="N20" t="str">
        <f>IF(I20="rob","Robusta",IF(I20="exc","Excelsa",IF(I20="ara","Arabica",IF(I20="lib","Liberica"))))</f>
        <v>Robusta</v>
      </c>
      <c r="O20" t="str">
        <f>IF(J20="m","Medium",IF(J20="l","Large",IF(J20="l","Light",IF(J20="d","Dark"))))</f>
        <v>Dark</v>
      </c>
    </row>
    <row r="21" spans="1:15"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8">
        <f>INDEX(products!$A$1:$G$49,MATCH(orders!$D21,products!$A$1:$A$49,0),MATCH(orders!L$1,products!$A$1:$G$1,0))</f>
        <v>3.375</v>
      </c>
      <c r="M21" s="6">
        <f>L21*E21</f>
        <v>16.875</v>
      </c>
      <c r="N21" t="str">
        <f>IF(I21="rob","Robusta",IF(I21="exc","Excelsa",IF(I21="ara","Arabica",IF(I21="lib","Liberica"))))</f>
        <v>Arabica</v>
      </c>
      <c r="O21" t="str">
        <f>IF(J21="m","Medium",IF(J21="l","Large",IF(J21="l","Light",IF(J21="d","Dark"))))</f>
        <v>Medium</v>
      </c>
    </row>
    <row r="22" spans="1:15"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8">
        <f>INDEX(products!$A$1:$G$49,MATCH(orders!$D22,products!$A$1:$A$49,0),MATCH(orders!L$1,products!$A$1:$G$1,0))</f>
        <v>3.645</v>
      </c>
      <c r="M22" s="6">
        <f>L22*E22</f>
        <v>14.58</v>
      </c>
      <c r="N22" t="str">
        <f>IF(I22="rob","Robusta",IF(I22="exc","Excelsa",IF(I22="ara","Arabica",IF(I22="lib","Liberica"))))</f>
        <v>Excelsa</v>
      </c>
      <c r="O22" t="str">
        <f>IF(J22="m","Medium",IF(J22="l","Large",IF(J22="l","Light",IF(J22="d","Dark"))))</f>
        <v>Dark</v>
      </c>
    </row>
    <row r="23" spans="1:15"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8">
        <f>INDEX(products!$A$1:$G$49,MATCH(orders!$D23,products!$A$1:$A$49,0),MATCH(orders!L$1,products!$A$1:$G$1,0))</f>
        <v>2.9849999999999999</v>
      </c>
      <c r="M23" s="6">
        <f>L23*E23</f>
        <v>17.91</v>
      </c>
      <c r="N23" t="str">
        <f>IF(I23="rob","Robusta",IF(I23="exc","Excelsa",IF(I23="ara","Arabica",IF(I23="lib","Liberica"))))</f>
        <v>Arabica</v>
      </c>
      <c r="O23" t="str">
        <f>IF(J23="m","Medium",IF(J23="l","Large",IF(J23="l","Light",IF(J23="d","Dark"))))</f>
        <v>Dark</v>
      </c>
    </row>
    <row r="24" spans="1:15"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8">
        <f>INDEX(products!$A$1:$G$49,MATCH(orders!$D24,products!$A$1:$A$49,0),MATCH(orders!L$1,products!$A$1:$G$1,0))</f>
        <v>22.884999999999998</v>
      </c>
      <c r="M24" s="6">
        <f>L24*E24</f>
        <v>91.539999999999992</v>
      </c>
      <c r="N24" t="str">
        <f>IF(I24="rob","Robusta",IF(I24="exc","Excelsa",IF(I24="ara","Arabica",IF(I24="lib","Liberica"))))</f>
        <v>Robusta</v>
      </c>
      <c r="O24" t="str">
        <f>IF(J24="m","Medium",IF(J24="l","Large",IF(J24="l","Light",IF(J24="d","Dark"))))</f>
        <v>Medium</v>
      </c>
    </row>
    <row r="25" spans="1:15"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8">
        <f>INDEX(products!$A$1:$G$49,MATCH(orders!$D25,products!$A$1:$A$49,0),MATCH(orders!L$1,products!$A$1:$G$1,0))</f>
        <v>2.9849999999999999</v>
      </c>
      <c r="M25" s="6">
        <f>L25*E25</f>
        <v>11.94</v>
      </c>
      <c r="N25" t="str">
        <f>IF(I25="rob","Robusta",IF(I25="exc","Excelsa",IF(I25="ara","Arabica",IF(I25="lib","Liberica"))))</f>
        <v>Arabica</v>
      </c>
      <c r="O25" t="str">
        <f>IF(J25="m","Medium",IF(J25="l","Large",IF(J25="l","Light",IF(J25="d","Dark"))))</f>
        <v>Dark</v>
      </c>
    </row>
    <row r="26" spans="1:15"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8">
        <f>INDEX(products!$A$1:$G$49,MATCH(orders!$D26,products!$A$1:$A$49,0),MATCH(orders!L$1,products!$A$1:$G$1,0))</f>
        <v>11.25</v>
      </c>
      <c r="M26" s="6">
        <f>L26*E26</f>
        <v>11.25</v>
      </c>
      <c r="N26" t="str">
        <f>IF(I26="rob","Robusta",IF(I26="exc","Excelsa",IF(I26="ara","Arabica",IF(I26="lib","Liberica"))))</f>
        <v>Arabica</v>
      </c>
      <c r="O26" t="str">
        <f>IF(J26="m","Medium",IF(J26="l","Large",IF(J26="l","Light",IF(J26="d","Dark"))))</f>
        <v>Medium</v>
      </c>
    </row>
    <row r="27" spans="1:15"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8">
        <f>INDEX(products!$A$1:$G$49,MATCH(orders!$D27,products!$A$1:$A$49,0),MATCH(orders!L$1,products!$A$1:$G$1,0))</f>
        <v>4.125</v>
      </c>
      <c r="M27" s="6">
        <f>L27*E27</f>
        <v>12.375</v>
      </c>
      <c r="N27" t="str">
        <f>IF(I27="rob","Robusta",IF(I27="exc","Excelsa",IF(I27="ara","Arabica",IF(I27="lib","Liberica"))))</f>
        <v>Excelsa</v>
      </c>
      <c r="O27" t="str">
        <f>IF(J27="m","Medium",IF(J27="l","Large",IF(J27="l","Light",IF(J27="d","Dark"))))</f>
        <v>Medium</v>
      </c>
    </row>
    <row r="28" spans="1:15"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8">
        <f>INDEX(products!$A$1:$G$49,MATCH(orders!$D28,products!$A$1:$A$49,0),MATCH(orders!L$1,products!$A$1:$G$1,0))</f>
        <v>6.75</v>
      </c>
      <c r="M28" s="6">
        <f>L28*E28</f>
        <v>27</v>
      </c>
      <c r="N28" t="str">
        <f>IF(I28="rob","Robusta",IF(I28="exc","Excelsa",IF(I28="ara","Arabica",IF(I28="lib","Liberica"))))</f>
        <v>Arabica</v>
      </c>
      <c r="O28" t="str">
        <f>IF(J28="m","Medium",IF(J28="l","Large",IF(J28="l","Light",IF(J28="d","Dark"))))</f>
        <v>Medium</v>
      </c>
    </row>
    <row r="29" spans="1:15"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8">
        <f>INDEX(products!$A$1:$G$49,MATCH(orders!$D29,products!$A$1:$A$49,0),MATCH(orders!L$1,products!$A$1:$G$1,0))</f>
        <v>3.375</v>
      </c>
      <c r="M29" s="6">
        <f>L29*E29</f>
        <v>16.875</v>
      </c>
      <c r="N29" t="str">
        <f>IF(I29="rob","Robusta",IF(I29="exc","Excelsa",IF(I29="ara","Arabica",IF(I29="lib","Liberica"))))</f>
        <v>Arabica</v>
      </c>
      <c r="O29" t="str">
        <f>IF(J29="m","Medium",IF(J29="l","Large",IF(J29="l","Light",IF(J29="d","Dark"))))</f>
        <v>Medium</v>
      </c>
    </row>
    <row r="30" spans="1:15"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8">
        <f>INDEX(products!$A$1:$G$49,MATCH(orders!$D30,products!$A$1:$A$49,0),MATCH(orders!L$1,products!$A$1:$G$1,0))</f>
        <v>5.97</v>
      </c>
      <c r="M30" s="6">
        <f>L30*E30</f>
        <v>17.91</v>
      </c>
      <c r="N30" t="str">
        <f>IF(I30="rob","Robusta",IF(I30="exc","Excelsa",IF(I30="ara","Arabica",IF(I30="lib","Liberica"))))</f>
        <v>Arabica</v>
      </c>
      <c r="O30" t="str">
        <f>IF(J30="m","Medium",IF(J30="l","Large",IF(J30="l","Light",IF(J30="d","Dark"))))</f>
        <v>Dark</v>
      </c>
    </row>
    <row r="31" spans="1:15"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8">
        <f>INDEX(products!$A$1:$G$49,MATCH(orders!$D31,products!$A$1:$A$49,0),MATCH(orders!L$1,products!$A$1:$G$1,0))</f>
        <v>9.9499999999999993</v>
      </c>
      <c r="M31" s="6">
        <f>L31*E31</f>
        <v>39.799999999999997</v>
      </c>
      <c r="N31" t="str">
        <f>IF(I31="rob","Robusta",IF(I31="exc","Excelsa",IF(I31="ara","Arabica",IF(I31="lib","Liberica"))))</f>
        <v>Arabica</v>
      </c>
      <c r="O31" t="str">
        <f>IF(J31="m","Medium",IF(J31="l","Large",IF(J31="l","Light",IF(J31="d","Dark"))))</f>
        <v>Dark</v>
      </c>
    </row>
    <row r="32" spans="1:15"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8">
        <f>INDEX(products!$A$1:$G$49,MATCH(orders!$D32,products!$A$1:$A$49,0),MATCH(orders!L$1,products!$A$1:$G$1,0))</f>
        <v>4.3650000000000002</v>
      </c>
      <c r="M32" s="6">
        <f>L32*E32</f>
        <v>21.825000000000003</v>
      </c>
      <c r="N32" t="str">
        <f>IF(I32="rob","Robusta",IF(I32="exc","Excelsa",IF(I32="ara","Arabica",IF(I32="lib","Liberica"))))</f>
        <v>Liberica</v>
      </c>
      <c r="O32" t="str">
        <f>IF(J32="m","Medium",IF(J32="l","Large",IF(J32="l","Light",IF(J32="d","Dark"))))</f>
        <v>Medium</v>
      </c>
    </row>
    <row r="33" spans="1:15"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8">
        <f>INDEX(products!$A$1:$G$49,MATCH(orders!$D33,products!$A$1:$A$49,0),MATCH(orders!L$1,products!$A$1:$G$1,0))</f>
        <v>5.97</v>
      </c>
      <c r="M33" s="6">
        <f>L33*E33</f>
        <v>35.82</v>
      </c>
      <c r="N33" t="str">
        <f>IF(I33="rob","Robusta",IF(I33="exc","Excelsa",IF(I33="ara","Arabica",IF(I33="lib","Liberica"))))</f>
        <v>Arabica</v>
      </c>
      <c r="O33" t="str">
        <f>IF(J33="m","Medium",IF(J33="l","Large",IF(J33="l","Light",IF(J33="d","Dark"))))</f>
        <v>Dark</v>
      </c>
    </row>
    <row r="34" spans="1:15"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8">
        <f>INDEX(products!$A$1:$G$49,MATCH(orders!$D34,products!$A$1:$A$49,0),MATCH(orders!L$1,products!$A$1:$G$1,0))</f>
        <v>8.73</v>
      </c>
      <c r="M34" s="6">
        <f>L34*E34</f>
        <v>52.38</v>
      </c>
      <c r="N34" t="str">
        <f>IF(I34="rob","Robusta",IF(I34="exc","Excelsa",IF(I34="ara","Arabica",IF(I34="lib","Liberica"))))</f>
        <v>Liberica</v>
      </c>
      <c r="O34" t="str">
        <f>IF(J34="m","Medium",IF(J34="l","Large",IF(J34="l","Light",IF(J34="d","Dark"))))</f>
        <v>Medium</v>
      </c>
    </row>
    <row r="35" spans="1:15"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8">
        <f>INDEX(products!$A$1:$G$49,MATCH(orders!$D35,products!$A$1:$A$49,0),MATCH(orders!L$1,products!$A$1:$G$1,0))</f>
        <v>4.7549999999999999</v>
      </c>
      <c r="M35" s="6">
        <f>L35*E35</f>
        <v>23.774999999999999</v>
      </c>
      <c r="N35" t="str">
        <f>IF(I35="rob","Robusta",IF(I35="exc","Excelsa",IF(I35="ara","Arabica",IF(I35="lib","Liberica"))))</f>
        <v>Liberica</v>
      </c>
      <c r="O35" t="str">
        <f>IF(J35="m","Medium",IF(J35="l","Large",IF(J35="l","Light",IF(J35="d","Dark"))))</f>
        <v>Large</v>
      </c>
    </row>
    <row r="36" spans="1:15"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8">
        <f>INDEX(products!$A$1:$G$49,MATCH(orders!$D36,products!$A$1:$A$49,0),MATCH(orders!L$1,products!$A$1:$G$1,0))</f>
        <v>9.51</v>
      </c>
      <c r="M36" s="6">
        <f>L36*E36</f>
        <v>57.06</v>
      </c>
      <c r="N36" t="str">
        <f>IF(I36="rob","Robusta",IF(I36="exc","Excelsa",IF(I36="ara","Arabica",IF(I36="lib","Liberica"))))</f>
        <v>Liberica</v>
      </c>
      <c r="O36" t="str">
        <f>IF(J36="m","Medium",IF(J36="l","Large",IF(J36="l","Light",IF(J36="d","Dark"))))</f>
        <v>Large</v>
      </c>
    </row>
    <row r="37" spans="1:15"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8">
        <f>INDEX(products!$A$1:$G$49,MATCH(orders!$D37,products!$A$1:$A$49,0),MATCH(orders!L$1,products!$A$1:$G$1,0))</f>
        <v>5.97</v>
      </c>
      <c r="M37" s="6">
        <f>L37*E37</f>
        <v>35.82</v>
      </c>
      <c r="N37" t="str">
        <f>IF(I37="rob","Robusta",IF(I37="exc","Excelsa",IF(I37="ara","Arabica",IF(I37="lib","Liberica"))))</f>
        <v>Arabica</v>
      </c>
      <c r="O37" t="str">
        <f>IF(J37="m","Medium",IF(J37="l","Large",IF(J37="l","Light",IF(J37="d","Dark"))))</f>
        <v>Dark</v>
      </c>
    </row>
    <row r="38" spans="1:15"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8">
        <f>INDEX(products!$A$1:$G$49,MATCH(orders!$D38,products!$A$1:$A$49,0),MATCH(orders!L$1,products!$A$1:$G$1,0))</f>
        <v>4.3650000000000002</v>
      </c>
      <c r="M38" s="6">
        <f>L38*E38</f>
        <v>8.73</v>
      </c>
      <c r="N38" t="str">
        <f>IF(I38="rob","Robusta",IF(I38="exc","Excelsa",IF(I38="ara","Arabica",IF(I38="lib","Liberica"))))</f>
        <v>Liberica</v>
      </c>
      <c r="O38" t="str">
        <f>IF(J38="m","Medium",IF(J38="l","Large",IF(J38="l","Light",IF(J38="d","Dark"))))</f>
        <v>Medium</v>
      </c>
    </row>
    <row r="39" spans="1:15"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8">
        <f>INDEX(products!$A$1:$G$49,MATCH(orders!$D39,products!$A$1:$A$49,0),MATCH(orders!L$1,products!$A$1:$G$1,0))</f>
        <v>9.51</v>
      </c>
      <c r="M39" s="6">
        <f>L39*E39</f>
        <v>28.53</v>
      </c>
      <c r="N39" t="str">
        <f>IF(I39="rob","Robusta",IF(I39="exc","Excelsa",IF(I39="ara","Arabica",IF(I39="lib","Liberica"))))</f>
        <v>Liberica</v>
      </c>
      <c r="O39" t="str">
        <f>IF(J39="m","Medium",IF(J39="l","Large",IF(J39="l","Light",IF(J39="d","Dark"))))</f>
        <v>Large</v>
      </c>
    </row>
    <row r="40" spans="1:15"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8">
        <f>INDEX(products!$A$1:$G$49,MATCH(orders!$D40,products!$A$1:$A$49,0),MATCH(orders!L$1,products!$A$1:$G$1,0))</f>
        <v>22.884999999999998</v>
      </c>
      <c r="M40" s="6">
        <f>L40*E40</f>
        <v>114.42499999999998</v>
      </c>
      <c r="N40" t="str">
        <f>IF(I40="rob","Robusta",IF(I40="exc","Excelsa",IF(I40="ara","Arabica",IF(I40="lib","Liberica"))))</f>
        <v>Robusta</v>
      </c>
      <c r="O40" t="str">
        <f>IF(J40="m","Medium",IF(J40="l","Large",IF(J40="l","Light",IF(J40="d","Dark"))))</f>
        <v>Medium</v>
      </c>
    </row>
    <row r="41" spans="1:15"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8">
        <f>INDEX(products!$A$1:$G$49,MATCH(orders!$D41,products!$A$1:$A$49,0),MATCH(orders!L$1,products!$A$1:$G$1,0))</f>
        <v>9.9499999999999993</v>
      </c>
      <c r="M41" s="6">
        <f>L41*E41</f>
        <v>59.699999999999996</v>
      </c>
      <c r="N41" t="str">
        <f>IF(I41="rob","Robusta",IF(I41="exc","Excelsa",IF(I41="ara","Arabica",IF(I41="lib","Liberica"))))</f>
        <v>Robusta</v>
      </c>
      <c r="O41" t="str">
        <f>IF(J41="m","Medium",IF(J41="l","Large",IF(J41="l","Light",IF(J41="d","Dark"))))</f>
        <v>Medium</v>
      </c>
    </row>
    <row r="42" spans="1:15"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8">
        <f>INDEX(products!$A$1:$G$49,MATCH(orders!$D42,products!$A$1:$A$49,0),MATCH(orders!L$1,products!$A$1:$G$1,0))</f>
        <v>14.55</v>
      </c>
      <c r="M42" s="6">
        <f>L42*E42</f>
        <v>43.650000000000006</v>
      </c>
      <c r="N42" t="str">
        <f>IF(I42="rob","Robusta",IF(I42="exc","Excelsa",IF(I42="ara","Arabica",IF(I42="lib","Liberica"))))</f>
        <v>Liberica</v>
      </c>
      <c r="O42" t="str">
        <f>IF(J42="m","Medium",IF(J42="l","Large",IF(J42="l","Light",IF(J42="d","Dark"))))</f>
        <v>Medium</v>
      </c>
    </row>
    <row r="43" spans="1:15"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8">
        <f>INDEX(products!$A$1:$G$49,MATCH(orders!$D43,products!$A$1:$A$49,0),MATCH(orders!L$1,products!$A$1:$G$1,0))</f>
        <v>3.645</v>
      </c>
      <c r="M43" s="6">
        <f>L43*E43</f>
        <v>7.29</v>
      </c>
      <c r="N43" t="str">
        <f>IF(I43="rob","Robusta",IF(I43="exc","Excelsa",IF(I43="ara","Arabica",IF(I43="lib","Liberica"))))</f>
        <v>Excelsa</v>
      </c>
      <c r="O43" t="str">
        <f>IF(J43="m","Medium",IF(J43="l","Large",IF(J43="l","Light",IF(J43="d","Dark"))))</f>
        <v>Dark</v>
      </c>
    </row>
    <row r="44" spans="1:15"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8">
        <f>INDEX(products!$A$1:$G$49,MATCH(orders!$D44,products!$A$1:$A$49,0),MATCH(orders!L$1,products!$A$1:$G$1,0))</f>
        <v>2.6849999999999996</v>
      </c>
      <c r="M44" s="6">
        <f>L44*E44</f>
        <v>8.0549999999999997</v>
      </c>
      <c r="N44" t="str">
        <f>IF(I44="rob","Robusta",IF(I44="exc","Excelsa",IF(I44="ara","Arabica",IF(I44="lib","Liberica"))))</f>
        <v>Robusta</v>
      </c>
      <c r="O44" t="str">
        <f>IF(J44="m","Medium",IF(J44="l","Large",IF(J44="l","Light",IF(J44="d","Dark"))))</f>
        <v>Dark</v>
      </c>
    </row>
    <row r="45" spans="1:15"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8">
        <f>INDEX(products!$A$1:$G$49,MATCH(orders!$D45,products!$A$1:$A$49,0),MATCH(orders!L$1,products!$A$1:$G$1,0))</f>
        <v>36.454999999999998</v>
      </c>
      <c r="M45" s="6">
        <f>L45*E45</f>
        <v>72.91</v>
      </c>
      <c r="N45" t="str">
        <f>IF(I45="rob","Robusta",IF(I45="exc","Excelsa",IF(I45="ara","Arabica",IF(I45="lib","Liberica"))))</f>
        <v>Liberica</v>
      </c>
      <c r="O45" t="str">
        <f>IF(J45="m","Medium",IF(J45="l","Large",IF(J45="l","Light",IF(J45="d","Dark"))))</f>
        <v>Large</v>
      </c>
    </row>
    <row r="46" spans="1:15"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8">
        <f>INDEX(products!$A$1:$G$49,MATCH(orders!$D46,products!$A$1:$A$49,0),MATCH(orders!L$1,products!$A$1:$G$1,0))</f>
        <v>8.25</v>
      </c>
      <c r="M46" s="6">
        <f>L46*E46</f>
        <v>16.5</v>
      </c>
      <c r="N46" t="str">
        <f>IF(I46="rob","Robusta",IF(I46="exc","Excelsa",IF(I46="ara","Arabica",IF(I46="lib","Liberica"))))</f>
        <v>Excelsa</v>
      </c>
      <c r="O46" t="str">
        <f>IF(J46="m","Medium",IF(J46="l","Large",IF(J46="l","Light",IF(J46="d","Dark"))))</f>
        <v>Medium</v>
      </c>
    </row>
    <row r="47" spans="1:15"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8">
        <f>INDEX(products!$A$1:$G$49,MATCH(orders!$D47,products!$A$1:$A$49,0),MATCH(orders!L$1,products!$A$1:$G$1,0))</f>
        <v>29.784999999999997</v>
      </c>
      <c r="M47" s="6">
        <f>L47*E47</f>
        <v>178.70999999999998</v>
      </c>
      <c r="N47" t="str">
        <f>IF(I47="rob","Robusta",IF(I47="exc","Excelsa",IF(I47="ara","Arabica",IF(I47="lib","Liberica"))))</f>
        <v>Liberica</v>
      </c>
      <c r="O47" t="str">
        <f>IF(J47="m","Medium",IF(J47="l","Large",IF(J47="l","Light",IF(J47="d","Dark"))))</f>
        <v>Dark</v>
      </c>
    </row>
    <row r="48" spans="1:15"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8">
        <f>INDEX(products!$A$1:$G$49,MATCH(orders!$D48,products!$A$1:$A$49,0),MATCH(orders!L$1,products!$A$1:$G$1,0))</f>
        <v>31.624999999999996</v>
      </c>
      <c r="M48" s="6">
        <f>L48*E48</f>
        <v>63.249999999999993</v>
      </c>
      <c r="N48" t="str">
        <f>IF(I48="rob","Robusta",IF(I48="exc","Excelsa",IF(I48="ara","Arabica",IF(I48="lib","Liberica"))))</f>
        <v>Excelsa</v>
      </c>
      <c r="O48" t="str">
        <f>IF(J48="m","Medium",IF(J48="l","Large",IF(J48="l","Light",IF(J48="d","Dark"))))</f>
        <v>Medium</v>
      </c>
    </row>
    <row r="49" spans="1:15"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8">
        <f>INDEX(products!$A$1:$G$49,MATCH(orders!$D49,products!$A$1:$A$49,0),MATCH(orders!L$1,products!$A$1:$G$1,0))</f>
        <v>3.8849999999999998</v>
      </c>
      <c r="M49" s="6">
        <f>L49*E49</f>
        <v>7.77</v>
      </c>
      <c r="N49" t="str">
        <f>IF(I49="rob","Robusta",IF(I49="exc","Excelsa",IF(I49="ara","Arabica",IF(I49="lib","Liberica"))))</f>
        <v>Arabica</v>
      </c>
      <c r="O49" t="str">
        <f>IF(J49="m","Medium",IF(J49="l","Large",IF(J49="l","Light",IF(J49="d","Dark"))))</f>
        <v>Large</v>
      </c>
    </row>
    <row r="50" spans="1:15"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8">
        <f>INDEX(products!$A$1:$G$49,MATCH(orders!$D50,products!$A$1:$A$49,0),MATCH(orders!L$1,products!$A$1:$G$1,0))</f>
        <v>22.884999999999998</v>
      </c>
      <c r="M50" s="6">
        <f>L50*E50</f>
        <v>91.539999999999992</v>
      </c>
      <c r="N50" t="str">
        <f>IF(I50="rob","Robusta",IF(I50="exc","Excelsa",IF(I50="ara","Arabica",IF(I50="lib","Liberica"))))</f>
        <v>Arabica</v>
      </c>
      <c r="O50" t="str">
        <f>IF(J50="m","Medium",IF(J50="l","Large",IF(J50="l","Light",IF(J50="d","Dark"))))</f>
        <v>Dark</v>
      </c>
    </row>
    <row r="51" spans="1:15"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8">
        <f>INDEX(products!$A$1:$G$49,MATCH(orders!$D51,products!$A$1:$A$49,0),MATCH(orders!L$1,products!$A$1:$G$1,0))</f>
        <v>12.95</v>
      </c>
      <c r="M51" s="6">
        <f>L51*E51</f>
        <v>38.849999999999994</v>
      </c>
      <c r="N51" t="str">
        <f>IF(I51="rob","Robusta",IF(I51="exc","Excelsa",IF(I51="ara","Arabica",IF(I51="lib","Liberica"))))</f>
        <v>Arabica</v>
      </c>
      <c r="O51" t="str">
        <f>IF(J51="m","Medium",IF(J51="l","Large",IF(J51="l","Light",IF(J51="d","Dark"))))</f>
        <v>Large</v>
      </c>
    </row>
    <row r="52" spans="1:15"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8">
        <f>INDEX(products!$A$1:$G$49,MATCH(orders!$D52,products!$A$1:$A$49,0),MATCH(orders!L$1,products!$A$1:$G$1,0))</f>
        <v>7.77</v>
      </c>
      <c r="M52" s="6">
        <f>L52*E52</f>
        <v>15.54</v>
      </c>
      <c r="N52" t="str">
        <f>IF(I52="rob","Robusta",IF(I52="exc","Excelsa",IF(I52="ara","Arabica",IF(I52="lib","Liberica"))))</f>
        <v>Liberica</v>
      </c>
      <c r="O52" t="str">
        <f>IF(J52="m","Medium",IF(J52="l","Large",IF(J52="l","Light",IF(J52="d","Dark"))))</f>
        <v>Dark</v>
      </c>
    </row>
    <row r="53" spans="1:15"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8">
        <f>INDEX(products!$A$1:$G$49,MATCH(orders!$D53,products!$A$1:$A$49,0),MATCH(orders!L$1,products!$A$1:$G$1,0))</f>
        <v>36.454999999999998</v>
      </c>
      <c r="M53" s="6">
        <f>L53*E53</f>
        <v>145.82</v>
      </c>
      <c r="N53" t="str">
        <f>IF(I53="rob","Robusta",IF(I53="exc","Excelsa",IF(I53="ara","Arabica",IF(I53="lib","Liberica"))))</f>
        <v>Liberica</v>
      </c>
      <c r="O53" t="str">
        <f>IF(J53="m","Medium",IF(J53="l","Large",IF(J53="l","Light",IF(J53="d","Dark"))))</f>
        <v>Large</v>
      </c>
    </row>
    <row r="54" spans="1:15"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8">
        <f>INDEX(products!$A$1:$G$49,MATCH(orders!$D54,products!$A$1:$A$49,0),MATCH(orders!L$1,products!$A$1:$G$1,0))</f>
        <v>5.97</v>
      </c>
      <c r="M54" s="6">
        <f>L54*E54</f>
        <v>29.849999999999998</v>
      </c>
      <c r="N54" t="str">
        <f>IF(I54="rob","Robusta",IF(I54="exc","Excelsa",IF(I54="ara","Arabica",IF(I54="lib","Liberica"))))</f>
        <v>Robusta</v>
      </c>
      <c r="O54" t="str">
        <f>IF(J54="m","Medium",IF(J54="l","Large",IF(J54="l","Light",IF(J54="d","Dark"))))</f>
        <v>Medium</v>
      </c>
    </row>
    <row r="55" spans="1:15"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8">
        <f>INDEX(products!$A$1:$G$49,MATCH(orders!$D55,products!$A$1:$A$49,0),MATCH(orders!L$1,products!$A$1:$G$1,0))</f>
        <v>36.454999999999998</v>
      </c>
      <c r="M55" s="6">
        <f>L55*E55</f>
        <v>72.91</v>
      </c>
      <c r="N55" t="str">
        <f>IF(I55="rob","Robusta",IF(I55="exc","Excelsa",IF(I55="ara","Arabica",IF(I55="lib","Liberica"))))</f>
        <v>Liberica</v>
      </c>
      <c r="O55" t="str">
        <f>IF(J55="m","Medium",IF(J55="l","Large",IF(J55="l","Light",IF(J55="d","Dark"))))</f>
        <v>Large</v>
      </c>
    </row>
    <row r="56" spans="1:15"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8">
        <f>INDEX(products!$A$1:$G$49,MATCH(orders!$D56,products!$A$1:$A$49,0),MATCH(orders!L$1,products!$A$1:$G$1,0))</f>
        <v>14.55</v>
      </c>
      <c r="M56" s="6">
        <f>L56*E56</f>
        <v>72.75</v>
      </c>
      <c r="N56" t="str">
        <f>IF(I56="rob","Robusta",IF(I56="exc","Excelsa",IF(I56="ara","Arabica",IF(I56="lib","Liberica"))))</f>
        <v>Liberica</v>
      </c>
      <c r="O56" t="str">
        <f>IF(J56="m","Medium",IF(J56="l","Large",IF(J56="l","Light",IF(J56="d","Dark"))))</f>
        <v>Medium</v>
      </c>
    </row>
    <row r="57" spans="1:15"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8">
        <f>INDEX(products!$A$1:$G$49,MATCH(orders!$D57,products!$A$1:$A$49,0),MATCH(orders!L$1,products!$A$1:$G$1,0))</f>
        <v>15.85</v>
      </c>
      <c r="M57" s="6">
        <f>L57*E57</f>
        <v>47.55</v>
      </c>
      <c r="N57" t="str">
        <f>IF(I57="rob","Robusta",IF(I57="exc","Excelsa",IF(I57="ara","Arabica",IF(I57="lib","Liberica"))))</f>
        <v>Liberica</v>
      </c>
      <c r="O57" t="str">
        <f>IF(J57="m","Medium",IF(J57="l","Large",IF(J57="l","Light",IF(J57="d","Dark"))))</f>
        <v>Large</v>
      </c>
    </row>
    <row r="58" spans="1:15"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8">
        <f>INDEX(products!$A$1:$G$49,MATCH(orders!$D58,products!$A$1:$A$49,0),MATCH(orders!L$1,products!$A$1:$G$1,0))</f>
        <v>3.645</v>
      </c>
      <c r="M58" s="6">
        <f>L58*E58</f>
        <v>10.935</v>
      </c>
      <c r="N58" t="str">
        <f>IF(I58="rob","Robusta",IF(I58="exc","Excelsa",IF(I58="ara","Arabica",IF(I58="lib","Liberica"))))</f>
        <v>Excelsa</v>
      </c>
      <c r="O58" t="str">
        <f>IF(J58="m","Medium",IF(J58="l","Large",IF(J58="l","Light",IF(J58="d","Dark"))))</f>
        <v>Dark</v>
      </c>
    </row>
    <row r="59" spans="1:15"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8">
        <f>INDEX(products!$A$1:$G$49,MATCH(orders!$D59,products!$A$1:$A$49,0),MATCH(orders!L$1,products!$A$1:$G$1,0))</f>
        <v>14.85</v>
      </c>
      <c r="M59" s="6">
        <f>L59*E59</f>
        <v>59.4</v>
      </c>
      <c r="N59" t="str">
        <f>IF(I59="rob","Robusta",IF(I59="exc","Excelsa",IF(I59="ara","Arabica",IF(I59="lib","Liberica"))))</f>
        <v>Excelsa</v>
      </c>
      <c r="O59" t="str">
        <f>IF(J59="m","Medium",IF(J59="l","Large",IF(J59="l","Light",IF(J59="d","Dark"))))</f>
        <v>Large</v>
      </c>
    </row>
    <row r="60" spans="1:15"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8">
        <f>INDEX(products!$A$1:$G$49,MATCH(orders!$D60,products!$A$1:$A$49,0),MATCH(orders!L$1,products!$A$1:$G$1,0))</f>
        <v>29.784999999999997</v>
      </c>
      <c r="M60" s="6">
        <f>L60*E60</f>
        <v>89.35499999999999</v>
      </c>
      <c r="N60" t="str">
        <f>IF(I60="rob","Robusta",IF(I60="exc","Excelsa",IF(I60="ara","Arabica",IF(I60="lib","Liberica"))))</f>
        <v>Liberica</v>
      </c>
      <c r="O60" t="str">
        <f>IF(J60="m","Medium",IF(J60="l","Large",IF(J60="l","Light",IF(J60="d","Dark"))))</f>
        <v>Dark</v>
      </c>
    </row>
    <row r="61" spans="1:15"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8">
        <f>INDEX(products!$A$1:$G$49,MATCH(orders!$D61,products!$A$1:$A$49,0),MATCH(orders!L$1,products!$A$1:$G$1,0))</f>
        <v>8.73</v>
      </c>
      <c r="M61" s="6">
        <f>L61*E61</f>
        <v>26.19</v>
      </c>
      <c r="N61" t="str">
        <f>IF(I61="rob","Robusta",IF(I61="exc","Excelsa",IF(I61="ara","Arabica",IF(I61="lib","Liberica"))))</f>
        <v>Liberica</v>
      </c>
      <c r="O61" t="str">
        <f>IF(J61="m","Medium",IF(J61="l","Large",IF(J61="l","Light",IF(J61="d","Dark"))))</f>
        <v>Medium</v>
      </c>
    </row>
    <row r="62" spans="1:15"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8">
        <f>INDEX(products!$A$1:$G$49,MATCH(orders!$D62,products!$A$1:$A$49,0),MATCH(orders!L$1,products!$A$1:$G$1,0))</f>
        <v>22.884999999999998</v>
      </c>
      <c r="M62" s="6">
        <f>L62*E62</f>
        <v>114.42499999999998</v>
      </c>
      <c r="N62" t="str">
        <f>IF(I62="rob","Robusta",IF(I62="exc","Excelsa",IF(I62="ara","Arabica",IF(I62="lib","Liberica"))))</f>
        <v>Arabica</v>
      </c>
      <c r="O62" t="str">
        <f>IF(J62="m","Medium",IF(J62="l","Large",IF(J62="l","Light",IF(J62="d","Dark"))))</f>
        <v>Dark</v>
      </c>
    </row>
    <row r="63" spans="1:15"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8">
        <f>INDEX(products!$A$1:$G$49,MATCH(orders!$D63,products!$A$1:$A$49,0),MATCH(orders!L$1,products!$A$1:$G$1,0))</f>
        <v>5.3699999999999992</v>
      </c>
      <c r="M63" s="6">
        <f>L63*E63</f>
        <v>26.849999999999994</v>
      </c>
      <c r="N63" t="str">
        <f>IF(I63="rob","Robusta",IF(I63="exc","Excelsa",IF(I63="ara","Arabica",IF(I63="lib","Liberica"))))</f>
        <v>Robusta</v>
      </c>
      <c r="O63" t="str">
        <f>IF(J63="m","Medium",IF(J63="l","Large",IF(J63="l","Light",IF(J63="d","Dark"))))</f>
        <v>Dark</v>
      </c>
    </row>
    <row r="64" spans="1:15"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8">
        <f>INDEX(products!$A$1:$G$49,MATCH(orders!$D64,products!$A$1:$A$49,0),MATCH(orders!L$1,products!$A$1:$G$1,0))</f>
        <v>4.7549999999999999</v>
      </c>
      <c r="M64" s="6">
        <f>L64*E64</f>
        <v>23.774999999999999</v>
      </c>
      <c r="N64" t="str">
        <f>IF(I64="rob","Robusta",IF(I64="exc","Excelsa",IF(I64="ara","Arabica",IF(I64="lib","Liberica"))))</f>
        <v>Liberica</v>
      </c>
      <c r="O64" t="str">
        <f>IF(J64="m","Medium",IF(J64="l","Large",IF(J64="l","Light",IF(J64="d","Dark"))))</f>
        <v>Large</v>
      </c>
    </row>
    <row r="65" spans="1:15"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8">
        <f>INDEX(products!$A$1:$G$49,MATCH(orders!$D65,products!$A$1:$A$49,0),MATCH(orders!L$1,products!$A$1:$G$1,0))</f>
        <v>6.75</v>
      </c>
      <c r="M65" s="6">
        <f>L65*E65</f>
        <v>6.75</v>
      </c>
      <c r="N65" t="str">
        <f>IF(I65="rob","Robusta",IF(I65="exc","Excelsa",IF(I65="ara","Arabica",IF(I65="lib","Liberica"))))</f>
        <v>Arabica</v>
      </c>
      <c r="O65" t="str">
        <f>IF(J65="m","Medium",IF(J65="l","Large",IF(J65="l","Light",IF(J65="d","Dark"))))</f>
        <v>Medium</v>
      </c>
    </row>
    <row r="66" spans="1:15"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8">
        <f>INDEX(products!$A$1:$G$49,MATCH(orders!$D66,products!$A$1:$A$49,0),MATCH(orders!L$1,products!$A$1:$G$1,0))</f>
        <v>5.97</v>
      </c>
      <c r="M66" s="6">
        <f>L66*E66</f>
        <v>35.82</v>
      </c>
      <c r="N66" t="str">
        <f>IF(I66="rob","Robusta",IF(I66="exc","Excelsa",IF(I66="ara","Arabica",IF(I66="lib","Liberica"))))</f>
        <v>Robusta</v>
      </c>
      <c r="O66" t="str">
        <f>IF(J66="m","Medium",IF(J66="l","Large",IF(J66="l","Light",IF(J66="d","Dark"))))</f>
        <v>Medium</v>
      </c>
    </row>
    <row r="67" spans="1:15"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8">
        <f>INDEX(products!$A$1:$G$49,MATCH(orders!$D67,products!$A$1:$A$49,0),MATCH(orders!L$1,products!$A$1:$G$1,0))</f>
        <v>20.584999999999997</v>
      </c>
      <c r="M67" s="6">
        <f>L67*E67</f>
        <v>82.339999999999989</v>
      </c>
      <c r="N67" t="str">
        <f>IF(I67="rob","Robusta",IF(I67="exc","Excelsa",IF(I67="ara","Arabica",IF(I67="lib","Liberica"))))</f>
        <v>Robusta</v>
      </c>
      <c r="O67" t="str">
        <f>IF(J67="m","Medium",IF(J67="l","Large",IF(J67="l","Light",IF(J67="d","Dark"))))</f>
        <v>Dark</v>
      </c>
    </row>
    <row r="68" spans="1:15"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8">
        <f>INDEX(products!$A$1:$G$49,MATCH(orders!$D68,products!$A$1:$A$49,0),MATCH(orders!L$1,products!$A$1:$G$1,0))</f>
        <v>7.169999999999999</v>
      </c>
      <c r="M68" s="6">
        <f>L68*E68</f>
        <v>7.169999999999999</v>
      </c>
      <c r="N68" t="str">
        <f>IF(I68="rob","Robusta",IF(I68="exc","Excelsa",IF(I68="ara","Arabica",IF(I68="lib","Liberica"))))</f>
        <v>Robusta</v>
      </c>
      <c r="O68" t="str">
        <f>IF(J68="m","Medium",IF(J68="l","Large",IF(J68="l","Light",IF(J68="d","Dark"))))</f>
        <v>Large</v>
      </c>
    </row>
    <row r="69" spans="1:15"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8">
        <f>INDEX(products!$A$1:$G$49,MATCH(orders!$D69,products!$A$1:$A$49,0),MATCH(orders!L$1,products!$A$1:$G$1,0))</f>
        <v>4.7549999999999999</v>
      </c>
      <c r="M69" s="6">
        <f>L69*E69</f>
        <v>9.51</v>
      </c>
      <c r="N69" t="str">
        <f>IF(I69="rob","Robusta",IF(I69="exc","Excelsa",IF(I69="ara","Arabica",IF(I69="lib","Liberica"))))</f>
        <v>Liberica</v>
      </c>
      <c r="O69" t="str">
        <f>IF(J69="m","Medium",IF(J69="l","Large",IF(J69="l","Light",IF(J69="d","Dark"))))</f>
        <v>Large</v>
      </c>
    </row>
    <row r="70" spans="1:15"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8">
        <f>INDEX(products!$A$1:$G$49,MATCH(orders!$D70,products!$A$1:$A$49,0),MATCH(orders!L$1,products!$A$1:$G$1,0))</f>
        <v>2.9849999999999999</v>
      </c>
      <c r="M70" s="6">
        <f>L70*E70</f>
        <v>2.9849999999999999</v>
      </c>
      <c r="N70" t="str">
        <f>IF(I70="rob","Robusta",IF(I70="exc","Excelsa",IF(I70="ara","Arabica",IF(I70="lib","Liberica"))))</f>
        <v>Robusta</v>
      </c>
      <c r="O70" t="str">
        <f>IF(J70="m","Medium",IF(J70="l","Large",IF(J70="l","Light",IF(J70="d","Dark"))))</f>
        <v>Medium</v>
      </c>
    </row>
    <row r="71" spans="1:15"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8">
        <f>INDEX(products!$A$1:$G$49,MATCH(orders!$D71,products!$A$1:$A$49,0),MATCH(orders!L$1,products!$A$1:$G$1,0))</f>
        <v>9.9499999999999993</v>
      </c>
      <c r="M71" s="6">
        <f>L71*E71</f>
        <v>59.699999999999996</v>
      </c>
      <c r="N71" t="str">
        <f>IF(I71="rob","Robusta",IF(I71="exc","Excelsa",IF(I71="ara","Arabica",IF(I71="lib","Liberica"))))</f>
        <v>Robusta</v>
      </c>
      <c r="O71" t="str">
        <f>IF(J71="m","Medium",IF(J71="l","Large",IF(J71="l","Light",IF(J71="d","Dark"))))</f>
        <v>Medium</v>
      </c>
    </row>
    <row r="72" spans="1:15"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8">
        <f>INDEX(products!$A$1:$G$49,MATCH(orders!$D72,products!$A$1:$A$49,0),MATCH(orders!L$1,products!$A$1:$G$1,0))</f>
        <v>34.154999999999994</v>
      </c>
      <c r="M72" s="6">
        <f>L72*E72</f>
        <v>136.61999999999998</v>
      </c>
      <c r="N72" t="str">
        <f>IF(I72="rob","Robusta",IF(I72="exc","Excelsa",IF(I72="ara","Arabica",IF(I72="lib","Liberica"))))</f>
        <v>Excelsa</v>
      </c>
      <c r="O72" t="str">
        <f>IF(J72="m","Medium",IF(J72="l","Large",IF(J72="l","Light",IF(J72="d","Dark"))))</f>
        <v>Large</v>
      </c>
    </row>
    <row r="73" spans="1:15"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8">
        <f>INDEX(products!$A$1:$G$49,MATCH(orders!$D73,products!$A$1:$A$49,0),MATCH(orders!L$1,products!$A$1:$G$1,0))</f>
        <v>4.7549999999999999</v>
      </c>
      <c r="M73" s="6">
        <f>L73*E73</f>
        <v>9.51</v>
      </c>
      <c r="N73" t="str">
        <f>IF(I73="rob","Robusta",IF(I73="exc","Excelsa",IF(I73="ara","Arabica",IF(I73="lib","Liberica"))))</f>
        <v>Liberica</v>
      </c>
      <c r="O73" t="str">
        <f>IF(J73="m","Medium",IF(J73="l","Large",IF(J73="l","Light",IF(J73="d","Dark"))))</f>
        <v>Large</v>
      </c>
    </row>
    <row r="74" spans="1:15"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8">
        <f>INDEX(products!$A$1:$G$49,MATCH(orders!$D74,products!$A$1:$A$49,0),MATCH(orders!L$1,products!$A$1:$G$1,0))</f>
        <v>25.874999999999996</v>
      </c>
      <c r="M74" s="6">
        <f>L74*E74</f>
        <v>77.624999999999986</v>
      </c>
      <c r="N74" t="str">
        <f>IF(I74="rob","Robusta",IF(I74="exc","Excelsa",IF(I74="ara","Arabica",IF(I74="lib","Liberica"))))</f>
        <v>Arabica</v>
      </c>
      <c r="O74" t="str">
        <f>IF(J74="m","Medium",IF(J74="l","Large",IF(J74="l","Light",IF(J74="d","Dark"))))</f>
        <v>Medium</v>
      </c>
    </row>
    <row r="75" spans="1:15"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8">
        <f>INDEX(products!$A$1:$G$49,MATCH(orders!$D75,products!$A$1:$A$49,0),MATCH(orders!L$1,products!$A$1:$G$1,0))</f>
        <v>4.3650000000000002</v>
      </c>
      <c r="M75" s="6">
        <f>L75*E75</f>
        <v>21.825000000000003</v>
      </c>
      <c r="N75" t="str">
        <f>IF(I75="rob","Robusta",IF(I75="exc","Excelsa",IF(I75="ara","Arabica",IF(I75="lib","Liberica"))))</f>
        <v>Liberica</v>
      </c>
      <c r="O75" t="str">
        <f>IF(J75="m","Medium",IF(J75="l","Large",IF(J75="l","Light",IF(J75="d","Dark"))))</f>
        <v>Medium</v>
      </c>
    </row>
    <row r="76" spans="1:15"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8">
        <f>INDEX(products!$A$1:$G$49,MATCH(orders!$D76,products!$A$1:$A$49,0),MATCH(orders!L$1,products!$A$1:$G$1,0))</f>
        <v>8.91</v>
      </c>
      <c r="M76" s="6">
        <f>L76*E76</f>
        <v>17.82</v>
      </c>
      <c r="N76" t="str">
        <f>IF(I76="rob","Robusta",IF(I76="exc","Excelsa",IF(I76="ara","Arabica",IF(I76="lib","Liberica"))))</f>
        <v>Excelsa</v>
      </c>
      <c r="O76" t="str">
        <f>IF(J76="m","Medium",IF(J76="l","Large",IF(J76="l","Light",IF(J76="d","Dark"))))</f>
        <v>Large</v>
      </c>
    </row>
    <row r="77" spans="1:15"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8">
        <f>INDEX(products!$A$1:$G$49,MATCH(orders!$D77,products!$A$1:$A$49,0),MATCH(orders!L$1,products!$A$1:$G$1,0))</f>
        <v>8.9499999999999993</v>
      </c>
      <c r="M77" s="6">
        <f>L77*E77</f>
        <v>53.699999999999996</v>
      </c>
      <c r="N77" t="str">
        <f>IF(I77="rob","Robusta",IF(I77="exc","Excelsa",IF(I77="ara","Arabica",IF(I77="lib","Liberica"))))</f>
        <v>Robusta</v>
      </c>
      <c r="O77" t="str">
        <f>IF(J77="m","Medium",IF(J77="l","Large",IF(J77="l","Light",IF(J77="d","Dark"))))</f>
        <v>Dark</v>
      </c>
    </row>
    <row r="78" spans="1:15"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8">
        <f>INDEX(products!$A$1:$G$49,MATCH(orders!$D78,products!$A$1:$A$49,0),MATCH(orders!L$1,products!$A$1:$G$1,0))</f>
        <v>3.5849999999999995</v>
      </c>
      <c r="M78" s="6">
        <f>L78*E78</f>
        <v>3.5849999999999995</v>
      </c>
      <c r="N78" t="str">
        <f>IF(I78="rob","Robusta",IF(I78="exc","Excelsa",IF(I78="ara","Arabica",IF(I78="lib","Liberica"))))</f>
        <v>Robusta</v>
      </c>
      <c r="O78" t="str">
        <f>IF(J78="m","Medium",IF(J78="l","Large",IF(J78="l","Light",IF(J78="d","Dark"))))</f>
        <v>Large</v>
      </c>
    </row>
    <row r="79" spans="1:15"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8">
        <f>INDEX(products!$A$1:$G$49,MATCH(orders!$D79,products!$A$1:$A$49,0),MATCH(orders!L$1,products!$A$1:$G$1,0))</f>
        <v>3.645</v>
      </c>
      <c r="M79" s="6">
        <f>L79*E79</f>
        <v>7.29</v>
      </c>
      <c r="N79" t="str">
        <f>IF(I79="rob","Robusta",IF(I79="exc","Excelsa",IF(I79="ara","Arabica",IF(I79="lib","Liberica"))))</f>
        <v>Excelsa</v>
      </c>
      <c r="O79" t="str">
        <f>IF(J79="m","Medium",IF(J79="l","Large",IF(J79="l","Light",IF(J79="d","Dark"))))</f>
        <v>Dark</v>
      </c>
    </row>
    <row r="80" spans="1:15"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8">
        <f>INDEX(products!$A$1:$G$49,MATCH(orders!$D80,products!$A$1:$A$49,0),MATCH(orders!L$1,products!$A$1:$G$1,0))</f>
        <v>6.75</v>
      </c>
      <c r="M80" s="6">
        <f>L80*E80</f>
        <v>40.5</v>
      </c>
      <c r="N80" t="str">
        <f>IF(I80="rob","Robusta",IF(I80="exc","Excelsa",IF(I80="ara","Arabica",IF(I80="lib","Liberica"))))</f>
        <v>Arabica</v>
      </c>
      <c r="O80" t="str">
        <f>IF(J80="m","Medium",IF(J80="l","Large",IF(J80="l","Light",IF(J80="d","Dark"))))</f>
        <v>Medium</v>
      </c>
    </row>
    <row r="81" spans="1:15"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8">
        <f>INDEX(products!$A$1:$G$49,MATCH(orders!$D81,products!$A$1:$A$49,0),MATCH(orders!L$1,products!$A$1:$G$1,0))</f>
        <v>11.95</v>
      </c>
      <c r="M81" s="6">
        <f>L81*E81</f>
        <v>47.8</v>
      </c>
      <c r="N81" t="str">
        <f>IF(I81="rob","Robusta",IF(I81="exc","Excelsa",IF(I81="ara","Arabica",IF(I81="lib","Liberica"))))</f>
        <v>Robusta</v>
      </c>
      <c r="O81" t="str">
        <f>IF(J81="m","Medium",IF(J81="l","Large",IF(J81="l","Light",IF(J81="d","Dark"))))</f>
        <v>Large</v>
      </c>
    </row>
    <row r="82" spans="1:15"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8">
        <f>INDEX(products!$A$1:$G$49,MATCH(orders!$D82,products!$A$1:$A$49,0),MATCH(orders!L$1,products!$A$1:$G$1,0))</f>
        <v>7.77</v>
      </c>
      <c r="M82" s="6">
        <f>L82*E82</f>
        <v>38.849999999999994</v>
      </c>
      <c r="N82" t="str">
        <f>IF(I82="rob","Robusta",IF(I82="exc","Excelsa",IF(I82="ara","Arabica",IF(I82="lib","Liberica"))))</f>
        <v>Arabica</v>
      </c>
      <c r="O82" t="str">
        <f>IF(J82="m","Medium",IF(J82="l","Large",IF(J82="l","Light",IF(J82="d","Dark"))))</f>
        <v>Large</v>
      </c>
    </row>
    <row r="83" spans="1:15"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8">
        <f>INDEX(products!$A$1:$G$49,MATCH(orders!$D83,products!$A$1:$A$49,0),MATCH(orders!L$1,products!$A$1:$G$1,0))</f>
        <v>36.454999999999998</v>
      </c>
      <c r="M83" s="6">
        <f>L83*E83</f>
        <v>109.36499999999999</v>
      </c>
      <c r="N83" t="str">
        <f>IF(I83="rob","Robusta",IF(I83="exc","Excelsa",IF(I83="ara","Arabica",IF(I83="lib","Liberica"))))</f>
        <v>Liberica</v>
      </c>
      <c r="O83" t="str">
        <f>IF(J83="m","Medium",IF(J83="l","Large",IF(J83="l","Light",IF(J83="d","Dark"))))</f>
        <v>Large</v>
      </c>
    </row>
    <row r="84" spans="1:15"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8">
        <f>INDEX(products!$A$1:$G$49,MATCH(orders!$D84,products!$A$1:$A$49,0),MATCH(orders!L$1,products!$A$1:$G$1,0))</f>
        <v>33.464999999999996</v>
      </c>
      <c r="M84" s="6">
        <f>L84*E84</f>
        <v>100.39499999999998</v>
      </c>
      <c r="N84" t="str">
        <f>IF(I84="rob","Robusta",IF(I84="exc","Excelsa",IF(I84="ara","Arabica",IF(I84="lib","Liberica"))))</f>
        <v>Liberica</v>
      </c>
      <c r="O84" t="str">
        <f>IF(J84="m","Medium",IF(J84="l","Large",IF(J84="l","Light",IF(J84="d","Dark"))))</f>
        <v>Medium</v>
      </c>
    </row>
    <row r="85" spans="1:15"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8">
        <f>INDEX(products!$A$1:$G$49,MATCH(orders!$D85,products!$A$1:$A$49,0),MATCH(orders!L$1,products!$A$1:$G$1,0))</f>
        <v>20.584999999999997</v>
      </c>
      <c r="M85" s="6">
        <f>L85*E85</f>
        <v>82.339999999999989</v>
      </c>
      <c r="N85" t="str">
        <f>IF(I85="rob","Robusta",IF(I85="exc","Excelsa",IF(I85="ara","Arabica",IF(I85="lib","Liberica"))))</f>
        <v>Robusta</v>
      </c>
      <c r="O85" t="str">
        <f>IF(J85="m","Medium",IF(J85="l","Large",IF(J85="l","Light",IF(J85="d","Dark"))))</f>
        <v>Dark</v>
      </c>
    </row>
    <row r="86" spans="1:15"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8">
        <f>INDEX(products!$A$1:$G$49,MATCH(orders!$D86,products!$A$1:$A$49,0),MATCH(orders!L$1,products!$A$1:$G$1,0))</f>
        <v>9.51</v>
      </c>
      <c r="M86" s="6">
        <f>L86*E86</f>
        <v>9.51</v>
      </c>
      <c r="N86" t="str">
        <f>IF(I86="rob","Robusta",IF(I86="exc","Excelsa",IF(I86="ara","Arabica",IF(I86="lib","Liberica"))))</f>
        <v>Liberica</v>
      </c>
      <c r="O86" t="str">
        <f>IF(J86="m","Medium",IF(J86="l","Large",IF(J86="l","Light",IF(J86="d","Dark"))))</f>
        <v>Large</v>
      </c>
    </row>
    <row r="87" spans="1:15"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8">
        <f>INDEX(products!$A$1:$G$49,MATCH(orders!$D87,products!$A$1:$A$49,0),MATCH(orders!L$1,products!$A$1:$G$1,0))</f>
        <v>29.784999999999997</v>
      </c>
      <c r="M87" s="6">
        <f>L87*E87</f>
        <v>89.35499999999999</v>
      </c>
      <c r="N87" t="str">
        <f>IF(I87="rob","Robusta",IF(I87="exc","Excelsa",IF(I87="ara","Arabica",IF(I87="lib","Liberica"))))</f>
        <v>Arabica</v>
      </c>
      <c r="O87" t="str">
        <f>IF(J87="m","Medium",IF(J87="l","Large",IF(J87="l","Light",IF(J87="d","Dark"))))</f>
        <v>Large</v>
      </c>
    </row>
    <row r="88" spans="1:15"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8">
        <f>INDEX(products!$A$1:$G$49,MATCH(orders!$D88,products!$A$1:$A$49,0),MATCH(orders!L$1,products!$A$1:$G$1,0))</f>
        <v>2.9849999999999999</v>
      </c>
      <c r="M88" s="6">
        <f>L88*E88</f>
        <v>11.94</v>
      </c>
      <c r="N88" t="str">
        <f>IF(I88="rob","Robusta",IF(I88="exc","Excelsa",IF(I88="ara","Arabica",IF(I88="lib","Liberica"))))</f>
        <v>Arabica</v>
      </c>
      <c r="O88" t="str">
        <f>IF(J88="m","Medium",IF(J88="l","Large",IF(J88="l","Light",IF(J88="d","Dark"))))</f>
        <v>Dark</v>
      </c>
    </row>
    <row r="89" spans="1:15"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8">
        <f>INDEX(products!$A$1:$G$49,MATCH(orders!$D89,products!$A$1:$A$49,0),MATCH(orders!L$1,products!$A$1:$G$1,0))</f>
        <v>11.25</v>
      </c>
      <c r="M89" s="6">
        <f>L89*E89</f>
        <v>33.75</v>
      </c>
      <c r="N89" t="str">
        <f>IF(I89="rob","Robusta",IF(I89="exc","Excelsa",IF(I89="ara","Arabica",IF(I89="lib","Liberica"))))</f>
        <v>Arabica</v>
      </c>
      <c r="O89" t="str">
        <f>IF(J89="m","Medium",IF(J89="l","Large",IF(J89="l","Light",IF(J89="d","Dark"))))</f>
        <v>Medium</v>
      </c>
    </row>
    <row r="90" spans="1:15"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8">
        <f>INDEX(products!$A$1:$G$49,MATCH(orders!$D90,products!$A$1:$A$49,0),MATCH(orders!L$1,products!$A$1:$G$1,0))</f>
        <v>11.95</v>
      </c>
      <c r="M90" s="6">
        <f>L90*E90</f>
        <v>35.849999999999994</v>
      </c>
      <c r="N90" t="str">
        <f>IF(I90="rob","Robusta",IF(I90="exc","Excelsa",IF(I90="ara","Arabica",IF(I90="lib","Liberica"))))</f>
        <v>Robusta</v>
      </c>
      <c r="O90" t="str">
        <f>IF(J90="m","Medium",IF(J90="l","Large",IF(J90="l","Light",IF(J90="d","Dark"))))</f>
        <v>Large</v>
      </c>
    </row>
    <row r="91" spans="1:15"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8">
        <f>INDEX(products!$A$1:$G$49,MATCH(orders!$D91,products!$A$1:$A$49,0),MATCH(orders!L$1,products!$A$1:$G$1,0))</f>
        <v>12.95</v>
      </c>
      <c r="M91" s="6">
        <f>L91*E91</f>
        <v>77.699999999999989</v>
      </c>
      <c r="N91" t="str">
        <f>IF(I91="rob","Robusta",IF(I91="exc","Excelsa",IF(I91="ara","Arabica",IF(I91="lib","Liberica"))))</f>
        <v>Arabica</v>
      </c>
      <c r="O91" t="str">
        <f>IF(J91="m","Medium",IF(J91="l","Large",IF(J91="l","Light",IF(J91="d","Dark"))))</f>
        <v>Large</v>
      </c>
    </row>
    <row r="92" spans="1:15"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8">
        <f>INDEX(products!$A$1:$G$49,MATCH(orders!$D92,products!$A$1:$A$49,0),MATCH(orders!L$1,products!$A$1:$G$1,0))</f>
        <v>12.95</v>
      </c>
      <c r="M92" s="6">
        <f>L92*E92</f>
        <v>51.8</v>
      </c>
      <c r="N92" t="str">
        <f>IF(I92="rob","Robusta",IF(I92="exc","Excelsa",IF(I92="ara","Arabica",IF(I92="lib","Liberica"))))</f>
        <v>Arabica</v>
      </c>
      <c r="O92" t="str">
        <f>IF(J92="m","Medium",IF(J92="l","Large",IF(J92="l","Light",IF(J92="d","Dark"))))</f>
        <v>Large</v>
      </c>
    </row>
    <row r="93" spans="1:15"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8">
        <f>INDEX(products!$A$1:$G$49,MATCH(orders!$D93,products!$A$1:$A$49,0),MATCH(orders!L$1,products!$A$1:$G$1,0))</f>
        <v>25.874999999999996</v>
      </c>
      <c r="M93" s="6">
        <f>L93*E93</f>
        <v>103.49999999999999</v>
      </c>
      <c r="N93" t="str">
        <f>IF(I93="rob","Robusta",IF(I93="exc","Excelsa",IF(I93="ara","Arabica",IF(I93="lib","Liberica"))))</f>
        <v>Arabica</v>
      </c>
      <c r="O93" t="str">
        <f>IF(J93="m","Medium",IF(J93="l","Large",IF(J93="l","Light",IF(J93="d","Dark"))))</f>
        <v>Medium</v>
      </c>
    </row>
    <row r="94" spans="1:15"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8">
        <f>INDEX(products!$A$1:$G$49,MATCH(orders!$D94,products!$A$1:$A$49,0),MATCH(orders!L$1,products!$A$1:$G$1,0))</f>
        <v>14.85</v>
      </c>
      <c r="M94" s="6">
        <f>L94*E94</f>
        <v>44.55</v>
      </c>
      <c r="N94" t="str">
        <f>IF(I94="rob","Robusta",IF(I94="exc","Excelsa",IF(I94="ara","Arabica",IF(I94="lib","Liberica"))))</f>
        <v>Excelsa</v>
      </c>
      <c r="O94" t="str">
        <f>IF(J94="m","Medium",IF(J94="l","Large",IF(J94="l","Light",IF(J94="d","Dark"))))</f>
        <v>Large</v>
      </c>
    </row>
    <row r="95" spans="1:15"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8">
        <f>INDEX(products!$A$1:$G$49,MATCH(orders!$D95,products!$A$1:$A$49,0),MATCH(orders!L$1,products!$A$1:$G$1,0))</f>
        <v>8.91</v>
      </c>
      <c r="M95" s="6">
        <f>L95*E95</f>
        <v>35.64</v>
      </c>
      <c r="N95" t="str">
        <f>IF(I95="rob","Robusta",IF(I95="exc","Excelsa",IF(I95="ara","Arabica",IF(I95="lib","Liberica"))))</f>
        <v>Excelsa</v>
      </c>
      <c r="O95" t="str">
        <f>IF(J95="m","Medium",IF(J95="l","Large",IF(J95="l","Light",IF(J95="d","Dark"))))</f>
        <v>Large</v>
      </c>
    </row>
    <row r="96" spans="1:15"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8">
        <f>INDEX(products!$A$1:$G$49,MATCH(orders!$D96,products!$A$1:$A$49,0),MATCH(orders!L$1,products!$A$1:$G$1,0))</f>
        <v>2.9849999999999999</v>
      </c>
      <c r="M96" s="6">
        <f>L96*E96</f>
        <v>17.91</v>
      </c>
      <c r="N96" t="str">
        <f>IF(I96="rob","Robusta",IF(I96="exc","Excelsa",IF(I96="ara","Arabica",IF(I96="lib","Liberica"))))</f>
        <v>Arabica</v>
      </c>
      <c r="O96" t="str">
        <f>IF(J96="m","Medium",IF(J96="l","Large",IF(J96="l","Light",IF(J96="d","Dark"))))</f>
        <v>Dark</v>
      </c>
    </row>
    <row r="97" spans="1:15"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8">
        <f>INDEX(products!$A$1:$G$49,MATCH(orders!$D97,products!$A$1:$A$49,0),MATCH(orders!L$1,products!$A$1:$G$1,0))</f>
        <v>25.874999999999996</v>
      </c>
      <c r="M97" s="6">
        <f>L97*E97</f>
        <v>155.24999999999997</v>
      </c>
      <c r="N97" t="str">
        <f>IF(I97="rob","Robusta",IF(I97="exc","Excelsa",IF(I97="ara","Arabica",IF(I97="lib","Liberica"))))</f>
        <v>Arabica</v>
      </c>
      <c r="O97" t="str">
        <f>IF(J97="m","Medium",IF(J97="l","Large",IF(J97="l","Light",IF(J97="d","Dark"))))</f>
        <v>Medium</v>
      </c>
    </row>
    <row r="98" spans="1:15"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8">
        <f>INDEX(products!$A$1:$G$49,MATCH(orders!$D98,products!$A$1:$A$49,0),MATCH(orders!L$1,products!$A$1:$G$1,0))</f>
        <v>2.9849999999999999</v>
      </c>
      <c r="M98" s="6">
        <f>L98*E98</f>
        <v>5.97</v>
      </c>
      <c r="N98" t="str">
        <f>IF(I98="rob","Robusta",IF(I98="exc","Excelsa",IF(I98="ara","Arabica",IF(I98="lib","Liberica"))))</f>
        <v>Arabica</v>
      </c>
      <c r="O98" t="str">
        <f>IF(J98="m","Medium",IF(J98="l","Large",IF(J98="l","Light",IF(J98="d","Dark"))))</f>
        <v>Dark</v>
      </c>
    </row>
    <row r="99" spans="1:15"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8">
        <f>INDEX(products!$A$1:$G$49,MATCH(orders!$D99,products!$A$1:$A$49,0),MATCH(orders!L$1,products!$A$1:$G$1,0))</f>
        <v>6.75</v>
      </c>
      <c r="M99" s="6">
        <f>L99*E99</f>
        <v>13.5</v>
      </c>
      <c r="N99" t="str">
        <f>IF(I99="rob","Robusta",IF(I99="exc","Excelsa",IF(I99="ara","Arabica",IF(I99="lib","Liberica"))))</f>
        <v>Arabica</v>
      </c>
      <c r="O99" t="str">
        <f>IF(J99="m","Medium",IF(J99="l","Large",IF(J99="l","Light",IF(J99="d","Dark"))))</f>
        <v>Medium</v>
      </c>
    </row>
    <row r="100" spans="1:15"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8">
        <f>INDEX(products!$A$1:$G$49,MATCH(orders!$D100,products!$A$1:$A$49,0),MATCH(orders!L$1,products!$A$1:$G$1,0))</f>
        <v>2.9849999999999999</v>
      </c>
      <c r="M100" s="6">
        <f>L100*E100</f>
        <v>2.9849999999999999</v>
      </c>
      <c r="N100" t="str">
        <f>IF(I100="rob","Robusta",IF(I100="exc","Excelsa",IF(I100="ara","Arabica",IF(I100="lib","Liberica"))))</f>
        <v>Arabica</v>
      </c>
      <c r="O100" t="str">
        <f>IF(J100="m","Medium",IF(J100="l","Large",IF(J100="l","Light",IF(J100="d","Dark"))))</f>
        <v>Dark</v>
      </c>
    </row>
    <row r="101" spans="1:15"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8">
        <f>INDEX(products!$A$1:$G$49,MATCH(orders!$D101,products!$A$1:$A$49,0),MATCH(orders!L$1,products!$A$1:$G$1,0))</f>
        <v>4.3650000000000002</v>
      </c>
      <c r="M101" s="6">
        <f>L101*E101</f>
        <v>13.095000000000001</v>
      </c>
      <c r="N101" t="str">
        <f>IF(I101="rob","Robusta",IF(I101="exc","Excelsa",IF(I101="ara","Arabica",IF(I101="lib","Liberica"))))</f>
        <v>Liberica</v>
      </c>
      <c r="O101" t="str">
        <f>IF(J101="m","Medium",IF(J101="l","Large",IF(J101="l","Light",IF(J101="d","Dark"))))</f>
        <v>Medium</v>
      </c>
    </row>
    <row r="102" spans="1:15"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8">
        <f>INDEX(products!$A$1:$G$49,MATCH(orders!$D102,products!$A$1:$A$49,0),MATCH(orders!L$1,products!$A$1:$G$1,0))</f>
        <v>3.8849999999999998</v>
      </c>
      <c r="M102" s="6">
        <f>L102*E102</f>
        <v>7.77</v>
      </c>
      <c r="N102" t="str">
        <f>IF(I102="rob","Robusta",IF(I102="exc","Excelsa",IF(I102="ara","Arabica",IF(I102="lib","Liberica"))))</f>
        <v>Arabica</v>
      </c>
      <c r="O102" t="str">
        <f>IF(J102="m","Medium",IF(J102="l","Large",IF(J102="l","Light",IF(J102="d","Dark"))))</f>
        <v>Large</v>
      </c>
    </row>
    <row r="103" spans="1:15"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8">
        <f>INDEX(products!$A$1:$G$49,MATCH(orders!$D103,products!$A$1:$A$49,0),MATCH(orders!L$1,products!$A$1:$G$1,0))</f>
        <v>29.784999999999997</v>
      </c>
      <c r="M103" s="6">
        <f>L103*E103</f>
        <v>148.92499999999998</v>
      </c>
      <c r="N103" t="str">
        <f>IF(I103="rob","Robusta",IF(I103="exc","Excelsa",IF(I103="ara","Arabica",IF(I103="lib","Liberica"))))</f>
        <v>Liberica</v>
      </c>
      <c r="O103" t="str">
        <f>IF(J103="m","Medium",IF(J103="l","Large",IF(J103="l","Light",IF(J103="d","Dark"))))</f>
        <v>Dark</v>
      </c>
    </row>
    <row r="104" spans="1:15"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8">
        <f>INDEX(products!$A$1:$G$49,MATCH(orders!$D104,products!$A$1:$A$49,0),MATCH(orders!L$1,products!$A$1:$G$1,0))</f>
        <v>12.95</v>
      </c>
      <c r="M104" s="6">
        <f>L104*E104</f>
        <v>38.849999999999994</v>
      </c>
      <c r="N104" t="str">
        <f>IF(I104="rob","Robusta",IF(I104="exc","Excelsa",IF(I104="ara","Arabica",IF(I104="lib","Liberica"))))</f>
        <v>Liberica</v>
      </c>
      <c r="O104" t="str">
        <f>IF(J104="m","Medium",IF(J104="l","Large",IF(J104="l","Light",IF(J104="d","Dark"))))</f>
        <v>Dark</v>
      </c>
    </row>
    <row r="105" spans="1:15"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8">
        <f>INDEX(products!$A$1:$G$49,MATCH(orders!$D105,products!$A$1:$A$49,0),MATCH(orders!L$1,products!$A$1:$G$1,0))</f>
        <v>2.9849999999999999</v>
      </c>
      <c r="M105" s="6">
        <f>L105*E105</f>
        <v>11.94</v>
      </c>
      <c r="N105" t="str">
        <f>IF(I105="rob","Robusta",IF(I105="exc","Excelsa",IF(I105="ara","Arabica",IF(I105="lib","Liberica"))))</f>
        <v>Robusta</v>
      </c>
      <c r="O105" t="str">
        <f>IF(J105="m","Medium",IF(J105="l","Large",IF(J105="l","Light",IF(J105="d","Dark"))))</f>
        <v>Medium</v>
      </c>
    </row>
    <row r="106" spans="1:15"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8">
        <f>INDEX(products!$A$1:$G$49,MATCH(orders!$D106,products!$A$1:$A$49,0),MATCH(orders!L$1,products!$A$1:$G$1,0))</f>
        <v>14.55</v>
      </c>
      <c r="M106" s="6">
        <f>L106*E106</f>
        <v>87.300000000000011</v>
      </c>
      <c r="N106" t="str">
        <f>IF(I106="rob","Robusta",IF(I106="exc","Excelsa",IF(I106="ara","Arabica",IF(I106="lib","Liberica"))))</f>
        <v>Liberica</v>
      </c>
      <c r="O106" t="str">
        <f>IF(J106="m","Medium",IF(J106="l","Large",IF(J106="l","Light",IF(J106="d","Dark"))))</f>
        <v>Medium</v>
      </c>
    </row>
    <row r="107" spans="1:15"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8">
        <f>INDEX(products!$A$1:$G$49,MATCH(orders!$D107,products!$A$1:$A$49,0),MATCH(orders!L$1,products!$A$1:$G$1,0))</f>
        <v>6.75</v>
      </c>
      <c r="M107" s="6">
        <f>L107*E107</f>
        <v>40.5</v>
      </c>
      <c r="N107" t="str">
        <f>IF(I107="rob","Robusta",IF(I107="exc","Excelsa",IF(I107="ara","Arabica",IF(I107="lib","Liberica"))))</f>
        <v>Arabica</v>
      </c>
      <c r="O107" t="str">
        <f>IF(J107="m","Medium",IF(J107="l","Large",IF(J107="l","Light",IF(J107="d","Dark"))))</f>
        <v>Medium</v>
      </c>
    </row>
    <row r="108" spans="1:15"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8">
        <f>INDEX(products!$A$1:$G$49,MATCH(orders!$D108,products!$A$1:$A$49,0),MATCH(orders!L$1,products!$A$1:$G$1,0))</f>
        <v>12.15</v>
      </c>
      <c r="M108" s="6">
        <f>L108*E108</f>
        <v>24.3</v>
      </c>
      <c r="N108" t="str">
        <f>IF(I108="rob","Robusta",IF(I108="exc","Excelsa",IF(I108="ara","Arabica",IF(I108="lib","Liberica"))))</f>
        <v>Excelsa</v>
      </c>
      <c r="O108" t="str">
        <f>IF(J108="m","Medium",IF(J108="l","Large",IF(J108="l","Light",IF(J108="d","Dark"))))</f>
        <v>Dark</v>
      </c>
    </row>
    <row r="109" spans="1:15"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8">
        <f>INDEX(products!$A$1:$G$49,MATCH(orders!$D109,products!$A$1:$A$49,0),MATCH(orders!L$1,products!$A$1:$G$1,0))</f>
        <v>5.97</v>
      </c>
      <c r="M109" s="6">
        <f>L109*E109</f>
        <v>17.91</v>
      </c>
      <c r="N109" t="str">
        <f>IF(I109="rob","Robusta",IF(I109="exc","Excelsa",IF(I109="ara","Arabica",IF(I109="lib","Liberica"))))</f>
        <v>Robusta</v>
      </c>
      <c r="O109" t="str">
        <f>IF(J109="m","Medium",IF(J109="l","Large",IF(J109="l","Light",IF(J109="d","Dark"))))</f>
        <v>Medium</v>
      </c>
    </row>
    <row r="110" spans="1:15"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8">
        <f>INDEX(products!$A$1:$G$49,MATCH(orders!$D110,products!$A$1:$A$49,0),MATCH(orders!L$1,products!$A$1:$G$1,0))</f>
        <v>6.75</v>
      </c>
      <c r="M110" s="6">
        <f>L110*E110</f>
        <v>27</v>
      </c>
      <c r="N110" t="str">
        <f>IF(I110="rob","Robusta",IF(I110="exc","Excelsa",IF(I110="ara","Arabica",IF(I110="lib","Liberica"))))</f>
        <v>Arabica</v>
      </c>
      <c r="O110" t="str">
        <f>IF(J110="m","Medium",IF(J110="l","Large",IF(J110="l","Light",IF(J110="d","Dark"))))</f>
        <v>Medium</v>
      </c>
    </row>
    <row r="111" spans="1:15"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8">
        <f>INDEX(products!$A$1:$G$49,MATCH(orders!$D111,products!$A$1:$A$49,0),MATCH(orders!L$1,products!$A$1:$G$1,0))</f>
        <v>7.77</v>
      </c>
      <c r="M111" s="6">
        <f>L111*E111</f>
        <v>7.77</v>
      </c>
      <c r="N111" t="str">
        <f>IF(I111="rob","Robusta",IF(I111="exc","Excelsa",IF(I111="ara","Arabica",IF(I111="lib","Liberica"))))</f>
        <v>Liberica</v>
      </c>
      <c r="O111" t="str">
        <f>IF(J111="m","Medium",IF(J111="l","Large",IF(J111="l","Light",IF(J111="d","Dark"))))</f>
        <v>Dark</v>
      </c>
    </row>
    <row r="112" spans="1:15"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8">
        <f>INDEX(products!$A$1:$G$49,MATCH(orders!$D112,products!$A$1:$A$49,0),MATCH(orders!L$1,products!$A$1:$G$1,0))</f>
        <v>4.4550000000000001</v>
      </c>
      <c r="M112" s="6">
        <f>L112*E112</f>
        <v>13.365</v>
      </c>
      <c r="N112" t="str">
        <f>IF(I112="rob","Robusta",IF(I112="exc","Excelsa",IF(I112="ara","Arabica",IF(I112="lib","Liberica"))))</f>
        <v>Excelsa</v>
      </c>
      <c r="O112" t="str">
        <f>IF(J112="m","Medium",IF(J112="l","Large",IF(J112="l","Light",IF(J112="d","Dark"))))</f>
        <v>Large</v>
      </c>
    </row>
    <row r="113" spans="1:15"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8">
        <f>INDEX(products!$A$1:$G$49,MATCH(orders!$D113,products!$A$1:$A$49,0),MATCH(orders!L$1,products!$A$1:$G$1,0))</f>
        <v>5.3699999999999992</v>
      </c>
      <c r="M113" s="6">
        <f>L113*E113</f>
        <v>26.849999999999994</v>
      </c>
      <c r="N113" t="str">
        <f>IF(I113="rob","Robusta",IF(I113="exc","Excelsa",IF(I113="ara","Arabica",IF(I113="lib","Liberica"))))</f>
        <v>Robusta</v>
      </c>
      <c r="O113" t="str">
        <f>IF(J113="m","Medium",IF(J113="l","Large",IF(J113="l","Light",IF(J113="d","Dark"))))</f>
        <v>Dark</v>
      </c>
    </row>
    <row r="114" spans="1:15"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8">
        <f>INDEX(products!$A$1:$G$49,MATCH(orders!$D114,products!$A$1:$A$49,0),MATCH(orders!L$1,products!$A$1:$G$1,0))</f>
        <v>11.25</v>
      </c>
      <c r="M114" s="6">
        <f>L114*E114</f>
        <v>11.25</v>
      </c>
      <c r="N114" t="str">
        <f>IF(I114="rob","Robusta",IF(I114="exc","Excelsa",IF(I114="ara","Arabica",IF(I114="lib","Liberica"))))</f>
        <v>Arabica</v>
      </c>
      <c r="O114" t="str">
        <f>IF(J114="m","Medium",IF(J114="l","Large",IF(J114="l","Light",IF(J114="d","Dark"))))</f>
        <v>Medium</v>
      </c>
    </row>
    <row r="115" spans="1:15"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8">
        <f>INDEX(products!$A$1:$G$49,MATCH(orders!$D115,products!$A$1:$A$49,0),MATCH(orders!L$1,products!$A$1:$G$1,0))</f>
        <v>14.55</v>
      </c>
      <c r="M115" s="6">
        <f>L115*E115</f>
        <v>14.55</v>
      </c>
      <c r="N115" t="str">
        <f>IF(I115="rob","Robusta",IF(I115="exc","Excelsa",IF(I115="ara","Arabica",IF(I115="lib","Liberica"))))</f>
        <v>Liberica</v>
      </c>
      <c r="O115" t="str">
        <f>IF(J115="m","Medium",IF(J115="l","Large",IF(J115="l","Light",IF(J115="d","Dark"))))</f>
        <v>Medium</v>
      </c>
    </row>
    <row r="116" spans="1:15"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8">
        <f>INDEX(products!$A$1:$G$49,MATCH(orders!$D116,products!$A$1:$A$49,0),MATCH(orders!L$1,products!$A$1:$G$1,0))</f>
        <v>3.5849999999999995</v>
      </c>
      <c r="M116" s="6">
        <f>L116*E116</f>
        <v>14.339999999999998</v>
      </c>
      <c r="N116" t="str">
        <f>IF(I116="rob","Robusta",IF(I116="exc","Excelsa",IF(I116="ara","Arabica",IF(I116="lib","Liberica"))))</f>
        <v>Robusta</v>
      </c>
      <c r="O116" t="str">
        <f>IF(J116="m","Medium",IF(J116="l","Large",IF(J116="l","Light",IF(J116="d","Dark"))))</f>
        <v>Large</v>
      </c>
    </row>
    <row r="117" spans="1:15"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8">
        <f>INDEX(products!$A$1:$G$49,MATCH(orders!$D117,products!$A$1:$A$49,0),MATCH(orders!L$1,products!$A$1:$G$1,0))</f>
        <v>15.85</v>
      </c>
      <c r="M117" s="6">
        <f>L117*E117</f>
        <v>15.85</v>
      </c>
      <c r="N117" t="str">
        <f>IF(I117="rob","Robusta",IF(I117="exc","Excelsa",IF(I117="ara","Arabica",IF(I117="lib","Liberica"))))</f>
        <v>Liberica</v>
      </c>
      <c r="O117" t="str">
        <f>IF(J117="m","Medium",IF(J117="l","Large",IF(J117="l","Light",IF(J117="d","Dark"))))</f>
        <v>Large</v>
      </c>
    </row>
    <row r="118" spans="1:15"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8">
        <f>INDEX(products!$A$1:$G$49,MATCH(orders!$D118,products!$A$1:$A$49,0),MATCH(orders!L$1,products!$A$1:$G$1,0))</f>
        <v>4.7549999999999999</v>
      </c>
      <c r="M118" s="6">
        <f>L118*E118</f>
        <v>19.02</v>
      </c>
      <c r="N118" t="str">
        <f>IF(I118="rob","Robusta",IF(I118="exc","Excelsa",IF(I118="ara","Arabica",IF(I118="lib","Liberica"))))</f>
        <v>Liberica</v>
      </c>
      <c r="O118" t="str">
        <f>IF(J118="m","Medium",IF(J118="l","Large",IF(J118="l","Light",IF(J118="d","Dark"))))</f>
        <v>Large</v>
      </c>
    </row>
    <row r="119" spans="1:15"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8">
        <f>INDEX(products!$A$1:$G$49,MATCH(orders!$D119,products!$A$1:$A$49,0),MATCH(orders!L$1,products!$A$1:$G$1,0))</f>
        <v>9.51</v>
      </c>
      <c r="M119" s="6">
        <f>L119*E119</f>
        <v>38.04</v>
      </c>
      <c r="N119" t="str">
        <f>IF(I119="rob","Robusta",IF(I119="exc","Excelsa",IF(I119="ara","Arabica",IF(I119="lib","Liberica"))))</f>
        <v>Liberica</v>
      </c>
      <c r="O119" t="str">
        <f>IF(J119="m","Medium",IF(J119="l","Large",IF(J119="l","Light",IF(J119="d","Dark"))))</f>
        <v>Large</v>
      </c>
    </row>
    <row r="120" spans="1:15"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8">
        <f>INDEX(products!$A$1:$G$49,MATCH(orders!$D120,products!$A$1:$A$49,0),MATCH(orders!L$1,products!$A$1:$G$1,0))</f>
        <v>7.29</v>
      </c>
      <c r="M120" s="6">
        <f>L120*E120</f>
        <v>21.87</v>
      </c>
      <c r="N120" t="str">
        <f>IF(I120="rob","Robusta",IF(I120="exc","Excelsa",IF(I120="ara","Arabica",IF(I120="lib","Liberica"))))</f>
        <v>Excelsa</v>
      </c>
      <c r="O120" t="str">
        <f>IF(J120="m","Medium",IF(J120="l","Large",IF(J120="l","Light",IF(J120="d","Dark"))))</f>
        <v>Dark</v>
      </c>
    </row>
    <row r="121" spans="1:15"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8">
        <f>INDEX(products!$A$1:$G$49,MATCH(orders!$D121,products!$A$1:$A$49,0),MATCH(orders!L$1,products!$A$1:$G$1,0))</f>
        <v>4.125</v>
      </c>
      <c r="M121" s="6">
        <f>L121*E121</f>
        <v>4.125</v>
      </c>
      <c r="N121" t="str">
        <f>IF(I121="rob","Robusta",IF(I121="exc","Excelsa",IF(I121="ara","Arabica",IF(I121="lib","Liberica"))))</f>
        <v>Excelsa</v>
      </c>
      <c r="O121" t="str">
        <f>IF(J121="m","Medium",IF(J121="l","Large",IF(J121="l","Light",IF(J121="d","Dark"))))</f>
        <v>Medium</v>
      </c>
    </row>
    <row r="122" spans="1:15"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8">
        <f>INDEX(products!$A$1:$G$49,MATCH(orders!$D122,products!$A$1:$A$49,0),MATCH(orders!L$1,products!$A$1:$G$1,0))</f>
        <v>3.8849999999999998</v>
      </c>
      <c r="M122" s="6">
        <f>L122*E122</f>
        <v>3.8849999999999998</v>
      </c>
      <c r="N122" t="str">
        <f>IF(I122="rob","Robusta",IF(I122="exc","Excelsa",IF(I122="ara","Arabica",IF(I122="lib","Liberica"))))</f>
        <v>Arabica</v>
      </c>
      <c r="O122" t="str">
        <f>IF(J122="m","Medium",IF(J122="l","Large",IF(J122="l","Light",IF(J122="d","Dark"))))</f>
        <v>Large</v>
      </c>
    </row>
    <row r="123" spans="1:15"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8">
        <f>INDEX(products!$A$1:$G$49,MATCH(orders!$D123,products!$A$1:$A$49,0),MATCH(orders!L$1,products!$A$1:$G$1,0))</f>
        <v>13.75</v>
      </c>
      <c r="M123" s="6">
        <f>L123*E123</f>
        <v>68.75</v>
      </c>
      <c r="N123" t="str">
        <f>IF(I123="rob","Robusta",IF(I123="exc","Excelsa",IF(I123="ara","Arabica",IF(I123="lib","Liberica"))))</f>
        <v>Excelsa</v>
      </c>
      <c r="O123" t="str">
        <f>IF(J123="m","Medium",IF(J123="l","Large",IF(J123="l","Light",IF(J123="d","Dark"))))</f>
        <v>Medium</v>
      </c>
    </row>
    <row r="124" spans="1:15"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8">
        <f>INDEX(products!$A$1:$G$49,MATCH(orders!$D124,products!$A$1:$A$49,0),MATCH(orders!L$1,products!$A$1:$G$1,0))</f>
        <v>5.97</v>
      </c>
      <c r="M124" s="6">
        <f>L124*E124</f>
        <v>23.88</v>
      </c>
      <c r="N124" t="str">
        <f>IF(I124="rob","Robusta",IF(I124="exc","Excelsa",IF(I124="ara","Arabica",IF(I124="lib","Liberica"))))</f>
        <v>Arabica</v>
      </c>
      <c r="O124" t="str">
        <f>IF(J124="m","Medium",IF(J124="l","Large",IF(J124="l","Light",IF(J124="d","Dark"))))</f>
        <v>Dark</v>
      </c>
    </row>
    <row r="125" spans="1:15"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8">
        <f>INDEX(products!$A$1:$G$49,MATCH(orders!$D125,products!$A$1:$A$49,0),MATCH(orders!L$1,products!$A$1:$G$1,0))</f>
        <v>36.454999999999998</v>
      </c>
      <c r="M125" s="6">
        <f>L125*E125</f>
        <v>145.82</v>
      </c>
      <c r="N125" t="str">
        <f>IF(I125="rob","Robusta",IF(I125="exc","Excelsa",IF(I125="ara","Arabica",IF(I125="lib","Liberica"))))</f>
        <v>Liberica</v>
      </c>
      <c r="O125" t="str">
        <f>IF(J125="m","Medium",IF(J125="l","Large",IF(J125="l","Light",IF(J125="d","Dark"))))</f>
        <v>Large</v>
      </c>
    </row>
    <row r="126" spans="1:15"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8">
        <f>INDEX(products!$A$1:$G$49,MATCH(orders!$D126,products!$A$1:$A$49,0),MATCH(orders!L$1,products!$A$1:$G$1,0))</f>
        <v>4.3650000000000002</v>
      </c>
      <c r="M126" s="6">
        <f>L126*E126</f>
        <v>21.825000000000003</v>
      </c>
      <c r="N126" t="str">
        <f>IF(I126="rob","Robusta",IF(I126="exc","Excelsa",IF(I126="ara","Arabica",IF(I126="lib","Liberica"))))</f>
        <v>Liberica</v>
      </c>
      <c r="O126" t="str">
        <f>IF(J126="m","Medium",IF(J126="l","Large",IF(J126="l","Light",IF(J126="d","Dark"))))</f>
        <v>Medium</v>
      </c>
    </row>
    <row r="127" spans="1:15"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8">
        <f>INDEX(products!$A$1:$G$49,MATCH(orders!$D127,products!$A$1:$A$49,0),MATCH(orders!L$1,products!$A$1:$G$1,0))</f>
        <v>8.73</v>
      </c>
      <c r="M127" s="6">
        <f>L127*E127</f>
        <v>26.19</v>
      </c>
      <c r="N127" t="str">
        <f>IF(I127="rob","Robusta",IF(I127="exc","Excelsa",IF(I127="ara","Arabica",IF(I127="lib","Liberica"))))</f>
        <v>Liberica</v>
      </c>
      <c r="O127" t="str">
        <f>IF(J127="m","Medium",IF(J127="l","Large",IF(J127="l","Light",IF(J127="d","Dark"))))</f>
        <v>Medium</v>
      </c>
    </row>
    <row r="128" spans="1:15"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8">
        <f>INDEX(products!$A$1:$G$49,MATCH(orders!$D128,products!$A$1:$A$49,0),MATCH(orders!L$1,products!$A$1:$G$1,0))</f>
        <v>11.25</v>
      </c>
      <c r="M128" s="6">
        <f>L128*E128</f>
        <v>11.25</v>
      </c>
      <c r="N128" t="str">
        <f>IF(I128="rob","Robusta",IF(I128="exc","Excelsa",IF(I128="ara","Arabica",IF(I128="lib","Liberica"))))</f>
        <v>Arabica</v>
      </c>
      <c r="O128" t="str">
        <f>IF(J128="m","Medium",IF(J128="l","Large",IF(J128="l","Light",IF(J128="d","Dark"))))</f>
        <v>Medium</v>
      </c>
    </row>
    <row r="129" spans="1:15"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8">
        <f>INDEX(products!$A$1:$G$49,MATCH(orders!$D129,products!$A$1:$A$49,0),MATCH(orders!L$1,products!$A$1:$G$1,0))</f>
        <v>12.95</v>
      </c>
      <c r="M129" s="6">
        <f>L129*E129</f>
        <v>77.699999999999989</v>
      </c>
      <c r="N129" t="str">
        <f>IF(I129="rob","Robusta",IF(I129="exc","Excelsa",IF(I129="ara","Arabica",IF(I129="lib","Liberica"))))</f>
        <v>Liberica</v>
      </c>
      <c r="O129" t="str">
        <f>IF(J129="m","Medium",IF(J129="l","Large",IF(J129="l","Light",IF(J129="d","Dark"))))</f>
        <v>Dark</v>
      </c>
    </row>
    <row r="130" spans="1:15"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8">
        <f>INDEX(products!$A$1:$G$49,MATCH(orders!$D130,products!$A$1:$A$49,0),MATCH(orders!L$1,products!$A$1:$G$1,0))</f>
        <v>6.75</v>
      </c>
      <c r="M130" s="6">
        <f>L130*E130</f>
        <v>6.75</v>
      </c>
      <c r="N130" t="str">
        <f>IF(I130="rob","Robusta",IF(I130="exc","Excelsa",IF(I130="ara","Arabica",IF(I130="lib","Liberica"))))</f>
        <v>Arabica</v>
      </c>
      <c r="O130" t="str">
        <f>IF(J130="m","Medium",IF(J130="l","Large",IF(J130="l","Light",IF(J130="d","Dark"))))</f>
        <v>Medium</v>
      </c>
    </row>
    <row r="131" spans="1:15"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8">
        <f>INDEX(products!$A$1:$G$49,MATCH(orders!$D131,products!$A$1:$A$49,0),MATCH(orders!L$1,products!$A$1:$G$1,0))</f>
        <v>12.15</v>
      </c>
      <c r="M131" s="6">
        <f>L131*E131</f>
        <v>12.15</v>
      </c>
      <c r="N131" t="str">
        <f>IF(I131="rob","Robusta",IF(I131="exc","Excelsa",IF(I131="ara","Arabica",IF(I131="lib","Liberica"))))</f>
        <v>Excelsa</v>
      </c>
      <c r="O131" t="str">
        <f>IF(J131="m","Medium",IF(J131="l","Large",IF(J131="l","Light",IF(J131="d","Dark"))))</f>
        <v>Dark</v>
      </c>
    </row>
    <row r="132" spans="1:15"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8">
        <f>INDEX(products!$A$1:$G$49,MATCH(orders!$D132,products!$A$1:$A$49,0),MATCH(orders!L$1,products!$A$1:$G$1,0))</f>
        <v>29.784999999999997</v>
      </c>
      <c r="M132" s="6">
        <f>L132*E132</f>
        <v>148.92499999999998</v>
      </c>
      <c r="N132" t="str">
        <f>IF(I132="rob","Robusta",IF(I132="exc","Excelsa",IF(I132="ara","Arabica",IF(I132="lib","Liberica"))))</f>
        <v>Arabica</v>
      </c>
      <c r="O132" t="str">
        <f>IF(J132="m","Medium",IF(J132="l","Large",IF(J132="l","Light",IF(J132="d","Dark"))))</f>
        <v>Large</v>
      </c>
    </row>
    <row r="133" spans="1:15"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8">
        <f>INDEX(products!$A$1:$G$49,MATCH(orders!$D133,products!$A$1:$A$49,0),MATCH(orders!L$1,products!$A$1:$G$1,0))</f>
        <v>7.29</v>
      </c>
      <c r="M133" s="6">
        <f>L133*E133</f>
        <v>14.58</v>
      </c>
      <c r="N133" t="str">
        <f>IF(I133="rob","Robusta",IF(I133="exc","Excelsa",IF(I133="ara","Arabica",IF(I133="lib","Liberica"))))</f>
        <v>Excelsa</v>
      </c>
      <c r="O133" t="str">
        <f>IF(J133="m","Medium",IF(J133="l","Large",IF(J133="l","Light",IF(J133="d","Dark"))))</f>
        <v>Dark</v>
      </c>
    </row>
    <row r="134" spans="1:15"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8">
        <f>INDEX(products!$A$1:$G$49,MATCH(orders!$D134,products!$A$1:$A$49,0),MATCH(orders!L$1,products!$A$1:$G$1,0))</f>
        <v>29.784999999999997</v>
      </c>
      <c r="M134" s="6">
        <f>L134*E134</f>
        <v>148.92499999999998</v>
      </c>
      <c r="N134" t="str">
        <f>IF(I134="rob","Robusta",IF(I134="exc","Excelsa",IF(I134="ara","Arabica",IF(I134="lib","Liberica"))))</f>
        <v>Arabica</v>
      </c>
      <c r="O134" t="str">
        <f>IF(J134="m","Medium",IF(J134="l","Large",IF(J134="l","Light",IF(J134="d","Dark"))))</f>
        <v>Large</v>
      </c>
    </row>
    <row r="135" spans="1:15"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8">
        <f>INDEX(products!$A$1:$G$49,MATCH(orders!$D135,products!$A$1:$A$49,0),MATCH(orders!L$1,products!$A$1:$G$1,0))</f>
        <v>12.95</v>
      </c>
      <c r="M135" s="6">
        <f>L135*E135</f>
        <v>12.95</v>
      </c>
      <c r="N135" t="str">
        <f>IF(I135="rob","Robusta",IF(I135="exc","Excelsa",IF(I135="ara","Arabica",IF(I135="lib","Liberica"))))</f>
        <v>Liberica</v>
      </c>
      <c r="O135" t="str">
        <f>IF(J135="m","Medium",IF(J135="l","Large",IF(J135="l","Light",IF(J135="d","Dark"))))</f>
        <v>Dark</v>
      </c>
    </row>
    <row r="136" spans="1:15"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8">
        <f>INDEX(products!$A$1:$G$49,MATCH(orders!$D136,products!$A$1:$A$49,0),MATCH(orders!L$1,products!$A$1:$G$1,0))</f>
        <v>31.624999999999996</v>
      </c>
      <c r="M136" s="6">
        <f>L136*E136</f>
        <v>94.874999999999986</v>
      </c>
      <c r="N136" t="str">
        <f>IF(I136="rob","Robusta",IF(I136="exc","Excelsa",IF(I136="ara","Arabica",IF(I136="lib","Liberica"))))</f>
        <v>Excelsa</v>
      </c>
      <c r="O136" t="str">
        <f>IF(J136="m","Medium",IF(J136="l","Large",IF(J136="l","Light",IF(J136="d","Dark"))))</f>
        <v>Medium</v>
      </c>
    </row>
    <row r="137" spans="1:15"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8">
        <f>INDEX(products!$A$1:$G$49,MATCH(orders!$D137,products!$A$1:$A$49,0),MATCH(orders!L$1,products!$A$1:$G$1,0))</f>
        <v>7.77</v>
      </c>
      <c r="M137" s="6">
        <f>L137*E137</f>
        <v>38.849999999999994</v>
      </c>
      <c r="N137" t="str">
        <f>IF(I137="rob","Robusta",IF(I137="exc","Excelsa",IF(I137="ara","Arabica",IF(I137="lib","Liberica"))))</f>
        <v>Arabica</v>
      </c>
      <c r="O137" t="str">
        <f>IF(J137="m","Medium",IF(J137="l","Large",IF(J137="l","Light",IF(J137="d","Dark"))))</f>
        <v>Large</v>
      </c>
    </row>
    <row r="138" spans="1:15"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8">
        <f>INDEX(products!$A$1:$G$49,MATCH(orders!$D138,products!$A$1:$A$49,0),MATCH(orders!L$1,products!$A$1:$G$1,0))</f>
        <v>2.9849999999999999</v>
      </c>
      <c r="M138" s="6">
        <f>L138*E138</f>
        <v>11.94</v>
      </c>
      <c r="N138" t="str">
        <f>IF(I138="rob","Robusta",IF(I138="exc","Excelsa",IF(I138="ara","Arabica",IF(I138="lib","Liberica"))))</f>
        <v>Arabica</v>
      </c>
      <c r="O138" t="str">
        <f>IF(J138="m","Medium",IF(J138="l","Large",IF(J138="l","Light",IF(J138="d","Dark"))))</f>
        <v>Dark</v>
      </c>
    </row>
    <row r="139" spans="1:15"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8">
        <f>INDEX(products!$A$1:$G$49,MATCH(orders!$D139,products!$A$1:$A$49,0),MATCH(orders!L$1,products!$A$1:$G$1,0))</f>
        <v>34.154999999999994</v>
      </c>
      <c r="M139" s="6">
        <f>L139*E139</f>
        <v>102.46499999999997</v>
      </c>
      <c r="N139" t="str">
        <f>IF(I139="rob","Robusta",IF(I139="exc","Excelsa",IF(I139="ara","Arabica",IF(I139="lib","Liberica"))))</f>
        <v>Excelsa</v>
      </c>
      <c r="O139" t="str">
        <f>IF(J139="m","Medium",IF(J139="l","Large",IF(J139="l","Light",IF(J139="d","Dark"))))</f>
        <v>Large</v>
      </c>
    </row>
    <row r="140" spans="1:15"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8">
        <f>INDEX(products!$A$1:$G$49,MATCH(orders!$D140,products!$A$1:$A$49,0),MATCH(orders!L$1,products!$A$1:$G$1,0))</f>
        <v>12.15</v>
      </c>
      <c r="M140" s="6">
        <f>L140*E140</f>
        <v>48.6</v>
      </c>
      <c r="N140" t="str">
        <f>IF(I140="rob","Robusta",IF(I140="exc","Excelsa",IF(I140="ara","Arabica",IF(I140="lib","Liberica"))))</f>
        <v>Excelsa</v>
      </c>
      <c r="O140" t="str">
        <f>IF(J140="m","Medium",IF(J140="l","Large",IF(J140="l","Light",IF(J140="d","Dark"))))</f>
        <v>Dark</v>
      </c>
    </row>
    <row r="141" spans="1:15"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8">
        <f>INDEX(products!$A$1:$G$49,MATCH(orders!$D141,products!$A$1:$A$49,0),MATCH(orders!L$1,products!$A$1:$G$1,0))</f>
        <v>12.95</v>
      </c>
      <c r="M141" s="6">
        <f>L141*E141</f>
        <v>77.699999999999989</v>
      </c>
      <c r="N141" t="str">
        <f>IF(I141="rob","Robusta",IF(I141="exc","Excelsa",IF(I141="ara","Arabica",IF(I141="lib","Liberica"))))</f>
        <v>Liberica</v>
      </c>
      <c r="O141" t="str">
        <f>IF(J141="m","Medium",IF(J141="l","Large",IF(J141="l","Light",IF(J141="d","Dark"))))</f>
        <v>Dark</v>
      </c>
    </row>
    <row r="142" spans="1:15"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8">
        <f>INDEX(products!$A$1:$G$49,MATCH(orders!$D142,products!$A$1:$A$49,0),MATCH(orders!L$1,products!$A$1:$G$1,0))</f>
        <v>29.784999999999997</v>
      </c>
      <c r="M142" s="6">
        <f>L142*E142</f>
        <v>29.784999999999997</v>
      </c>
      <c r="N142" t="str">
        <f>IF(I142="rob","Robusta",IF(I142="exc","Excelsa",IF(I142="ara","Arabica",IF(I142="lib","Liberica"))))</f>
        <v>Liberica</v>
      </c>
      <c r="O142" t="str">
        <f>IF(J142="m","Medium",IF(J142="l","Large",IF(J142="l","Light",IF(J142="d","Dark"))))</f>
        <v>Dark</v>
      </c>
    </row>
    <row r="143" spans="1:15"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8">
        <f>INDEX(products!$A$1:$G$49,MATCH(orders!$D143,products!$A$1:$A$49,0),MATCH(orders!L$1,products!$A$1:$G$1,0))</f>
        <v>3.8849999999999998</v>
      </c>
      <c r="M143" s="6">
        <f>L143*E143</f>
        <v>15.54</v>
      </c>
      <c r="N143" t="str">
        <f>IF(I143="rob","Robusta",IF(I143="exc","Excelsa",IF(I143="ara","Arabica",IF(I143="lib","Liberica"))))</f>
        <v>Arabica</v>
      </c>
      <c r="O143" t="str">
        <f>IF(J143="m","Medium",IF(J143="l","Large",IF(J143="l","Light",IF(J143="d","Dark"))))</f>
        <v>Large</v>
      </c>
    </row>
    <row r="144" spans="1:15"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8">
        <f>INDEX(products!$A$1:$G$49,MATCH(orders!$D144,products!$A$1:$A$49,0),MATCH(orders!L$1,products!$A$1:$G$1,0))</f>
        <v>34.154999999999994</v>
      </c>
      <c r="M144" s="6">
        <f>L144*E144</f>
        <v>136.61999999999998</v>
      </c>
      <c r="N144" t="str">
        <f>IF(I144="rob","Robusta",IF(I144="exc","Excelsa",IF(I144="ara","Arabica",IF(I144="lib","Liberica"))))</f>
        <v>Excelsa</v>
      </c>
      <c r="O144" t="str">
        <f>IF(J144="m","Medium",IF(J144="l","Large",IF(J144="l","Light",IF(J144="d","Dark"))))</f>
        <v>Large</v>
      </c>
    </row>
    <row r="145" spans="1:15"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8">
        <f>INDEX(products!$A$1:$G$49,MATCH(orders!$D145,products!$A$1:$A$49,0),MATCH(orders!L$1,products!$A$1:$G$1,0))</f>
        <v>8.73</v>
      </c>
      <c r="M145" s="6">
        <f>L145*E145</f>
        <v>17.46</v>
      </c>
      <c r="N145" t="str">
        <f>IF(I145="rob","Robusta",IF(I145="exc","Excelsa",IF(I145="ara","Arabica",IF(I145="lib","Liberica"))))</f>
        <v>Liberica</v>
      </c>
      <c r="O145" t="str">
        <f>IF(J145="m","Medium",IF(J145="l","Large",IF(J145="l","Light",IF(J145="d","Dark"))))</f>
        <v>Medium</v>
      </c>
    </row>
    <row r="146" spans="1:15"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8">
        <f>INDEX(products!$A$1:$G$49,MATCH(orders!$D146,products!$A$1:$A$49,0),MATCH(orders!L$1,products!$A$1:$G$1,0))</f>
        <v>34.154999999999994</v>
      </c>
      <c r="M146" s="6">
        <f>L146*E146</f>
        <v>68.309999999999988</v>
      </c>
      <c r="N146" t="str">
        <f>IF(I146="rob","Robusta",IF(I146="exc","Excelsa",IF(I146="ara","Arabica",IF(I146="lib","Liberica"))))</f>
        <v>Excelsa</v>
      </c>
      <c r="O146" t="str">
        <f>IF(J146="m","Medium",IF(J146="l","Large",IF(J146="l","Light",IF(J146="d","Dark"))))</f>
        <v>Large</v>
      </c>
    </row>
    <row r="147" spans="1:15"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8">
        <f>INDEX(products!$A$1:$G$49,MATCH(orders!$D147,products!$A$1:$A$49,0),MATCH(orders!L$1,products!$A$1:$G$1,0))</f>
        <v>4.3650000000000002</v>
      </c>
      <c r="M147" s="6">
        <f>L147*E147</f>
        <v>17.46</v>
      </c>
      <c r="N147" t="str">
        <f>IF(I147="rob","Robusta",IF(I147="exc","Excelsa",IF(I147="ara","Arabica",IF(I147="lib","Liberica"))))</f>
        <v>Liberica</v>
      </c>
      <c r="O147" t="str">
        <f>IF(J147="m","Medium",IF(J147="l","Large",IF(J147="l","Light",IF(J147="d","Dark"))))</f>
        <v>Medium</v>
      </c>
    </row>
    <row r="148" spans="1:15"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8">
        <f>INDEX(products!$A$1:$G$49,MATCH(orders!$D148,products!$A$1:$A$49,0),MATCH(orders!L$1,products!$A$1:$G$1,0))</f>
        <v>14.55</v>
      </c>
      <c r="M148" s="6">
        <f>L148*E148</f>
        <v>43.650000000000006</v>
      </c>
      <c r="N148" t="str">
        <f>IF(I148="rob","Robusta",IF(I148="exc","Excelsa",IF(I148="ara","Arabica",IF(I148="lib","Liberica"))))</f>
        <v>Liberica</v>
      </c>
      <c r="O148" t="str">
        <f>IF(J148="m","Medium",IF(J148="l","Large",IF(J148="l","Light",IF(J148="d","Dark"))))</f>
        <v>Medium</v>
      </c>
    </row>
    <row r="149" spans="1:15"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8">
        <f>INDEX(products!$A$1:$G$49,MATCH(orders!$D149,products!$A$1:$A$49,0),MATCH(orders!L$1,products!$A$1:$G$1,0))</f>
        <v>13.75</v>
      </c>
      <c r="M149" s="6">
        <f>L149*E149</f>
        <v>27.5</v>
      </c>
      <c r="N149" t="str">
        <f>IF(I149="rob","Robusta",IF(I149="exc","Excelsa",IF(I149="ara","Arabica",IF(I149="lib","Liberica"))))</f>
        <v>Excelsa</v>
      </c>
      <c r="O149" t="str">
        <f>IF(J149="m","Medium",IF(J149="l","Large",IF(J149="l","Light",IF(J149="d","Dark"))))</f>
        <v>Medium</v>
      </c>
    </row>
    <row r="150" spans="1:15"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8">
        <f>INDEX(products!$A$1:$G$49,MATCH(orders!$D150,products!$A$1:$A$49,0),MATCH(orders!L$1,products!$A$1:$G$1,0))</f>
        <v>3.645</v>
      </c>
      <c r="M150" s="6">
        <f>L150*E150</f>
        <v>18.225000000000001</v>
      </c>
      <c r="N150" t="str">
        <f>IF(I150="rob","Robusta",IF(I150="exc","Excelsa",IF(I150="ara","Arabica",IF(I150="lib","Liberica"))))</f>
        <v>Excelsa</v>
      </c>
      <c r="O150" t="str">
        <f>IF(J150="m","Medium",IF(J150="l","Large",IF(J150="l","Light",IF(J150="d","Dark"))))</f>
        <v>Dark</v>
      </c>
    </row>
    <row r="151" spans="1:15"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8">
        <f>INDEX(products!$A$1:$G$49,MATCH(orders!$D151,products!$A$1:$A$49,0),MATCH(orders!L$1,products!$A$1:$G$1,0))</f>
        <v>25.874999999999996</v>
      </c>
      <c r="M151" s="6">
        <f>L151*E151</f>
        <v>51.749999999999993</v>
      </c>
      <c r="N151" t="str">
        <f>IF(I151="rob","Robusta",IF(I151="exc","Excelsa",IF(I151="ara","Arabica",IF(I151="lib","Liberica"))))</f>
        <v>Arabica</v>
      </c>
      <c r="O151" t="str">
        <f>IF(J151="m","Medium",IF(J151="l","Large",IF(J151="l","Light",IF(J151="d","Dark"))))</f>
        <v>Medium</v>
      </c>
    </row>
    <row r="152" spans="1:15"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8">
        <f>INDEX(products!$A$1:$G$49,MATCH(orders!$D152,products!$A$1:$A$49,0),MATCH(orders!L$1,products!$A$1:$G$1,0))</f>
        <v>12.95</v>
      </c>
      <c r="M152" s="6">
        <f>L152*E152</f>
        <v>12.95</v>
      </c>
      <c r="N152" t="str">
        <f>IF(I152="rob","Robusta",IF(I152="exc","Excelsa",IF(I152="ara","Arabica",IF(I152="lib","Liberica"))))</f>
        <v>Liberica</v>
      </c>
      <c r="O152" t="str">
        <f>IF(J152="m","Medium",IF(J152="l","Large",IF(J152="l","Light",IF(J152="d","Dark"))))</f>
        <v>Dark</v>
      </c>
    </row>
    <row r="153" spans="1:15"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8">
        <f>INDEX(products!$A$1:$G$49,MATCH(orders!$D153,products!$A$1:$A$49,0),MATCH(orders!L$1,products!$A$1:$G$1,0))</f>
        <v>11.25</v>
      </c>
      <c r="M153" s="6">
        <f>L153*E153</f>
        <v>33.75</v>
      </c>
      <c r="N153" t="str">
        <f>IF(I153="rob","Robusta",IF(I153="exc","Excelsa",IF(I153="ara","Arabica",IF(I153="lib","Liberica"))))</f>
        <v>Arabica</v>
      </c>
      <c r="O153" t="str">
        <f>IF(J153="m","Medium",IF(J153="l","Large",IF(J153="l","Light",IF(J153="d","Dark"))))</f>
        <v>Medium</v>
      </c>
    </row>
    <row r="154" spans="1:15"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8">
        <f>INDEX(products!$A$1:$G$49,MATCH(orders!$D154,products!$A$1:$A$49,0),MATCH(orders!L$1,products!$A$1:$G$1,0))</f>
        <v>22.884999999999998</v>
      </c>
      <c r="M154" s="6">
        <f>L154*E154</f>
        <v>68.655000000000001</v>
      </c>
      <c r="N154" t="str">
        <f>IF(I154="rob","Robusta",IF(I154="exc","Excelsa",IF(I154="ara","Arabica",IF(I154="lib","Liberica"))))</f>
        <v>Robusta</v>
      </c>
      <c r="O154" t="str">
        <f>IF(J154="m","Medium",IF(J154="l","Large",IF(J154="l","Light",IF(J154="d","Dark"))))</f>
        <v>Medium</v>
      </c>
    </row>
    <row r="155" spans="1:15"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8">
        <f>INDEX(products!$A$1:$G$49,MATCH(orders!$D155,products!$A$1:$A$49,0),MATCH(orders!L$1,products!$A$1:$G$1,0))</f>
        <v>2.6849999999999996</v>
      </c>
      <c r="M155" s="6">
        <f>L155*E155</f>
        <v>2.6849999999999996</v>
      </c>
      <c r="N155" t="str">
        <f>IF(I155="rob","Robusta",IF(I155="exc","Excelsa",IF(I155="ara","Arabica",IF(I155="lib","Liberica"))))</f>
        <v>Robusta</v>
      </c>
      <c r="O155" t="str">
        <f>IF(J155="m","Medium",IF(J155="l","Large",IF(J155="l","Light",IF(J155="d","Dark"))))</f>
        <v>Dark</v>
      </c>
    </row>
    <row r="156" spans="1:15"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8">
        <f>INDEX(products!$A$1:$G$49,MATCH(orders!$D156,products!$A$1:$A$49,0),MATCH(orders!L$1,products!$A$1:$G$1,0))</f>
        <v>22.884999999999998</v>
      </c>
      <c r="M156" s="6">
        <f>L156*E156</f>
        <v>114.42499999999998</v>
      </c>
      <c r="N156" t="str">
        <f>IF(I156="rob","Robusta",IF(I156="exc","Excelsa",IF(I156="ara","Arabica",IF(I156="lib","Liberica"))))</f>
        <v>Arabica</v>
      </c>
      <c r="O156" t="str">
        <f>IF(J156="m","Medium",IF(J156="l","Large",IF(J156="l","Light",IF(J156="d","Dark"))))</f>
        <v>Dark</v>
      </c>
    </row>
    <row r="157" spans="1:15"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8">
        <f>INDEX(products!$A$1:$G$49,MATCH(orders!$D157,products!$A$1:$A$49,0),MATCH(orders!L$1,products!$A$1:$G$1,0))</f>
        <v>25.874999999999996</v>
      </c>
      <c r="M157" s="6">
        <f>L157*E157</f>
        <v>155.24999999999997</v>
      </c>
      <c r="N157" t="str">
        <f>IF(I157="rob","Robusta",IF(I157="exc","Excelsa",IF(I157="ara","Arabica",IF(I157="lib","Liberica"))))</f>
        <v>Arabica</v>
      </c>
      <c r="O157" t="str">
        <f>IF(J157="m","Medium",IF(J157="l","Large",IF(J157="l","Light",IF(J157="d","Dark"))))</f>
        <v>Medium</v>
      </c>
    </row>
    <row r="158" spans="1:15"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8">
        <f>INDEX(products!$A$1:$G$49,MATCH(orders!$D158,products!$A$1:$A$49,0),MATCH(orders!L$1,products!$A$1:$G$1,0))</f>
        <v>25.874999999999996</v>
      </c>
      <c r="M158" s="6">
        <f>L158*E158</f>
        <v>77.624999999999986</v>
      </c>
      <c r="N158" t="str">
        <f>IF(I158="rob","Robusta",IF(I158="exc","Excelsa",IF(I158="ara","Arabica",IF(I158="lib","Liberica"))))</f>
        <v>Arabica</v>
      </c>
      <c r="O158" t="str">
        <f>IF(J158="m","Medium",IF(J158="l","Large",IF(J158="l","Light",IF(J158="d","Dark"))))</f>
        <v>Medium</v>
      </c>
    </row>
    <row r="159" spans="1:15"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8">
        <f>INDEX(products!$A$1:$G$49,MATCH(orders!$D159,products!$A$1:$A$49,0),MATCH(orders!L$1,products!$A$1:$G$1,0))</f>
        <v>20.584999999999997</v>
      </c>
      <c r="M159" s="6">
        <f>L159*E159</f>
        <v>61.754999999999995</v>
      </c>
      <c r="N159" t="str">
        <f>IF(I159="rob","Robusta",IF(I159="exc","Excelsa",IF(I159="ara","Arabica",IF(I159="lib","Liberica"))))</f>
        <v>Robusta</v>
      </c>
      <c r="O159" t="str">
        <f>IF(J159="m","Medium",IF(J159="l","Large",IF(J159="l","Light",IF(J159="d","Dark"))))</f>
        <v>Dark</v>
      </c>
    </row>
    <row r="160" spans="1:15"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8">
        <f>INDEX(products!$A$1:$G$49,MATCH(orders!$D160,products!$A$1:$A$49,0),MATCH(orders!L$1,products!$A$1:$G$1,0))</f>
        <v>20.584999999999997</v>
      </c>
      <c r="M160" s="6">
        <f>L160*E160</f>
        <v>123.50999999999999</v>
      </c>
      <c r="N160" t="str">
        <f>IF(I160="rob","Robusta",IF(I160="exc","Excelsa",IF(I160="ara","Arabica",IF(I160="lib","Liberica"))))</f>
        <v>Robusta</v>
      </c>
      <c r="O160" t="str">
        <f>IF(J160="m","Medium",IF(J160="l","Large",IF(J160="l","Light",IF(J160="d","Dark"))))</f>
        <v>Dark</v>
      </c>
    </row>
    <row r="161" spans="1:15"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8">
        <f>INDEX(products!$A$1:$G$49,MATCH(orders!$D161,products!$A$1:$A$49,0),MATCH(orders!L$1,products!$A$1:$G$1,0))</f>
        <v>36.454999999999998</v>
      </c>
      <c r="M161" s="6">
        <f>L161*E161</f>
        <v>218.73</v>
      </c>
      <c r="N161" t="str">
        <f>IF(I161="rob","Robusta",IF(I161="exc","Excelsa",IF(I161="ara","Arabica",IF(I161="lib","Liberica"))))</f>
        <v>Liberica</v>
      </c>
      <c r="O161" t="str">
        <f>IF(J161="m","Medium",IF(J161="l","Large",IF(J161="l","Light",IF(J161="d","Dark"))))</f>
        <v>Large</v>
      </c>
    </row>
    <row r="162" spans="1:15"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8">
        <f>INDEX(products!$A$1:$G$49,MATCH(orders!$D162,products!$A$1:$A$49,0),MATCH(orders!L$1,products!$A$1:$G$1,0))</f>
        <v>8.25</v>
      </c>
      <c r="M162" s="6">
        <f>L162*E162</f>
        <v>33</v>
      </c>
      <c r="N162" t="str">
        <f>IF(I162="rob","Robusta",IF(I162="exc","Excelsa",IF(I162="ara","Arabica",IF(I162="lib","Liberica"))))</f>
        <v>Excelsa</v>
      </c>
      <c r="O162" t="str">
        <f>IF(J162="m","Medium",IF(J162="l","Large",IF(J162="l","Light",IF(J162="d","Dark"))))</f>
        <v>Medium</v>
      </c>
    </row>
    <row r="163" spans="1:15"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8">
        <f>INDEX(products!$A$1:$G$49,MATCH(orders!$D163,products!$A$1:$A$49,0),MATCH(orders!L$1,products!$A$1:$G$1,0))</f>
        <v>7.77</v>
      </c>
      <c r="M163" s="6">
        <f>L163*E163</f>
        <v>23.31</v>
      </c>
      <c r="N163" t="str">
        <f>IF(I163="rob","Robusta",IF(I163="exc","Excelsa",IF(I163="ara","Arabica",IF(I163="lib","Liberica"))))</f>
        <v>Arabica</v>
      </c>
      <c r="O163" t="str">
        <f>IF(J163="m","Medium",IF(J163="l","Large",IF(J163="l","Light",IF(J163="d","Dark"))))</f>
        <v>Large</v>
      </c>
    </row>
    <row r="164" spans="1:15"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8">
        <f>INDEX(products!$A$1:$G$49,MATCH(orders!$D164,products!$A$1:$A$49,0),MATCH(orders!L$1,products!$A$1:$G$1,0))</f>
        <v>7.29</v>
      </c>
      <c r="M164" s="6">
        <f>L164*E164</f>
        <v>21.87</v>
      </c>
      <c r="N164" t="str">
        <f>IF(I164="rob","Robusta",IF(I164="exc","Excelsa",IF(I164="ara","Arabica",IF(I164="lib","Liberica"))))</f>
        <v>Excelsa</v>
      </c>
      <c r="O164" t="str">
        <f>IF(J164="m","Medium",IF(J164="l","Large",IF(J164="l","Light",IF(J164="d","Dark"))))</f>
        <v>Dark</v>
      </c>
    </row>
    <row r="165" spans="1:15"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8">
        <f>INDEX(products!$A$1:$G$49,MATCH(orders!$D165,products!$A$1:$A$49,0),MATCH(orders!L$1,products!$A$1:$G$1,0))</f>
        <v>2.6849999999999996</v>
      </c>
      <c r="M165" s="6">
        <f>L165*E165</f>
        <v>16.11</v>
      </c>
      <c r="N165" t="str">
        <f>IF(I165="rob","Robusta",IF(I165="exc","Excelsa",IF(I165="ara","Arabica",IF(I165="lib","Liberica"))))</f>
        <v>Robusta</v>
      </c>
      <c r="O165" t="str">
        <f>IF(J165="m","Medium",IF(J165="l","Large",IF(J165="l","Light",IF(J165="d","Dark"))))</f>
        <v>Dark</v>
      </c>
    </row>
    <row r="166" spans="1:15"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8">
        <f>INDEX(products!$A$1:$G$49,MATCH(orders!$D166,products!$A$1:$A$49,0),MATCH(orders!L$1,products!$A$1:$G$1,0))</f>
        <v>7.29</v>
      </c>
      <c r="M166" s="6">
        <f>L166*E166</f>
        <v>29.16</v>
      </c>
      <c r="N166" t="str">
        <f>IF(I166="rob","Robusta",IF(I166="exc","Excelsa",IF(I166="ara","Arabica",IF(I166="lib","Liberica"))))</f>
        <v>Excelsa</v>
      </c>
      <c r="O166" t="str">
        <f>IF(J166="m","Medium",IF(J166="l","Large",IF(J166="l","Light",IF(J166="d","Dark"))))</f>
        <v>Dark</v>
      </c>
    </row>
    <row r="167" spans="1:15"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8">
        <f>INDEX(products!$A$1:$G$49,MATCH(orders!$D167,products!$A$1:$A$49,0),MATCH(orders!L$1,products!$A$1:$G$1,0))</f>
        <v>8.9499999999999993</v>
      </c>
      <c r="M167" s="6">
        <f>L167*E167</f>
        <v>53.699999999999996</v>
      </c>
      <c r="N167" t="str">
        <f>IF(I167="rob","Robusta",IF(I167="exc","Excelsa",IF(I167="ara","Arabica",IF(I167="lib","Liberica"))))</f>
        <v>Robusta</v>
      </c>
      <c r="O167" t="str">
        <f>IF(J167="m","Medium",IF(J167="l","Large",IF(J167="l","Light",IF(J167="d","Dark"))))</f>
        <v>Dark</v>
      </c>
    </row>
    <row r="168" spans="1:15"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8">
        <f>INDEX(products!$A$1:$G$49,MATCH(orders!$D168,products!$A$1:$A$49,0),MATCH(orders!L$1,products!$A$1:$G$1,0))</f>
        <v>5.3699999999999992</v>
      </c>
      <c r="M168" s="6">
        <f>L168*E168</f>
        <v>26.849999999999994</v>
      </c>
      <c r="N168" t="str">
        <f>IF(I168="rob","Robusta",IF(I168="exc","Excelsa",IF(I168="ara","Arabica",IF(I168="lib","Liberica"))))</f>
        <v>Robusta</v>
      </c>
      <c r="O168" t="str">
        <f>IF(J168="m","Medium",IF(J168="l","Large",IF(J168="l","Light",IF(J168="d","Dark"))))</f>
        <v>Dark</v>
      </c>
    </row>
    <row r="169" spans="1:15"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8">
        <f>INDEX(products!$A$1:$G$49,MATCH(orders!$D169,products!$A$1:$A$49,0),MATCH(orders!L$1,products!$A$1:$G$1,0))</f>
        <v>8.25</v>
      </c>
      <c r="M169" s="6">
        <f>L169*E169</f>
        <v>41.25</v>
      </c>
      <c r="N169" t="str">
        <f>IF(I169="rob","Robusta",IF(I169="exc","Excelsa",IF(I169="ara","Arabica",IF(I169="lib","Liberica"))))</f>
        <v>Excelsa</v>
      </c>
      <c r="O169" t="str">
        <f>IF(J169="m","Medium",IF(J169="l","Large",IF(J169="l","Light",IF(J169="d","Dark"))))</f>
        <v>Medium</v>
      </c>
    </row>
    <row r="170" spans="1:15"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8">
        <f>INDEX(products!$A$1:$G$49,MATCH(orders!$D170,products!$A$1:$A$49,0),MATCH(orders!L$1,products!$A$1:$G$1,0))</f>
        <v>6.75</v>
      </c>
      <c r="M170" s="6">
        <f>L170*E170</f>
        <v>40.5</v>
      </c>
      <c r="N170" t="str">
        <f>IF(I170="rob","Robusta",IF(I170="exc","Excelsa",IF(I170="ara","Arabica",IF(I170="lib","Liberica"))))</f>
        <v>Arabica</v>
      </c>
      <c r="O170" t="str">
        <f>IF(J170="m","Medium",IF(J170="l","Large",IF(J170="l","Light",IF(J170="d","Dark"))))</f>
        <v>Medium</v>
      </c>
    </row>
    <row r="171" spans="1:15"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8">
        <f>INDEX(products!$A$1:$G$49,MATCH(orders!$D171,products!$A$1:$A$49,0),MATCH(orders!L$1,products!$A$1:$G$1,0))</f>
        <v>8.9499999999999993</v>
      </c>
      <c r="M171" s="6">
        <f>L171*E171</f>
        <v>17.899999999999999</v>
      </c>
      <c r="N171" t="str">
        <f>IF(I171="rob","Robusta",IF(I171="exc","Excelsa",IF(I171="ara","Arabica",IF(I171="lib","Liberica"))))</f>
        <v>Robusta</v>
      </c>
      <c r="O171" t="str">
        <f>IF(J171="m","Medium",IF(J171="l","Large",IF(J171="l","Light",IF(J171="d","Dark"))))</f>
        <v>Dark</v>
      </c>
    </row>
    <row r="172" spans="1:15"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8">
        <f>INDEX(products!$A$1:$G$49,MATCH(orders!$D172,products!$A$1:$A$49,0),MATCH(orders!L$1,products!$A$1:$G$1,0))</f>
        <v>34.154999999999994</v>
      </c>
      <c r="M172" s="6">
        <f>L172*E172</f>
        <v>68.309999999999988</v>
      </c>
      <c r="N172" t="str">
        <f>IF(I172="rob","Robusta",IF(I172="exc","Excelsa",IF(I172="ara","Arabica",IF(I172="lib","Liberica"))))</f>
        <v>Excelsa</v>
      </c>
      <c r="O172" t="str">
        <f>IF(J172="m","Medium",IF(J172="l","Large",IF(J172="l","Light",IF(J172="d","Dark"))))</f>
        <v>Large</v>
      </c>
    </row>
    <row r="173" spans="1:15"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8">
        <f>INDEX(products!$A$1:$G$49,MATCH(orders!$D173,products!$A$1:$A$49,0),MATCH(orders!L$1,products!$A$1:$G$1,0))</f>
        <v>31.624999999999996</v>
      </c>
      <c r="M173" s="6">
        <f>L173*E173</f>
        <v>63.249999999999993</v>
      </c>
      <c r="N173" t="str">
        <f>IF(I173="rob","Robusta",IF(I173="exc","Excelsa",IF(I173="ara","Arabica",IF(I173="lib","Liberica"))))</f>
        <v>Excelsa</v>
      </c>
      <c r="O173" t="str">
        <f>IF(J173="m","Medium",IF(J173="l","Large",IF(J173="l","Light",IF(J173="d","Dark"))))</f>
        <v>Medium</v>
      </c>
    </row>
    <row r="174" spans="1:15"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8">
        <f>INDEX(products!$A$1:$G$49,MATCH(orders!$D174,products!$A$1:$A$49,0),MATCH(orders!L$1,products!$A$1:$G$1,0))</f>
        <v>7.29</v>
      </c>
      <c r="M174" s="6">
        <f>L174*E174</f>
        <v>21.87</v>
      </c>
      <c r="N174" t="str">
        <f>IF(I174="rob","Robusta",IF(I174="exc","Excelsa",IF(I174="ara","Arabica",IF(I174="lib","Liberica"))))</f>
        <v>Excelsa</v>
      </c>
      <c r="O174" t="str">
        <f>IF(J174="m","Medium",IF(J174="l","Large",IF(J174="l","Light",IF(J174="d","Dark"))))</f>
        <v>Dark</v>
      </c>
    </row>
    <row r="175" spans="1:15"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8">
        <f>INDEX(products!$A$1:$G$49,MATCH(orders!$D175,products!$A$1:$A$49,0),MATCH(orders!L$1,products!$A$1:$G$1,0))</f>
        <v>22.884999999999998</v>
      </c>
      <c r="M175" s="6">
        <f>L175*E175</f>
        <v>91.539999999999992</v>
      </c>
      <c r="N175" t="str">
        <f>IF(I175="rob","Robusta",IF(I175="exc","Excelsa",IF(I175="ara","Arabica",IF(I175="lib","Liberica"))))</f>
        <v>Robusta</v>
      </c>
      <c r="O175" t="str">
        <f>IF(J175="m","Medium",IF(J175="l","Large",IF(J175="l","Light",IF(J175="d","Dark"))))</f>
        <v>Medium</v>
      </c>
    </row>
    <row r="176" spans="1:15"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8">
        <f>INDEX(products!$A$1:$G$49,MATCH(orders!$D176,products!$A$1:$A$49,0),MATCH(orders!L$1,products!$A$1:$G$1,0))</f>
        <v>34.154999999999994</v>
      </c>
      <c r="M176" s="6">
        <f>L176*E176</f>
        <v>204.92999999999995</v>
      </c>
      <c r="N176" t="str">
        <f>IF(I176="rob","Robusta",IF(I176="exc","Excelsa",IF(I176="ara","Arabica",IF(I176="lib","Liberica"))))</f>
        <v>Excelsa</v>
      </c>
      <c r="O176" t="str">
        <f>IF(J176="m","Medium",IF(J176="l","Large",IF(J176="l","Light",IF(J176="d","Dark"))))</f>
        <v>Large</v>
      </c>
    </row>
    <row r="177" spans="1:15"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8">
        <f>INDEX(products!$A$1:$G$49,MATCH(orders!$D177,products!$A$1:$A$49,0),MATCH(orders!L$1,products!$A$1:$G$1,0))</f>
        <v>31.624999999999996</v>
      </c>
      <c r="M177" s="6">
        <f>L177*E177</f>
        <v>63.249999999999993</v>
      </c>
      <c r="N177" t="str">
        <f>IF(I177="rob","Robusta",IF(I177="exc","Excelsa",IF(I177="ara","Arabica",IF(I177="lib","Liberica"))))</f>
        <v>Excelsa</v>
      </c>
      <c r="O177" t="str">
        <f>IF(J177="m","Medium",IF(J177="l","Large",IF(J177="l","Light",IF(J177="d","Dark"))))</f>
        <v>Medium</v>
      </c>
    </row>
    <row r="178" spans="1:15"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8">
        <f>INDEX(products!$A$1:$G$49,MATCH(orders!$D178,products!$A$1:$A$49,0),MATCH(orders!L$1,products!$A$1:$G$1,0))</f>
        <v>34.154999999999994</v>
      </c>
      <c r="M178" s="6">
        <f>L178*E178</f>
        <v>34.154999999999994</v>
      </c>
      <c r="N178" t="str">
        <f>IF(I178="rob","Robusta",IF(I178="exc","Excelsa",IF(I178="ara","Arabica",IF(I178="lib","Liberica"))))</f>
        <v>Excelsa</v>
      </c>
      <c r="O178" t="str">
        <f>IF(J178="m","Medium",IF(J178="l","Large",IF(J178="l","Light",IF(J178="d","Dark"))))</f>
        <v>Large</v>
      </c>
    </row>
    <row r="179" spans="1:15"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8">
        <f>INDEX(products!$A$1:$G$49,MATCH(orders!$D179,products!$A$1:$A$49,0),MATCH(orders!L$1,products!$A$1:$G$1,0))</f>
        <v>27.484999999999996</v>
      </c>
      <c r="M179" s="6">
        <f>L179*E179</f>
        <v>109.93999999999998</v>
      </c>
      <c r="N179" t="str">
        <f>IF(I179="rob","Robusta",IF(I179="exc","Excelsa",IF(I179="ara","Arabica",IF(I179="lib","Liberica"))))</f>
        <v>Robusta</v>
      </c>
      <c r="O179" t="str">
        <f>IF(J179="m","Medium",IF(J179="l","Large",IF(J179="l","Light",IF(J179="d","Dark"))))</f>
        <v>Large</v>
      </c>
    </row>
    <row r="180" spans="1:15"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8">
        <f>INDEX(products!$A$1:$G$49,MATCH(orders!$D180,products!$A$1:$A$49,0),MATCH(orders!L$1,products!$A$1:$G$1,0))</f>
        <v>12.95</v>
      </c>
      <c r="M180" s="6">
        <f>L180*E180</f>
        <v>25.9</v>
      </c>
      <c r="N180" t="str">
        <f>IF(I180="rob","Robusta",IF(I180="exc","Excelsa",IF(I180="ara","Arabica",IF(I180="lib","Liberica"))))</f>
        <v>Arabica</v>
      </c>
      <c r="O180" t="str">
        <f>IF(J180="m","Medium",IF(J180="l","Large",IF(J180="l","Light",IF(J180="d","Dark"))))</f>
        <v>Large</v>
      </c>
    </row>
    <row r="181" spans="1:15"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8">
        <f>INDEX(products!$A$1:$G$49,MATCH(orders!$D181,products!$A$1:$A$49,0),MATCH(orders!L$1,products!$A$1:$G$1,0))</f>
        <v>2.9849999999999999</v>
      </c>
      <c r="M181" s="6">
        <f>L181*E181</f>
        <v>2.9849999999999999</v>
      </c>
      <c r="N181" t="str">
        <f>IF(I181="rob","Robusta",IF(I181="exc","Excelsa",IF(I181="ara","Arabica",IF(I181="lib","Liberica"))))</f>
        <v>Arabica</v>
      </c>
      <c r="O181" t="str">
        <f>IF(J181="m","Medium",IF(J181="l","Large",IF(J181="l","Light",IF(J181="d","Dark"))))</f>
        <v>Dark</v>
      </c>
    </row>
    <row r="182" spans="1:15"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8">
        <f>INDEX(products!$A$1:$G$49,MATCH(orders!$D182,products!$A$1:$A$49,0),MATCH(orders!L$1,products!$A$1:$G$1,0))</f>
        <v>4.4550000000000001</v>
      </c>
      <c r="M182" s="6">
        <f>L182*E182</f>
        <v>22.274999999999999</v>
      </c>
      <c r="N182" t="str">
        <f>IF(I182="rob","Robusta",IF(I182="exc","Excelsa",IF(I182="ara","Arabica",IF(I182="lib","Liberica"))))</f>
        <v>Excelsa</v>
      </c>
      <c r="O182" t="str">
        <f>IF(J182="m","Medium",IF(J182="l","Large",IF(J182="l","Light",IF(J182="d","Dark"))))</f>
        <v>Large</v>
      </c>
    </row>
    <row r="183" spans="1:15"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8">
        <f>INDEX(products!$A$1:$G$49,MATCH(orders!$D183,products!$A$1:$A$49,0),MATCH(orders!L$1,products!$A$1:$G$1,0))</f>
        <v>5.97</v>
      </c>
      <c r="M183" s="6">
        <f>L183*E183</f>
        <v>29.849999999999998</v>
      </c>
      <c r="N183" t="str">
        <f>IF(I183="rob","Robusta",IF(I183="exc","Excelsa",IF(I183="ara","Arabica",IF(I183="lib","Liberica"))))</f>
        <v>Arabica</v>
      </c>
      <c r="O183" t="str">
        <f>IF(J183="m","Medium",IF(J183="l","Large",IF(J183="l","Light",IF(J183="d","Dark"))))</f>
        <v>Dark</v>
      </c>
    </row>
    <row r="184" spans="1:15"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8">
        <f>INDEX(products!$A$1:$G$49,MATCH(orders!$D184,products!$A$1:$A$49,0),MATCH(orders!L$1,products!$A$1:$G$1,0))</f>
        <v>5.3699999999999992</v>
      </c>
      <c r="M184" s="6">
        <f>L184*E184</f>
        <v>32.22</v>
      </c>
      <c r="N184" t="str">
        <f>IF(I184="rob","Robusta",IF(I184="exc","Excelsa",IF(I184="ara","Arabica",IF(I184="lib","Liberica"))))</f>
        <v>Robusta</v>
      </c>
      <c r="O184" t="str">
        <f>IF(J184="m","Medium",IF(J184="l","Large",IF(J184="l","Light",IF(J184="d","Dark"))))</f>
        <v>Dark</v>
      </c>
    </row>
    <row r="185" spans="1:15"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8">
        <f>INDEX(products!$A$1:$G$49,MATCH(orders!$D185,products!$A$1:$A$49,0),MATCH(orders!L$1,products!$A$1:$G$1,0))</f>
        <v>4.125</v>
      </c>
      <c r="M185" s="6">
        <f>L185*E185</f>
        <v>8.25</v>
      </c>
      <c r="N185" t="str">
        <f>IF(I185="rob","Robusta",IF(I185="exc","Excelsa",IF(I185="ara","Arabica",IF(I185="lib","Liberica"))))</f>
        <v>Excelsa</v>
      </c>
      <c r="O185" t="str">
        <f>IF(J185="m","Medium",IF(J185="l","Large",IF(J185="l","Light",IF(J185="d","Dark"))))</f>
        <v>Medium</v>
      </c>
    </row>
    <row r="186" spans="1:15"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8">
        <f>INDEX(products!$A$1:$G$49,MATCH(orders!$D186,products!$A$1:$A$49,0),MATCH(orders!L$1,products!$A$1:$G$1,0))</f>
        <v>7.77</v>
      </c>
      <c r="M186" s="6">
        <f>L186*E186</f>
        <v>31.08</v>
      </c>
      <c r="N186" t="str">
        <f>IF(I186="rob","Robusta",IF(I186="exc","Excelsa",IF(I186="ara","Arabica",IF(I186="lib","Liberica"))))</f>
        <v>Arabica</v>
      </c>
      <c r="O186" t="str">
        <f>IF(J186="m","Medium",IF(J186="l","Large",IF(J186="l","Light",IF(J186="d","Dark"))))</f>
        <v>Large</v>
      </c>
    </row>
    <row r="187" spans="1:15"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8">
        <f>INDEX(products!$A$1:$G$49,MATCH(orders!$D187,products!$A$1:$A$49,0),MATCH(orders!L$1,products!$A$1:$G$1,0))</f>
        <v>7.29</v>
      </c>
      <c r="M187" s="6">
        <f>L187*E187</f>
        <v>36.450000000000003</v>
      </c>
      <c r="N187" t="str">
        <f>IF(I187="rob","Robusta",IF(I187="exc","Excelsa",IF(I187="ara","Arabica",IF(I187="lib","Liberica"))))</f>
        <v>Excelsa</v>
      </c>
      <c r="O187" t="str">
        <f>IF(J187="m","Medium",IF(J187="l","Large",IF(J187="l","Light",IF(J187="d","Dark"))))</f>
        <v>Dark</v>
      </c>
    </row>
    <row r="188" spans="1:15"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8">
        <f>INDEX(products!$A$1:$G$49,MATCH(orders!$D188,products!$A$1:$A$49,0),MATCH(orders!L$1,products!$A$1:$G$1,0))</f>
        <v>22.884999999999998</v>
      </c>
      <c r="M188" s="6">
        <f>L188*E188</f>
        <v>68.655000000000001</v>
      </c>
      <c r="N188" t="str">
        <f>IF(I188="rob","Robusta",IF(I188="exc","Excelsa",IF(I188="ara","Arabica",IF(I188="lib","Liberica"))))</f>
        <v>Robusta</v>
      </c>
      <c r="O188" t="str">
        <f>IF(J188="m","Medium",IF(J188="l","Large",IF(J188="l","Light",IF(J188="d","Dark"))))</f>
        <v>Medium</v>
      </c>
    </row>
    <row r="189" spans="1:15"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8">
        <f>INDEX(products!$A$1:$G$49,MATCH(orders!$D189,products!$A$1:$A$49,0),MATCH(orders!L$1,products!$A$1:$G$1,0))</f>
        <v>8.73</v>
      </c>
      <c r="M189" s="6">
        <f>L189*E189</f>
        <v>43.650000000000006</v>
      </c>
      <c r="N189" t="str">
        <f>IF(I189="rob","Robusta",IF(I189="exc","Excelsa",IF(I189="ara","Arabica",IF(I189="lib","Liberica"))))</f>
        <v>Liberica</v>
      </c>
      <c r="O189" t="str">
        <f>IF(J189="m","Medium",IF(J189="l","Large",IF(J189="l","Light",IF(J189="d","Dark"))))</f>
        <v>Medium</v>
      </c>
    </row>
    <row r="190" spans="1:15"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8">
        <f>INDEX(products!$A$1:$G$49,MATCH(orders!$D190,products!$A$1:$A$49,0),MATCH(orders!L$1,products!$A$1:$G$1,0))</f>
        <v>4.4550000000000001</v>
      </c>
      <c r="M190" s="6">
        <f>L190*E190</f>
        <v>4.4550000000000001</v>
      </c>
      <c r="N190" t="str">
        <f>IF(I190="rob","Robusta",IF(I190="exc","Excelsa",IF(I190="ara","Arabica",IF(I190="lib","Liberica"))))</f>
        <v>Excelsa</v>
      </c>
      <c r="O190" t="str">
        <f>IF(J190="m","Medium",IF(J190="l","Large",IF(J190="l","Light",IF(J190="d","Dark"))))</f>
        <v>Large</v>
      </c>
    </row>
    <row r="191" spans="1:15"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8">
        <f>INDEX(products!$A$1:$G$49,MATCH(orders!$D191,products!$A$1:$A$49,0),MATCH(orders!L$1,products!$A$1:$G$1,0))</f>
        <v>14.55</v>
      </c>
      <c r="M191" s="6">
        <f>L191*E191</f>
        <v>43.650000000000006</v>
      </c>
      <c r="N191" t="str">
        <f>IF(I191="rob","Robusta",IF(I191="exc","Excelsa",IF(I191="ara","Arabica",IF(I191="lib","Liberica"))))</f>
        <v>Liberica</v>
      </c>
      <c r="O191" t="str">
        <f>IF(J191="m","Medium",IF(J191="l","Large",IF(J191="l","Light",IF(J191="d","Dark"))))</f>
        <v>Medium</v>
      </c>
    </row>
    <row r="192" spans="1:15"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8">
        <f>INDEX(products!$A$1:$G$49,MATCH(orders!$D192,products!$A$1:$A$49,0),MATCH(orders!L$1,products!$A$1:$G$1,0))</f>
        <v>33.464999999999996</v>
      </c>
      <c r="M192" s="6">
        <f>L192*E192</f>
        <v>33.464999999999996</v>
      </c>
      <c r="N192" t="str">
        <f>IF(I192="rob","Robusta",IF(I192="exc","Excelsa",IF(I192="ara","Arabica",IF(I192="lib","Liberica"))))</f>
        <v>Liberica</v>
      </c>
      <c r="O192" t="str">
        <f>IF(J192="m","Medium",IF(J192="l","Large",IF(J192="l","Light",IF(J192="d","Dark"))))</f>
        <v>Medium</v>
      </c>
    </row>
    <row r="193" spans="1:15"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8">
        <f>INDEX(products!$A$1:$G$49,MATCH(orders!$D193,products!$A$1:$A$49,0),MATCH(orders!L$1,products!$A$1:$G$1,0))</f>
        <v>3.8849999999999998</v>
      </c>
      <c r="M193" s="6">
        <f>L193*E193</f>
        <v>19.424999999999997</v>
      </c>
      <c r="N193" t="str">
        <f>IF(I193="rob","Robusta",IF(I193="exc","Excelsa",IF(I193="ara","Arabica",IF(I193="lib","Liberica"))))</f>
        <v>Liberica</v>
      </c>
      <c r="O193" t="str">
        <f>IF(J193="m","Medium",IF(J193="l","Large",IF(J193="l","Light",IF(J193="d","Dark"))))</f>
        <v>Dark</v>
      </c>
    </row>
    <row r="194" spans="1:15"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8">
        <f>INDEX(products!$A$1:$G$49,MATCH(orders!$D194,products!$A$1:$A$49,0),MATCH(orders!L$1,products!$A$1:$G$1,0))</f>
        <v>12.15</v>
      </c>
      <c r="M194" s="6">
        <f>L194*E194</f>
        <v>72.900000000000006</v>
      </c>
      <c r="N194" t="str">
        <f>IF(I194="rob","Robusta",IF(I194="exc","Excelsa",IF(I194="ara","Arabica",IF(I194="lib","Liberica"))))</f>
        <v>Excelsa</v>
      </c>
      <c r="O194" t="str">
        <f>IF(J194="m","Medium",IF(J194="l","Large",IF(J194="l","Light",IF(J194="d","Dark"))))</f>
        <v>Dark</v>
      </c>
    </row>
    <row r="195" spans="1:15"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8">
        <f>INDEX(products!$A$1:$G$49,MATCH(orders!$D195,products!$A$1:$A$49,0),MATCH(orders!L$1,products!$A$1:$G$1,0))</f>
        <v>14.85</v>
      </c>
      <c r="M195" s="6">
        <f>L195*E195</f>
        <v>44.55</v>
      </c>
      <c r="N195" t="str">
        <f>IF(I195="rob","Robusta",IF(I195="exc","Excelsa",IF(I195="ara","Arabica",IF(I195="lib","Liberica"))))</f>
        <v>Excelsa</v>
      </c>
      <c r="O195" t="str">
        <f>IF(J195="m","Medium",IF(J195="l","Large",IF(J195="l","Light",IF(J195="d","Dark"))))</f>
        <v>Large</v>
      </c>
    </row>
    <row r="196" spans="1:15"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8">
        <f>INDEX(products!$A$1:$G$49,MATCH(orders!$D196,products!$A$1:$A$49,0),MATCH(orders!L$1,products!$A$1:$G$1,0))</f>
        <v>7.29</v>
      </c>
      <c r="M196" s="6">
        <f>L196*E196</f>
        <v>36.450000000000003</v>
      </c>
      <c r="N196" t="str">
        <f>IF(I196="rob","Robusta",IF(I196="exc","Excelsa",IF(I196="ara","Arabica",IF(I196="lib","Liberica"))))</f>
        <v>Excelsa</v>
      </c>
      <c r="O196" t="str">
        <f>IF(J196="m","Medium",IF(J196="l","Large",IF(J196="l","Light",IF(J196="d","Dark"))))</f>
        <v>Dark</v>
      </c>
    </row>
    <row r="197" spans="1:15"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8">
        <f>INDEX(products!$A$1:$G$49,MATCH(orders!$D197,products!$A$1:$A$49,0),MATCH(orders!L$1,products!$A$1:$G$1,0))</f>
        <v>12.95</v>
      </c>
      <c r="M197" s="6">
        <f>L197*E197</f>
        <v>38.849999999999994</v>
      </c>
      <c r="N197" t="str">
        <f>IF(I197="rob","Robusta",IF(I197="exc","Excelsa",IF(I197="ara","Arabica",IF(I197="lib","Liberica"))))</f>
        <v>Arabica</v>
      </c>
      <c r="O197" t="str">
        <f>IF(J197="m","Medium",IF(J197="l","Large",IF(J197="l","Light",IF(J197="d","Dark"))))</f>
        <v>Large</v>
      </c>
    </row>
    <row r="198" spans="1:15"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8">
        <f>INDEX(products!$A$1:$G$49,MATCH(orders!$D198,products!$A$1:$A$49,0),MATCH(orders!L$1,products!$A$1:$G$1,0))</f>
        <v>8.91</v>
      </c>
      <c r="M198" s="6">
        <f>L198*E198</f>
        <v>53.46</v>
      </c>
      <c r="N198" t="str">
        <f>IF(I198="rob","Robusta",IF(I198="exc","Excelsa",IF(I198="ara","Arabica",IF(I198="lib","Liberica"))))</f>
        <v>Excelsa</v>
      </c>
      <c r="O198" t="str">
        <f>IF(J198="m","Medium",IF(J198="l","Large",IF(J198="l","Light",IF(J198="d","Dark"))))</f>
        <v>Large</v>
      </c>
    </row>
    <row r="199" spans="1:15"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8">
        <f>INDEX(products!$A$1:$G$49,MATCH(orders!$D199,products!$A$1:$A$49,0),MATCH(orders!L$1,products!$A$1:$G$1,0))</f>
        <v>29.784999999999997</v>
      </c>
      <c r="M199" s="6">
        <f>L199*E199</f>
        <v>59.569999999999993</v>
      </c>
      <c r="N199" t="str">
        <f>IF(I199="rob","Robusta",IF(I199="exc","Excelsa",IF(I199="ara","Arabica",IF(I199="lib","Liberica"))))</f>
        <v>Liberica</v>
      </c>
      <c r="O199" t="str">
        <f>IF(J199="m","Medium",IF(J199="l","Large",IF(J199="l","Light",IF(J199="d","Dark"))))</f>
        <v>Dark</v>
      </c>
    </row>
    <row r="200" spans="1:15"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8">
        <f>INDEX(products!$A$1:$G$49,MATCH(orders!$D200,products!$A$1:$A$49,0),MATCH(orders!L$1,products!$A$1:$G$1,0))</f>
        <v>29.784999999999997</v>
      </c>
      <c r="M200" s="6">
        <f>L200*E200</f>
        <v>89.35499999999999</v>
      </c>
      <c r="N200" t="str">
        <f>IF(I200="rob","Robusta",IF(I200="exc","Excelsa",IF(I200="ara","Arabica",IF(I200="lib","Liberica"))))</f>
        <v>Liberica</v>
      </c>
      <c r="O200" t="str">
        <f>IF(J200="m","Medium",IF(J200="l","Large",IF(J200="l","Light",IF(J200="d","Dark"))))</f>
        <v>Dark</v>
      </c>
    </row>
    <row r="201" spans="1:15"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8">
        <f>INDEX(products!$A$1:$G$49,MATCH(orders!$D201,products!$A$1:$A$49,0),MATCH(orders!L$1,products!$A$1:$G$1,0))</f>
        <v>9.51</v>
      </c>
      <c r="M201" s="6">
        <f>L201*E201</f>
        <v>38.04</v>
      </c>
      <c r="N201" t="str">
        <f>IF(I201="rob","Robusta",IF(I201="exc","Excelsa",IF(I201="ara","Arabica",IF(I201="lib","Liberica"))))</f>
        <v>Liberica</v>
      </c>
      <c r="O201" t="str">
        <f>IF(J201="m","Medium",IF(J201="l","Large",IF(J201="l","Light",IF(J201="d","Dark"))))</f>
        <v>Large</v>
      </c>
    </row>
    <row r="202" spans="1:15"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8">
        <f>INDEX(products!$A$1:$G$49,MATCH(orders!$D202,products!$A$1:$A$49,0),MATCH(orders!L$1,products!$A$1:$G$1,0))</f>
        <v>13.75</v>
      </c>
      <c r="M202" s="6">
        <f>L202*E202</f>
        <v>41.25</v>
      </c>
      <c r="N202" t="str">
        <f>IF(I202="rob","Robusta",IF(I202="exc","Excelsa",IF(I202="ara","Arabica",IF(I202="lib","Liberica"))))</f>
        <v>Excelsa</v>
      </c>
      <c r="O202" t="str">
        <f>IF(J202="m","Medium",IF(J202="l","Large",IF(J202="l","Light",IF(J202="d","Dark"))))</f>
        <v>Medium</v>
      </c>
    </row>
    <row r="203" spans="1:15"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8">
        <f>INDEX(products!$A$1:$G$49,MATCH(orders!$D203,products!$A$1:$A$49,0),MATCH(orders!L$1,products!$A$1:$G$1,0))</f>
        <v>9.51</v>
      </c>
      <c r="M203" s="6">
        <f>L203*E203</f>
        <v>57.06</v>
      </c>
      <c r="N203" t="str">
        <f>IF(I203="rob","Robusta",IF(I203="exc","Excelsa",IF(I203="ara","Arabica",IF(I203="lib","Liberica"))))</f>
        <v>Liberica</v>
      </c>
      <c r="O203" t="str">
        <f>IF(J203="m","Medium",IF(J203="l","Large",IF(J203="l","Light",IF(J203="d","Dark"))))</f>
        <v>Large</v>
      </c>
    </row>
    <row r="204" spans="1:15"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8">
        <f>INDEX(products!$A$1:$G$49,MATCH(orders!$D204,products!$A$1:$A$49,0),MATCH(orders!L$1,products!$A$1:$G$1,0))</f>
        <v>29.784999999999997</v>
      </c>
      <c r="M204" s="6">
        <f>L204*E204</f>
        <v>178.70999999999998</v>
      </c>
      <c r="N204" t="str">
        <f>IF(I204="rob","Robusta",IF(I204="exc","Excelsa",IF(I204="ara","Arabica",IF(I204="lib","Liberica"))))</f>
        <v>Liberica</v>
      </c>
      <c r="O204" t="str">
        <f>IF(J204="m","Medium",IF(J204="l","Large",IF(J204="l","Light",IF(J204="d","Dark"))))</f>
        <v>Dark</v>
      </c>
    </row>
    <row r="205" spans="1:15"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8">
        <f>INDEX(products!$A$1:$G$49,MATCH(orders!$D205,products!$A$1:$A$49,0),MATCH(orders!L$1,products!$A$1:$G$1,0))</f>
        <v>4.7549999999999999</v>
      </c>
      <c r="M205" s="6">
        <f>L205*E205</f>
        <v>4.7549999999999999</v>
      </c>
      <c r="N205" t="str">
        <f>IF(I205="rob","Robusta",IF(I205="exc","Excelsa",IF(I205="ara","Arabica",IF(I205="lib","Liberica"))))</f>
        <v>Liberica</v>
      </c>
      <c r="O205" t="str">
        <f>IF(J205="m","Medium",IF(J205="l","Large",IF(J205="l","Light",IF(J205="d","Dark"))))</f>
        <v>Large</v>
      </c>
    </row>
    <row r="206" spans="1:15"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8">
        <f>INDEX(products!$A$1:$G$49,MATCH(orders!$D206,products!$A$1:$A$49,0),MATCH(orders!L$1,products!$A$1:$G$1,0))</f>
        <v>13.75</v>
      </c>
      <c r="M206" s="6">
        <f>L206*E206</f>
        <v>82.5</v>
      </c>
      <c r="N206" t="str">
        <f>IF(I206="rob","Robusta",IF(I206="exc","Excelsa",IF(I206="ara","Arabica",IF(I206="lib","Liberica"))))</f>
        <v>Excelsa</v>
      </c>
      <c r="O206" t="str">
        <f>IF(J206="m","Medium",IF(J206="l","Large",IF(J206="l","Light",IF(J206="d","Dark"))))</f>
        <v>Medium</v>
      </c>
    </row>
    <row r="207" spans="1:15"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8">
        <f>INDEX(products!$A$1:$G$49,MATCH(orders!$D207,products!$A$1:$A$49,0),MATCH(orders!L$1,products!$A$1:$G$1,0))</f>
        <v>2.6849999999999996</v>
      </c>
      <c r="M207" s="6">
        <f>L207*E207</f>
        <v>8.0549999999999997</v>
      </c>
      <c r="N207" t="str">
        <f>IF(I207="rob","Robusta",IF(I207="exc","Excelsa",IF(I207="ara","Arabica",IF(I207="lib","Liberica"))))</f>
        <v>Robusta</v>
      </c>
      <c r="O207" t="str">
        <f>IF(J207="m","Medium",IF(J207="l","Large",IF(J207="l","Light",IF(J207="d","Dark"))))</f>
        <v>Dark</v>
      </c>
    </row>
    <row r="208" spans="1:15"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8">
        <f>INDEX(products!$A$1:$G$49,MATCH(orders!$D208,products!$A$1:$A$49,0),MATCH(orders!L$1,products!$A$1:$G$1,0))</f>
        <v>11.25</v>
      </c>
      <c r="M208" s="6">
        <f>L208*E208</f>
        <v>22.5</v>
      </c>
      <c r="N208" t="str">
        <f>IF(I208="rob","Robusta",IF(I208="exc","Excelsa",IF(I208="ara","Arabica",IF(I208="lib","Liberica"))))</f>
        <v>Arabica</v>
      </c>
      <c r="O208" t="str">
        <f>IF(J208="m","Medium",IF(J208="l","Large",IF(J208="l","Light",IF(J208="d","Dark"))))</f>
        <v>Medium</v>
      </c>
    </row>
    <row r="209" spans="1:15"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8">
        <f>INDEX(products!$A$1:$G$49,MATCH(orders!$D209,products!$A$1:$A$49,0),MATCH(orders!L$1,products!$A$1:$G$1,0))</f>
        <v>6.75</v>
      </c>
      <c r="M209" s="6">
        <f>L209*E209</f>
        <v>40.5</v>
      </c>
      <c r="N209" t="str">
        <f>IF(I209="rob","Robusta",IF(I209="exc","Excelsa",IF(I209="ara","Arabica",IF(I209="lib","Liberica"))))</f>
        <v>Arabica</v>
      </c>
      <c r="O209" t="str">
        <f>IF(J209="m","Medium",IF(J209="l","Large",IF(J209="l","Light",IF(J209="d","Dark"))))</f>
        <v>Medium</v>
      </c>
    </row>
    <row r="210" spans="1:15"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8">
        <f>INDEX(products!$A$1:$G$49,MATCH(orders!$D210,products!$A$1:$A$49,0),MATCH(orders!L$1,products!$A$1:$G$1,0))</f>
        <v>7.29</v>
      </c>
      <c r="M210" s="6">
        <f>L210*E210</f>
        <v>29.16</v>
      </c>
      <c r="N210" t="str">
        <f>IF(I210="rob","Robusta",IF(I210="exc","Excelsa",IF(I210="ara","Arabica",IF(I210="lib","Liberica"))))</f>
        <v>Excelsa</v>
      </c>
      <c r="O210" t="str">
        <f>IF(J210="m","Medium",IF(J210="l","Large",IF(J210="l","Light",IF(J210="d","Dark"))))</f>
        <v>Dark</v>
      </c>
    </row>
    <row r="211" spans="1:15"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8">
        <f>INDEX(products!$A$1:$G$49,MATCH(orders!$D211,products!$A$1:$A$49,0),MATCH(orders!L$1,products!$A$1:$G$1,0))</f>
        <v>6.75</v>
      </c>
      <c r="M211" s="6">
        <f>L211*E211</f>
        <v>6.75</v>
      </c>
      <c r="N211" t="str">
        <f>IF(I211="rob","Robusta",IF(I211="exc","Excelsa",IF(I211="ara","Arabica",IF(I211="lib","Liberica"))))</f>
        <v>Arabica</v>
      </c>
      <c r="O211" t="str">
        <f>IF(J211="m","Medium",IF(J211="l","Large",IF(J211="l","Light",IF(J211="d","Dark"))))</f>
        <v>Medium</v>
      </c>
    </row>
    <row r="212" spans="1:15"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8">
        <f>INDEX(products!$A$1:$G$49,MATCH(orders!$D212,products!$A$1:$A$49,0),MATCH(orders!L$1,products!$A$1:$G$1,0))</f>
        <v>12.95</v>
      </c>
      <c r="M212" s="6">
        <f>L212*E212</f>
        <v>51.8</v>
      </c>
      <c r="N212" t="str">
        <f>IF(I212="rob","Robusta",IF(I212="exc","Excelsa",IF(I212="ara","Arabica",IF(I212="lib","Liberica"))))</f>
        <v>Liberica</v>
      </c>
      <c r="O212" t="str">
        <f>IF(J212="m","Medium",IF(J212="l","Large",IF(J212="l","Light",IF(J212="d","Dark"))))</f>
        <v>Dark</v>
      </c>
    </row>
    <row r="213" spans="1:15"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8">
        <f>INDEX(products!$A$1:$G$49,MATCH(orders!$D213,products!$A$1:$A$49,0),MATCH(orders!L$1,products!$A$1:$G$1,0))</f>
        <v>8.91</v>
      </c>
      <c r="M213" s="6">
        <f>L213*E213</f>
        <v>53.46</v>
      </c>
      <c r="N213" t="str">
        <f>IF(I213="rob","Robusta",IF(I213="exc","Excelsa",IF(I213="ara","Arabica",IF(I213="lib","Liberica"))))</f>
        <v>Excelsa</v>
      </c>
      <c r="O213" t="str">
        <f>IF(J213="m","Medium",IF(J213="l","Large",IF(J213="l","Light",IF(J213="d","Dark"))))</f>
        <v>Large</v>
      </c>
    </row>
    <row r="214" spans="1:15"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8">
        <f>INDEX(products!$A$1:$G$49,MATCH(orders!$D214,products!$A$1:$A$49,0),MATCH(orders!L$1,products!$A$1:$G$1,0))</f>
        <v>3.645</v>
      </c>
      <c r="M214" s="6">
        <f>L214*E214</f>
        <v>14.58</v>
      </c>
      <c r="N214" t="str">
        <f>IF(I214="rob","Robusta",IF(I214="exc","Excelsa",IF(I214="ara","Arabica",IF(I214="lib","Liberica"))))</f>
        <v>Excelsa</v>
      </c>
      <c r="O214" t="str">
        <f>IF(J214="m","Medium",IF(J214="l","Large",IF(J214="l","Light",IF(J214="d","Dark"))))</f>
        <v>Dark</v>
      </c>
    </row>
    <row r="215" spans="1:15"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8">
        <f>INDEX(products!$A$1:$G$49,MATCH(orders!$D215,products!$A$1:$A$49,0),MATCH(orders!L$1,products!$A$1:$G$1,0))</f>
        <v>20.584999999999997</v>
      </c>
      <c r="M215" s="6">
        <f>L215*E215</f>
        <v>20.584999999999997</v>
      </c>
      <c r="N215" t="str">
        <f>IF(I215="rob","Robusta",IF(I215="exc","Excelsa",IF(I215="ara","Arabica",IF(I215="lib","Liberica"))))</f>
        <v>Robusta</v>
      </c>
      <c r="O215" t="str">
        <f>IF(J215="m","Medium",IF(J215="l","Large",IF(J215="l","Light",IF(J215="d","Dark"))))</f>
        <v>Dark</v>
      </c>
    </row>
    <row r="216" spans="1:15"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8">
        <f>INDEX(products!$A$1:$G$49,MATCH(orders!$D216,products!$A$1:$A$49,0),MATCH(orders!L$1,products!$A$1:$G$1,0))</f>
        <v>15.85</v>
      </c>
      <c r="M216" s="6">
        <f>L216*E216</f>
        <v>31.7</v>
      </c>
      <c r="N216" t="str">
        <f>IF(I216="rob","Robusta",IF(I216="exc","Excelsa",IF(I216="ara","Arabica",IF(I216="lib","Liberica"))))</f>
        <v>Liberica</v>
      </c>
      <c r="O216" t="str">
        <f>IF(J216="m","Medium",IF(J216="l","Large",IF(J216="l","Light",IF(J216="d","Dark"))))</f>
        <v>Large</v>
      </c>
    </row>
    <row r="217" spans="1:15"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8">
        <f>INDEX(products!$A$1:$G$49,MATCH(orders!$D217,products!$A$1:$A$49,0),MATCH(orders!L$1,products!$A$1:$G$1,0))</f>
        <v>3.8849999999999998</v>
      </c>
      <c r="M217" s="6">
        <f>L217*E217</f>
        <v>23.31</v>
      </c>
      <c r="N217" t="str">
        <f>IF(I217="rob","Robusta",IF(I217="exc","Excelsa",IF(I217="ara","Arabica",IF(I217="lib","Liberica"))))</f>
        <v>Liberica</v>
      </c>
      <c r="O217" t="str">
        <f>IF(J217="m","Medium",IF(J217="l","Large",IF(J217="l","Light",IF(J217="d","Dark"))))</f>
        <v>Dark</v>
      </c>
    </row>
    <row r="218" spans="1:15"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8">
        <f>INDEX(products!$A$1:$G$49,MATCH(orders!$D218,products!$A$1:$A$49,0),MATCH(orders!L$1,products!$A$1:$G$1,0))</f>
        <v>14.55</v>
      </c>
      <c r="M218" s="6">
        <f>L218*E218</f>
        <v>58.2</v>
      </c>
      <c r="N218" t="str">
        <f>IF(I218="rob","Robusta",IF(I218="exc","Excelsa",IF(I218="ara","Arabica",IF(I218="lib","Liberica"))))</f>
        <v>Liberica</v>
      </c>
      <c r="O218" t="str">
        <f>IF(J218="m","Medium",IF(J218="l","Large",IF(J218="l","Light",IF(J218="d","Dark"))))</f>
        <v>Medium</v>
      </c>
    </row>
    <row r="219" spans="1:15"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8">
        <f>INDEX(products!$A$1:$G$49,MATCH(orders!$D219,products!$A$1:$A$49,0),MATCH(orders!L$1,products!$A$1:$G$1,0))</f>
        <v>8.91</v>
      </c>
      <c r="M219" s="6">
        <f>L219*E219</f>
        <v>35.64</v>
      </c>
      <c r="N219" t="str">
        <f>IF(I219="rob","Robusta",IF(I219="exc","Excelsa",IF(I219="ara","Arabica",IF(I219="lib","Liberica"))))</f>
        <v>Excelsa</v>
      </c>
      <c r="O219" t="str">
        <f>IF(J219="m","Medium",IF(J219="l","Large",IF(J219="l","Light",IF(J219="d","Dark"))))</f>
        <v>Large</v>
      </c>
    </row>
    <row r="220" spans="1:15"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8">
        <f>INDEX(products!$A$1:$G$49,MATCH(orders!$D220,products!$A$1:$A$49,0),MATCH(orders!L$1,products!$A$1:$G$1,0))</f>
        <v>11.25</v>
      </c>
      <c r="M220" s="6">
        <f>L220*E220</f>
        <v>56.25</v>
      </c>
      <c r="N220" t="str">
        <f>IF(I220="rob","Robusta",IF(I220="exc","Excelsa",IF(I220="ara","Arabica",IF(I220="lib","Liberica"))))</f>
        <v>Arabica</v>
      </c>
      <c r="O220" t="str">
        <f>IF(J220="m","Medium",IF(J220="l","Large",IF(J220="l","Light",IF(J220="d","Dark"))))</f>
        <v>Medium</v>
      </c>
    </row>
    <row r="221" spans="1:15"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8">
        <f>INDEX(products!$A$1:$G$49,MATCH(orders!$D221,products!$A$1:$A$49,0),MATCH(orders!L$1,products!$A$1:$G$1,0))</f>
        <v>3.5849999999999995</v>
      </c>
      <c r="M221" s="6">
        <f>L221*E221</f>
        <v>10.754999999999999</v>
      </c>
      <c r="N221" t="str">
        <f>IF(I221="rob","Robusta",IF(I221="exc","Excelsa",IF(I221="ara","Arabica",IF(I221="lib","Liberica"))))</f>
        <v>Robusta</v>
      </c>
      <c r="O221" t="str">
        <f>IF(J221="m","Medium",IF(J221="l","Large",IF(J221="l","Light",IF(J221="d","Dark"))))</f>
        <v>Large</v>
      </c>
    </row>
    <row r="222" spans="1:15"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8">
        <f>INDEX(products!$A$1:$G$49,MATCH(orders!$D222,products!$A$1:$A$49,0),MATCH(orders!L$1,products!$A$1:$G$1,0))</f>
        <v>2.9849999999999999</v>
      </c>
      <c r="M222" s="6">
        <f>L222*E222</f>
        <v>14.924999999999999</v>
      </c>
      <c r="N222" t="str">
        <f>IF(I222="rob","Robusta",IF(I222="exc","Excelsa",IF(I222="ara","Arabica",IF(I222="lib","Liberica"))))</f>
        <v>Robusta</v>
      </c>
      <c r="O222" t="str">
        <f>IF(J222="m","Medium",IF(J222="l","Large",IF(J222="l","Light",IF(J222="d","Dark"))))</f>
        <v>Medium</v>
      </c>
    </row>
    <row r="223" spans="1:15"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8">
        <f>INDEX(products!$A$1:$G$49,MATCH(orders!$D223,products!$A$1:$A$49,0),MATCH(orders!L$1,products!$A$1:$G$1,0))</f>
        <v>12.95</v>
      </c>
      <c r="M223" s="6">
        <f>L223*E223</f>
        <v>77.699999999999989</v>
      </c>
      <c r="N223" t="str">
        <f>IF(I223="rob","Robusta",IF(I223="exc","Excelsa",IF(I223="ara","Arabica",IF(I223="lib","Liberica"))))</f>
        <v>Arabica</v>
      </c>
      <c r="O223" t="str">
        <f>IF(J223="m","Medium",IF(J223="l","Large",IF(J223="l","Light",IF(J223="d","Dark"))))</f>
        <v>Large</v>
      </c>
    </row>
    <row r="224" spans="1:15"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8">
        <f>INDEX(products!$A$1:$G$49,MATCH(orders!$D224,products!$A$1:$A$49,0),MATCH(orders!L$1,products!$A$1:$G$1,0))</f>
        <v>7.77</v>
      </c>
      <c r="M224" s="6">
        <f>L224*E224</f>
        <v>23.31</v>
      </c>
      <c r="N224" t="str">
        <f>IF(I224="rob","Robusta",IF(I224="exc","Excelsa",IF(I224="ara","Arabica",IF(I224="lib","Liberica"))))</f>
        <v>Liberica</v>
      </c>
      <c r="O224" t="str">
        <f>IF(J224="m","Medium",IF(J224="l","Large",IF(J224="l","Light",IF(J224="d","Dark"))))</f>
        <v>Dark</v>
      </c>
    </row>
    <row r="225" spans="1:15"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8">
        <f>INDEX(products!$A$1:$G$49,MATCH(orders!$D225,products!$A$1:$A$49,0),MATCH(orders!L$1,products!$A$1:$G$1,0))</f>
        <v>14.85</v>
      </c>
      <c r="M225" s="6">
        <f>L225*E225</f>
        <v>59.4</v>
      </c>
      <c r="N225" t="str">
        <f>IF(I225="rob","Robusta",IF(I225="exc","Excelsa",IF(I225="ara","Arabica",IF(I225="lib","Liberica"))))</f>
        <v>Excelsa</v>
      </c>
      <c r="O225" t="str">
        <f>IF(J225="m","Medium",IF(J225="l","Large",IF(J225="l","Light",IF(J225="d","Dark"))))</f>
        <v>Large</v>
      </c>
    </row>
    <row r="226" spans="1:15"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8">
        <f>INDEX(products!$A$1:$G$49,MATCH(orders!$D226,products!$A$1:$A$49,0),MATCH(orders!L$1,products!$A$1:$G$1,0))</f>
        <v>29.784999999999997</v>
      </c>
      <c r="M226" s="6">
        <f>L226*E226</f>
        <v>119.13999999999999</v>
      </c>
      <c r="N226" t="str">
        <f>IF(I226="rob","Robusta",IF(I226="exc","Excelsa",IF(I226="ara","Arabica",IF(I226="lib","Liberica"))))</f>
        <v>Liberica</v>
      </c>
      <c r="O226" t="str">
        <f>IF(J226="m","Medium",IF(J226="l","Large",IF(J226="l","Light",IF(J226="d","Dark"))))</f>
        <v>Dark</v>
      </c>
    </row>
    <row r="227" spans="1:15"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8">
        <f>INDEX(products!$A$1:$G$49,MATCH(orders!$D227,products!$A$1:$A$49,0),MATCH(orders!L$1,products!$A$1:$G$1,0))</f>
        <v>3.5849999999999995</v>
      </c>
      <c r="M227" s="6">
        <f>L227*E227</f>
        <v>14.339999999999998</v>
      </c>
      <c r="N227" t="str">
        <f>IF(I227="rob","Robusta",IF(I227="exc","Excelsa",IF(I227="ara","Arabica",IF(I227="lib","Liberica"))))</f>
        <v>Robusta</v>
      </c>
      <c r="O227" t="str">
        <f>IF(J227="m","Medium",IF(J227="l","Large",IF(J227="l","Light",IF(J227="d","Dark"))))</f>
        <v>Large</v>
      </c>
    </row>
    <row r="228" spans="1:15"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8">
        <f>INDEX(products!$A$1:$G$49,MATCH(orders!$D228,products!$A$1:$A$49,0),MATCH(orders!L$1,products!$A$1:$G$1,0))</f>
        <v>25.874999999999996</v>
      </c>
      <c r="M228" s="6">
        <f>L228*E228</f>
        <v>129.37499999999997</v>
      </c>
      <c r="N228" t="str">
        <f>IF(I228="rob","Robusta",IF(I228="exc","Excelsa",IF(I228="ara","Arabica",IF(I228="lib","Liberica"))))</f>
        <v>Arabica</v>
      </c>
      <c r="O228" t="str">
        <f>IF(J228="m","Medium",IF(J228="l","Large",IF(J228="l","Light",IF(J228="d","Dark"))))</f>
        <v>Medium</v>
      </c>
    </row>
    <row r="229" spans="1:15"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8">
        <f>INDEX(products!$A$1:$G$49,MATCH(orders!$D229,products!$A$1:$A$49,0),MATCH(orders!L$1,products!$A$1:$G$1,0))</f>
        <v>2.6849999999999996</v>
      </c>
      <c r="M229" s="6">
        <f>L229*E229</f>
        <v>16.11</v>
      </c>
      <c r="N229" t="str">
        <f>IF(I229="rob","Robusta",IF(I229="exc","Excelsa",IF(I229="ara","Arabica",IF(I229="lib","Liberica"))))</f>
        <v>Robusta</v>
      </c>
      <c r="O229" t="str">
        <f>IF(J229="m","Medium",IF(J229="l","Large",IF(J229="l","Light",IF(J229="d","Dark"))))</f>
        <v>Dark</v>
      </c>
    </row>
    <row r="230" spans="1:15"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8">
        <f>INDEX(products!$A$1:$G$49,MATCH(orders!$D230,products!$A$1:$A$49,0),MATCH(orders!L$1,products!$A$1:$G$1,0))</f>
        <v>3.5849999999999995</v>
      </c>
      <c r="M230" s="6">
        <f>L230*E230</f>
        <v>17.924999999999997</v>
      </c>
      <c r="N230" t="str">
        <f>IF(I230="rob","Robusta",IF(I230="exc","Excelsa",IF(I230="ara","Arabica",IF(I230="lib","Liberica"))))</f>
        <v>Robusta</v>
      </c>
      <c r="O230" t="str">
        <f>IF(J230="m","Medium",IF(J230="l","Large",IF(J230="l","Light",IF(J230="d","Dark"))))</f>
        <v>Large</v>
      </c>
    </row>
    <row r="231" spans="1:15"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8">
        <f>INDEX(products!$A$1:$G$49,MATCH(orders!$D231,products!$A$1:$A$49,0),MATCH(orders!L$1,products!$A$1:$G$1,0))</f>
        <v>4.3650000000000002</v>
      </c>
      <c r="M231" s="6">
        <f>L231*E231</f>
        <v>8.73</v>
      </c>
      <c r="N231" t="str">
        <f>IF(I231="rob","Robusta",IF(I231="exc","Excelsa",IF(I231="ara","Arabica",IF(I231="lib","Liberica"))))</f>
        <v>Liberica</v>
      </c>
      <c r="O231" t="str">
        <f>IF(J231="m","Medium",IF(J231="l","Large",IF(J231="l","Light",IF(J231="d","Dark"))))</f>
        <v>Medium</v>
      </c>
    </row>
    <row r="232" spans="1:15"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8">
        <f>INDEX(products!$A$1:$G$49,MATCH(orders!$D232,products!$A$1:$A$49,0),MATCH(orders!L$1,products!$A$1:$G$1,0))</f>
        <v>25.874999999999996</v>
      </c>
      <c r="M232" s="6">
        <f>L232*E232</f>
        <v>51.749999999999993</v>
      </c>
      <c r="N232" t="str">
        <f>IF(I232="rob","Robusta",IF(I232="exc","Excelsa",IF(I232="ara","Arabica",IF(I232="lib","Liberica"))))</f>
        <v>Arabica</v>
      </c>
      <c r="O232" t="str">
        <f>IF(J232="m","Medium",IF(J232="l","Large",IF(J232="l","Light",IF(J232="d","Dark"))))</f>
        <v>Medium</v>
      </c>
    </row>
    <row r="233" spans="1:15"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8">
        <f>INDEX(products!$A$1:$G$49,MATCH(orders!$D233,products!$A$1:$A$49,0),MATCH(orders!L$1,products!$A$1:$G$1,0))</f>
        <v>4.3650000000000002</v>
      </c>
      <c r="M233" s="6">
        <f>L233*E233</f>
        <v>8.73</v>
      </c>
      <c r="N233" t="str">
        <f>IF(I233="rob","Robusta",IF(I233="exc","Excelsa",IF(I233="ara","Arabica",IF(I233="lib","Liberica"))))</f>
        <v>Liberica</v>
      </c>
      <c r="O233" t="str">
        <f>IF(J233="m","Medium",IF(J233="l","Large",IF(J233="l","Light",IF(J233="d","Dark"))))</f>
        <v>Medium</v>
      </c>
    </row>
    <row r="234" spans="1:15"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8">
        <f>INDEX(products!$A$1:$G$49,MATCH(orders!$D234,products!$A$1:$A$49,0),MATCH(orders!L$1,products!$A$1:$G$1,0))</f>
        <v>4.7549999999999999</v>
      </c>
      <c r="M234" s="6">
        <f>L234*E234</f>
        <v>23.774999999999999</v>
      </c>
      <c r="N234" t="str">
        <f>IF(I234="rob","Robusta",IF(I234="exc","Excelsa",IF(I234="ara","Arabica",IF(I234="lib","Liberica"))))</f>
        <v>Liberica</v>
      </c>
      <c r="O234" t="str">
        <f>IF(J234="m","Medium",IF(J234="l","Large",IF(J234="l","Light",IF(J234="d","Dark"))))</f>
        <v>Large</v>
      </c>
    </row>
    <row r="235" spans="1:15"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8">
        <f>INDEX(products!$A$1:$G$49,MATCH(orders!$D235,products!$A$1:$A$49,0),MATCH(orders!L$1,products!$A$1:$G$1,0))</f>
        <v>4.125</v>
      </c>
      <c r="M235" s="6">
        <f>L235*E235</f>
        <v>20.625</v>
      </c>
      <c r="N235" t="str">
        <f>IF(I235="rob","Robusta",IF(I235="exc","Excelsa",IF(I235="ara","Arabica",IF(I235="lib","Liberica"))))</f>
        <v>Excelsa</v>
      </c>
      <c r="O235" t="str">
        <f>IF(J235="m","Medium",IF(J235="l","Large",IF(J235="l","Light",IF(J235="d","Dark"))))</f>
        <v>Medium</v>
      </c>
    </row>
    <row r="236" spans="1:15"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8">
        <f>INDEX(products!$A$1:$G$49,MATCH(orders!$D236,products!$A$1:$A$49,0),MATCH(orders!L$1,products!$A$1:$G$1,0))</f>
        <v>36.454999999999998</v>
      </c>
      <c r="M236" s="6">
        <f>L236*E236</f>
        <v>36.454999999999998</v>
      </c>
      <c r="N236" t="str">
        <f>IF(I236="rob","Robusta",IF(I236="exc","Excelsa",IF(I236="ara","Arabica",IF(I236="lib","Liberica"))))</f>
        <v>Liberica</v>
      </c>
      <c r="O236" t="str">
        <f>IF(J236="m","Medium",IF(J236="l","Large",IF(J236="l","Light",IF(J236="d","Dark"))))</f>
        <v>Large</v>
      </c>
    </row>
    <row r="237" spans="1:15"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8">
        <f>INDEX(products!$A$1:$G$49,MATCH(orders!$D237,products!$A$1:$A$49,0),MATCH(orders!L$1,products!$A$1:$G$1,0))</f>
        <v>36.454999999999998</v>
      </c>
      <c r="M237" s="6">
        <f>L237*E237</f>
        <v>182.27499999999998</v>
      </c>
      <c r="N237" t="str">
        <f>IF(I237="rob","Robusta",IF(I237="exc","Excelsa",IF(I237="ara","Arabica",IF(I237="lib","Liberica"))))</f>
        <v>Liberica</v>
      </c>
      <c r="O237" t="str">
        <f>IF(J237="m","Medium",IF(J237="l","Large",IF(J237="l","Light",IF(J237="d","Dark"))))</f>
        <v>Large</v>
      </c>
    </row>
    <row r="238" spans="1:15"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8">
        <f>INDEX(products!$A$1:$G$49,MATCH(orders!$D238,products!$A$1:$A$49,0),MATCH(orders!L$1,products!$A$1:$G$1,0))</f>
        <v>29.784999999999997</v>
      </c>
      <c r="M238" s="6">
        <f>L238*E238</f>
        <v>89.35499999999999</v>
      </c>
      <c r="N238" t="str">
        <f>IF(I238="rob","Robusta",IF(I238="exc","Excelsa",IF(I238="ara","Arabica",IF(I238="lib","Liberica"))))</f>
        <v>Liberica</v>
      </c>
      <c r="O238" t="str">
        <f>IF(J238="m","Medium",IF(J238="l","Large",IF(J238="l","Light",IF(J238="d","Dark"))))</f>
        <v>Dark</v>
      </c>
    </row>
    <row r="239" spans="1:15"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8">
        <f>INDEX(products!$A$1:$G$49,MATCH(orders!$D239,products!$A$1:$A$49,0),MATCH(orders!L$1,products!$A$1:$G$1,0))</f>
        <v>3.5849999999999995</v>
      </c>
      <c r="M239" s="6">
        <f>L239*E239</f>
        <v>3.5849999999999995</v>
      </c>
      <c r="N239" t="str">
        <f>IF(I239="rob","Robusta",IF(I239="exc","Excelsa",IF(I239="ara","Arabica",IF(I239="lib","Liberica"))))</f>
        <v>Robusta</v>
      </c>
      <c r="O239" t="str">
        <f>IF(J239="m","Medium",IF(J239="l","Large",IF(J239="l","Light",IF(J239="d","Dark"))))</f>
        <v>Large</v>
      </c>
    </row>
    <row r="240" spans="1:15"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8">
        <f>INDEX(products!$A$1:$G$49,MATCH(orders!$D240,products!$A$1:$A$49,0),MATCH(orders!L$1,products!$A$1:$G$1,0))</f>
        <v>22.884999999999998</v>
      </c>
      <c r="M240" s="6">
        <f>L240*E240</f>
        <v>45.769999999999996</v>
      </c>
      <c r="N240" t="str">
        <f>IF(I240="rob","Robusta",IF(I240="exc","Excelsa",IF(I240="ara","Arabica",IF(I240="lib","Liberica"))))</f>
        <v>Robusta</v>
      </c>
      <c r="O240" t="str">
        <f>IF(J240="m","Medium",IF(J240="l","Large",IF(J240="l","Light",IF(J240="d","Dark"))))</f>
        <v>Medium</v>
      </c>
    </row>
    <row r="241" spans="1:15"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8">
        <f>INDEX(products!$A$1:$G$49,MATCH(orders!$D241,products!$A$1:$A$49,0),MATCH(orders!L$1,products!$A$1:$G$1,0))</f>
        <v>14.85</v>
      </c>
      <c r="M241" s="6">
        <f>L241*E241</f>
        <v>59.4</v>
      </c>
      <c r="N241" t="str">
        <f>IF(I241="rob","Robusta",IF(I241="exc","Excelsa",IF(I241="ara","Arabica",IF(I241="lib","Liberica"))))</f>
        <v>Excelsa</v>
      </c>
      <c r="O241" t="str">
        <f>IF(J241="m","Medium",IF(J241="l","Large",IF(J241="l","Light",IF(J241="d","Dark"))))</f>
        <v>Large</v>
      </c>
    </row>
    <row r="242" spans="1:15"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8">
        <f>INDEX(products!$A$1:$G$49,MATCH(orders!$D242,products!$A$1:$A$49,0),MATCH(orders!L$1,products!$A$1:$G$1,0))</f>
        <v>25.874999999999996</v>
      </c>
      <c r="M242" s="6">
        <f>L242*E242</f>
        <v>155.24999999999997</v>
      </c>
      <c r="N242" t="str">
        <f>IF(I242="rob","Robusta",IF(I242="exc","Excelsa",IF(I242="ara","Arabica",IF(I242="lib","Liberica"))))</f>
        <v>Arabica</v>
      </c>
      <c r="O242" t="str">
        <f>IF(J242="m","Medium",IF(J242="l","Large",IF(J242="l","Light",IF(J242="d","Dark"))))</f>
        <v>Medium</v>
      </c>
    </row>
    <row r="243" spans="1:15"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8">
        <f>INDEX(products!$A$1:$G$49,MATCH(orders!$D243,products!$A$1:$A$49,0),MATCH(orders!L$1,products!$A$1:$G$1,0))</f>
        <v>22.884999999999998</v>
      </c>
      <c r="M243" s="6">
        <f>L243*E243</f>
        <v>45.769999999999996</v>
      </c>
      <c r="N243" t="str">
        <f>IF(I243="rob","Robusta",IF(I243="exc","Excelsa",IF(I243="ara","Arabica",IF(I243="lib","Liberica"))))</f>
        <v>Robusta</v>
      </c>
      <c r="O243" t="str">
        <f>IF(J243="m","Medium",IF(J243="l","Large",IF(J243="l","Light",IF(J243="d","Dark"))))</f>
        <v>Medium</v>
      </c>
    </row>
    <row r="244" spans="1:15"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8">
        <f>INDEX(products!$A$1:$G$49,MATCH(orders!$D244,products!$A$1:$A$49,0),MATCH(orders!L$1,products!$A$1:$G$1,0))</f>
        <v>12.15</v>
      </c>
      <c r="M244" s="6">
        <f>L244*E244</f>
        <v>36.450000000000003</v>
      </c>
      <c r="N244" t="str">
        <f>IF(I244="rob","Robusta",IF(I244="exc","Excelsa",IF(I244="ara","Arabica",IF(I244="lib","Liberica"))))</f>
        <v>Excelsa</v>
      </c>
      <c r="O244" t="str">
        <f>IF(J244="m","Medium",IF(J244="l","Large",IF(J244="l","Light",IF(J244="d","Dark"))))</f>
        <v>Dark</v>
      </c>
    </row>
    <row r="245" spans="1:15"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8">
        <f>INDEX(products!$A$1:$G$49,MATCH(orders!$D245,products!$A$1:$A$49,0),MATCH(orders!L$1,products!$A$1:$G$1,0))</f>
        <v>7.29</v>
      </c>
      <c r="M245" s="6">
        <f>L245*E245</f>
        <v>29.16</v>
      </c>
      <c r="N245" t="str">
        <f>IF(I245="rob","Robusta",IF(I245="exc","Excelsa",IF(I245="ara","Arabica",IF(I245="lib","Liberica"))))</f>
        <v>Excelsa</v>
      </c>
      <c r="O245" t="str">
        <f>IF(J245="m","Medium",IF(J245="l","Large",IF(J245="l","Light",IF(J245="d","Dark"))))</f>
        <v>Dark</v>
      </c>
    </row>
    <row r="246" spans="1:15"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8">
        <f>INDEX(products!$A$1:$G$49,MATCH(orders!$D246,products!$A$1:$A$49,0),MATCH(orders!L$1,products!$A$1:$G$1,0))</f>
        <v>33.464999999999996</v>
      </c>
      <c r="M246" s="6">
        <f>L246*E246</f>
        <v>133.85999999999999</v>
      </c>
      <c r="N246" t="str">
        <f>IF(I246="rob","Robusta",IF(I246="exc","Excelsa",IF(I246="ara","Arabica",IF(I246="lib","Liberica"))))</f>
        <v>Liberica</v>
      </c>
      <c r="O246" t="str">
        <f>IF(J246="m","Medium",IF(J246="l","Large",IF(J246="l","Light",IF(J246="d","Dark"))))</f>
        <v>Medium</v>
      </c>
    </row>
    <row r="247" spans="1:15"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8">
        <f>INDEX(products!$A$1:$G$49,MATCH(orders!$D247,products!$A$1:$A$49,0),MATCH(orders!L$1,products!$A$1:$G$1,0))</f>
        <v>4.7549999999999999</v>
      </c>
      <c r="M247" s="6">
        <f>L247*E247</f>
        <v>23.774999999999999</v>
      </c>
      <c r="N247" t="str">
        <f>IF(I247="rob","Robusta",IF(I247="exc","Excelsa",IF(I247="ara","Arabica",IF(I247="lib","Liberica"))))</f>
        <v>Liberica</v>
      </c>
      <c r="O247" t="str">
        <f>IF(J247="m","Medium",IF(J247="l","Large",IF(J247="l","Light",IF(J247="d","Dark"))))</f>
        <v>Large</v>
      </c>
    </row>
    <row r="248" spans="1:15"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8">
        <f>INDEX(products!$A$1:$G$49,MATCH(orders!$D248,products!$A$1:$A$49,0),MATCH(orders!L$1,products!$A$1:$G$1,0))</f>
        <v>12.95</v>
      </c>
      <c r="M248" s="6">
        <f>L248*E248</f>
        <v>38.849999999999994</v>
      </c>
      <c r="N248" t="str">
        <f>IF(I248="rob","Robusta",IF(I248="exc","Excelsa",IF(I248="ara","Arabica",IF(I248="lib","Liberica"))))</f>
        <v>Liberica</v>
      </c>
      <c r="O248" t="str">
        <f>IF(J248="m","Medium",IF(J248="l","Large",IF(J248="l","Light",IF(J248="d","Dark"))))</f>
        <v>Dark</v>
      </c>
    </row>
    <row r="249" spans="1:15"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8">
        <f>INDEX(products!$A$1:$G$49,MATCH(orders!$D249,products!$A$1:$A$49,0),MATCH(orders!L$1,products!$A$1:$G$1,0))</f>
        <v>3.5849999999999995</v>
      </c>
      <c r="M249" s="6">
        <f>L249*E249</f>
        <v>21.509999999999998</v>
      </c>
      <c r="N249" t="str">
        <f>IF(I249="rob","Robusta",IF(I249="exc","Excelsa",IF(I249="ara","Arabica",IF(I249="lib","Liberica"))))</f>
        <v>Robusta</v>
      </c>
      <c r="O249" t="str">
        <f>IF(J249="m","Medium",IF(J249="l","Large",IF(J249="l","Light",IF(J249="d","Dark"))))</f>
        <v>Large</v>
      </c>
    </row>
    <row r="250" spans="1:15"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8">
        <f>INDEX(products!$A$1:$G$49,MATCH(orders!$D250,products!$A$1:$A$49,0),MATCH(orders!L$1,products!$A$1:$G$1,0))</f>
        <v>9.9499999999999993</v>
      </c>
      <c r="M250" s="6">
        <f>L250*E250</f>
        <v>9.9499999999999993</v>
      </c>
      <c r="N250" t="str">
        <f>IF(I250="rob","Robusta",IF(I250="exc","Excelsa",IF(I250="ara","Arabica",IF(I250="lib","Liberica"))))</f>
        <v>Arabica</v>
      </c>
      <c r="O250" t="str">
        <f>IF(J250="m","Medium",IF(J250="l","Large",IF(J250="l","Light",IF(J250="d","Dark"))))</f>
        <v>Dark</v>
      </c>
    </row>
    <row r="251" spans="1:15"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8">
        <f>INDEX(products!$A$1:$G$49,MATCH(orders!$D251,products!$A$1:$A$49,0),MATCH(orders!L$1,products!$A$1:$G$1,0))</f>
        <v>15.85</v>
      </c>
      <c r="M251" s="6">
        <f>L251*E251</f>
        <v>15.85</v>
      </c>
      <c r="N251" t="str">
        <f>IF(I251="rob","Robusta",IF(I251="exc","Excelsa",IF(I251="ara","Arabica",IF(I251="lib","Liberica"))))</f>
        <v>Liberica</v>
      </c>
      <c r="O251" t="str">
        <f>IF(J251="m","Medium",IF(J251="l","Large",IF(J251="l","Light",IF(J251="d","Dark"))))</f>
        <v>Large</v>
      </c>
    </row>
    <row r="252" spans="1:15"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8">
        <f>INDEX(products!$A$1:$G$49,MATCH(orders!$D252,products!$A$1:$A$49,0),MATCH(orders!L$1,products!$A$1:$G$1,0))</f>
        <v>2.9849999999999999</v>
      </c>
      <c r="M252" s="6">
        <f>L252*E252</f>
        <v>2.9849999999999999</v>
      </c>
      <c r="N252" t="str">
        <f>IF(I252="rob","Robusta",IF(I252="exc","Excelsa",IF(I252="ara","Arabica",IF(I252="lib","Liberica"))))</f>
        <v>Robusta</v>
      </c>
      <c r="O252" t="str">
        <f>IF(J252="m","Medium",IF(J252="l","Large",IF(J252="l","Light",IF(J252="d","Dark"))))</f>
        <v>Medium</v>
      </c>
    </row>
    <row r="253" spans="1:15"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8">
        <f>INDEX(products!$A$1:$G$49,MATCH(orders!$D253,products!$A$1:$A$49,0),MATCH(orders!L$1,products!$A$1:$G$1,0))</f>
        <v>13.75</v>
      </c>
      <c r="M253" s="6">
        <f>L253*E253</f>
        <v>68.75</v>
      </c>
      <c r="N253" t="str">
        <f>IF(I253="rob","Robusta",IF(I253="exc","Excelsa",IF(I253="ara","Arabica",IF(I253="lib","Liberica"))))</f>
        <v>Excelsa</v>
      </c>
      <c r="O253" t="str">
        <f>IF(J253="m","Medium",IF(J253="l","Large",IF(J253="l","Light",IF(J253="d","Dark"))))</f>
        <v>Medium</v>
      </c>
    </row>
    <row r="254" spans="1:15"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8">
        <f>INDEX(products!$A$1:$G$49,MATCH(orders!$D254,products!$A$1:$A$49,0),MATCH(orders!L$1,products!$A$1:$G$1,0))</f>
        <v>9.9499999999999993</v>
      </c>
      <c r="M254" s="6">
        <f>L254*E254</f>
        <v>29.849999999999998</v>
      </c>
      <c r="N254" t="str">
        <f>IF(I254="rob","Robusta",IF(I254="exc","Excelsa",IF(I254="ara","Arabica",IF(I254="lib","Liberica"))))</f>
        <v>Arabica</v>
      </c>
      <c r="O254" t="str">
        <f>IF(J254="m","Medium",IF(J254="l","Large",IF(J254="l","Light",IF(J254="d","Dark"))))</f>
        <v>Dark</v>
      </c>
    </row>
    <row r="255" spans="1:15"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8">
        <f>INDEX(products!$A$1:$G$49,MATCH(orders!$D255,products!$A$1:$A$49,0),MATCH(orders!L$1,products!$A$1:$G$1,0))</f>
        <v>14.55</v>
      </c>
      <c r="M255" s="6">
        <f>L255*E255</f>
        <v>58.2</v>
      </c>
      <c r="N255" t="str">
        <f>IF(I255="rob","Robusta",IF(I255="exc","Excelsa",IF(I255="ara","Arabica",IF(I255="lib","Liberica"))))</f>
        <v>Liberica</v>
      </c>
      <c r="O255" t="str">
        <f>IF(J255="m","Medium",IF(J255="l","Large",IF(J255="l","Light",IF(J255="d","Dark"))))</f>
        <v>Medium</v>
      </c>
    </row>
    <row r="256" spans="1:15"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8">
        <f>INDEX(products!$A$1:$G$49,MATCH(orders!$D256,products!$A$1:$A$49,0),MATCH(orders!L$1,products!$A$1:$G$1,0))</f>
        <v>7.169999999999999</v>
      </c>
      <c r="M256" s="6">
        <f>L256*E256</f>
        <v>28.679999999999996</v>
      </c>
      <c r="N256" t="str">
        <f>IF(I256="rob","Robusta",IF(I256="exc","Excelsa",IF(I256="ara","Arabica",IF(I256="lib","Liberica"))))</f>
        <v>Robusta</v>
      </c>
      <c r="O256" t="str">
        <f>IF(J256="m","Medium",IF(J256="l","Large",IF(J256="l","Light",IF(J256="d","Dark"))))</f>
        <v>Large</v>
      </c>
    </row>
    <row r="257" spans="1:15"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8">
        <f>INDEX(products!$A$1:$G$49,MATCH(orders!$D257,products!$A$1:$A$49,0),MATCH(orders!L$1,products!$A$1:$G$1,0))</f>
        <v>7.169999999999999</v>
      </c>
      <c r="M257" s="6">
        <f>L257*E257</f>
        <v>21.509999999999998</v>
      </c>
      <c r="N257" t="str">
        <f>IF(I257="rob","Robusta",IF(I257="exc","Excelsa",IF(I257="ara","Arabica",IF(I257="lib","Liberica"))))</f>
        <v>Robusta</v>
      </c>
      <c r="O257" t="str">
        <f>IF(J257="m","Medium",IF(J257="l","Large",IF(J257="l","Light",IF(J257="d","Dark"))))</f>
        <v>Large</v>
      </c>
    </row>
    <row r="258" spans="1:15"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8">
        <f>INDEX(products!$A$1:$G$49,MATCH(orders!$D258,products!$A$1:$A$49,0),MATCH(orders!L$1,products!$A$1:$G$1,0))</f>
        <v>8.73</v>
      </c>
      <c r="M258" s="6">
        <f>L258*E258</f>
        <v>17.46</v>
      </c>
      <c r="N258" t="str">
        <f>IF(I258="rob","Robusta",IF(I258="exc","Excelsa",IF(I258="ara","Arabica",IF(I258="lib","Liberica"))))</f>
        <v>Liberica</v>
      </c>
      <c r="O258" t="str">
        <f>IF(J258="m","Medium",IF(J258="l","Large",IF(J258="l","Light",IF(J258="d","Dark"))))</f>
        <v>Medium</v>
      </c>
    </row>
    <row r="259" spans="1:15"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8">
        <f>INDEX(products!$A$1:$G$49,MATCH(orders!$D259,products!$A$1:$A$49,0),MATCH(orders!L$1,products!$A$1:$G$1,0))</f>
        <v>27.945</v>
      </c>
      <c r="M259" s="6">
        <f>L259*E259</f>
        <v>27.945</v>
      </c>
      <c r="N259" t="str">
        <f>IF(I259="rob","Robusta",IF(I259="exc","Excelsa",IF(I259="ara","Arabica",IF(I259="lib","Liberica"))))</f>
        <v>Excelsa</v>
      </c>
      <c r="O259" t="str">
        <f>IF(J259="m","Medium",IF(J259="l","Large",IF(J259="l","Light",IF(J259="d","Dark"))))</f>
        <v>Dark</v>
      </c>
    </row>
    <row r="260" spans="1:15"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8">
        <f>INDEX(products!$A$1:$G$49,MATCH(orders!$D260,products!$A$1:$A$49,0),MATCH(orders!L$1,products!$A$1:$G$1,0))</f>
        <v>27.945</v>
      </c>
      <c r="M260" s="6">
        <f>L260*E260</f>
        <v>139.72499999999999</v>
      </c>
      <c r="N260" t="str">
        <f>IF(I260="rob","Robusta",IF(I260="exc","Excelsa",IF(I260="ara","Arabica",IF(I260="lib","Liberica"))))</f>
        <v>Excelsa</v>
      </c>
      <c r="O260" t="str">
        <f>IF(J260="m","Medium",IF(J260="l","Large",IF(J260="l","Light",IF(J260="d","Dark"))))</f>
        <v>Dark</v>
      </c>
    </row>
    <row r="261" spans="1:15"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8">
        <f>INDEX(products!$A$1:$G$49,MATCH(orders!$D261,products!$A$1:$A$49,0),MATCH(orders!L$1,products!$A$1:$G$1,0))</f>
        <v>2.9849999999999999</v>
      </c>
      <c r="M261" s="6">
        <f>L261*E261</f>
        <v>5.97</v>
      </c>
      <c r="N261" t="str">
        <f>IF(I261="rob","Robusta",IF(I261="exc","Excelsa",IF(I261="ara","Arabica",IF(I261="lib","Liberica"))))</f>
        <v>Robusta</v>
      </c>
      <c r="O261" t="str">
        <f>IF(J261="m","Medium",IF(J261="l","Large",IF(J261="l","Light",IF(J261="d","Dark"))))</f>
        <v>Medium</v>
      </c>
    </row>
    <row r="262" spans="1:15"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8">
        <f>INDEX(products!$A$1:$G$49,MATCH(orders!$D262,products!$A$1:$A$49,0),MATCH(orders!L$1,products!$A$1:$G$1,0))</f>
        <v>27.484999999999996</v>
      </c>
      <c r="M262" s="6">
        <f>L262*E262</f>
        <v>27.484999999999996</v>
      </c>
      <c r="N262" t="str">
        <f>IF(I262="rob","Robusta",IF(I262="exc","Excelsa",IF(I262="ara","Arabica",IF(I262="lib","Liberica"))))</f>
        <v>Robusta</v>
      </c>
      <c r="O262" t="str">
        <f>IF(J262="m","Medium",IF(J262="l","Large",IF(J262="l","Light",IF(J262="d","Dark"))))</f>
        <v>Large</v>
      </c>
    </row>
    <row r="263" spans="1:15"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8">
        <f>INDEX(products!$A$1:$G$49,MATCH(orders!$D263,products!$A$1:$A$49,0),MATCH(orders!L$1,products!$A$1:$G$1,0))</f>
        <v>11.95</v>
      </c>
      <c r="M263" s="6">
        <f>L263*E263</f>
        <v>59.75</v>
      </c>
      <c r="N263" t="str">
        <f>IF(I263="rob","Robusta",IF(I263="exc","Excelsa",IF(I263="ara","Arabica",IF(I263="lib","Liberica"))))</f>
        <v>Robusta</v>
      </c>
      <c r="O263" t="str">
        <f>IF(J263="m","Medium",IF(J263="l","Large",IF(J263="l","Light",IF(J263="d","Dark"))))</f>
        <v>Large</v>
      </c>
    </row>
    <row r="264" spans="1:15"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8">
        <f>INDEX(products!$A$1:$G$49,MATCH(orders!$D264,products!$A$1:$A$49,0),MATCH(orders!L$1,products!$A$1:$G$1,0))</f>
        <v>13.75</v>
      </c>
      <c r="M264" s="6">
        <f>L264*E264</f>
        <v>41.25</v>
      </c>
      <c r="N264" t="str">
        <f>IF(I264="rob","Robusta",IF(I264="exc","Excelsa",IF(I264="ara","Arabica",IF(I264="lib","Liberica"))))</f>
        <v>Excelsa</v>
      </c>
      <c r="O264" t="str">
        <f>IF(J264="m","Medium",IF(J264="l","Large",IF(J264="l","Light",IF(J264="d","Dark"))))</f>
        <v>Medium</v>
      </c>
    </row>
    <row r="265" spans="1:15"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8">
        <f>INDEX(products!$A$1:$G$49,MATCH(orders!$D265,products!$A$1:$A$49,0),MATCH(orders!L$1,products!$A$1:$G$1,0))</f>
        <v>33.464999999999996</v>
      </c>
      <c r="M265" s="6">
        <f>L265*E265</f>
        <v>133.85999999999999</v>
      </c>
      <c r="N265" t="str">
        <f>IF(I265="rob","Robusta",IF(I265="exc","Excelsa",IF(I265="ara","Arabica",IF(I265="lib","Liberica"))))</f>
        <v>Liberica</v>
      </c>
      <c r="O265" t="str">
        <f>IF(J265="m","Medium",IF(J265="l","Large",IF(J265="l","Light",IF(J265="d","Dark"))))</f>
        <v>Medium</v>
      </c>
    </row>
    <row r="266" spans="1:15"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8">
        <f>INDEX(products!$A$1:$G$49,MATCH(orders!$D266,products!$A$1:$A$49,0),MATCH(orders!L$1,products!$A$1:$G$1,0))</f>
        <v>11.95</v>
      </c>
      <c r="M266" s="6">
        <f>L266*E266</f>
        <v>59.75</v>
      </c>
      <c r="N266" t="str">
        <f>IF(I266="rob","Robusta",IF(I266="exc","Excelsa",IF(I266="ara","Arabica",IF(I266="lib","Liberica"))))</f>
        <v>Robusta</v>
      </c>
      <c r="O266" t="str">
        <f>IF(J266="m","Medium",IF(J266="l","Large",IF(J266="l","Light",IF(J266="d","Dark"))))</f>
        <v>Large</v>
      </c>
    </row>
    <row r="267" spans="1:15"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8">
        <f>INDEX(products!$A$1:$G$49,MATCH(orders!$D267,products!$A$1:$A$49,0),MATCH(orders!L$1,products!$A$1:$G$1,0))</f>
        <v>5.97</v>
      </c>
      <c r="M267" s="6">
        <f>L267*E267</f>
        <v>5.97</v>
      </c>
      <c r="N267" t="str">
        <f>IF(I267="rob","Robusta",IF(I267="exc","Excelsa",IF(I267="ara","Arabica",IF(I267="lib","Liberica"))))</f>
        <v>Arabica</v>
      </c>
      <c r="O267" t="str">
        <f>IF(J267="m","Medium",IF(J267="l","Large",IF(J267="l","Light",IF(J267="d","Dark"))))</f>
        <v>Dark</v>
      </c>
    </row>
    <row r="268" spans="1:15"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8">
        <f>INDEX(products!$A$1:$G$49,MATCH(orders!$D268,products!$A$1:$A$49,0),MATCH(orders!L$1,products!$A$1:$G$1,0))</f>
        <v>12.15</v>
      </c>
      <c r="M268" s="6">
        <f>L268*E268</f>
        <v>24.3</v>
      </c>
      <c r="N268" t="str">
        <f>IF(I268="rob","Robusta",IF(I268="exc","Excelsa",IF(I268="ara","Arabica",IF(I268="lib","Liberica"))))</f>
        <v>Excelsa</v>
      </c>
      <c r="O268" t="str">
        <f>IF(J268="m","Medium",IF(J268="l","Large",IF(J268="l","Light",IF(J268="d","Dark"))))</f>
        <v>Dark</v>
      </c>
    </row>
    <row r="269" spans="1:15"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8">
        <f>INDEX(products!$A$1:$G$49,MATCH(orders!$D269,products!$A$1:$A$49,0),MATCH(orders!L$1,products!$A$1:$G$1,0))</f>
        <v>3.645</v>
      </c>
      <c r="M269" s="6">
        <f>L269*E269</f>
        <v>21.87</v>
      </c>
      <c r="N269" t="str">
        <f>IF(I269="rob","Robusta",IF(I269="exc","Excelsa",IF(I269="ara","Arabica",IF(I269="lib","Liberica"))))</f>
        <v>Excelsa</v>
      </c>
      <c r="O269" t="str">
        <f>IF(J269="m","Medium",IF(J269="l","Large",IF(J269="l","Light",IF(J269="d","Dark"))))</f>
        <v>Dark</v>
      </c>
    </row>
    <row r="270" spans="1:15"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8">
        <f>INDEX(products!$A$1:$G$49,MATCH(orders!$D270,products!$A$1:$A$49,0),MATCH(orders!L$1,products!$A$1:$G$1,0))</f>
        <v>9.9499999999999993</v>
      </c>
      <c r="M270" s="6">
        <f>L270*E270</f>
        <v>19.899999999999999</v>
      </c>
      <c r="N270" t="str">
        <f>IF(I270="rob","Robusta",IF(I270="exc","Excelsa",IF(I270="ara","Arabica",IF(I270="lib","Liberica"))))</f>
        <v>Arabica</v>
      </c>
      <c r="O270" t="str">
        <f>IF(J270="m","Medium",IF(J270="l","Large",IF(J270="l","Light",IF(J270="d","Dark"))))</f>
        <v>Dark</v>
      </c>
    </row>
    <row r="271" spans="1:15"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8">
        <f>INDEX(products!$A$1:$G$49,MATCH(orders!$D271,products!$A$1:$A$49,0),MATCH(orders!L$1,products!$A$1:$G$1,0))</f>
        <v>2.9849999999999999</v>
      </c>
      <c r="M271" s="6">
        <f>L271*E271</f>
        <v>5.97</v>
      </c>
      <c r="N271" t="str">
        <f>IF(I271="rob","Robusta",IF(I271="exc","Excelsa",IF(I271="ara","Arabica",IF(I271="lib","Liberica"))))</f>
        <v>Arabica</v>
      </c>
      <c r="O271" t="str">
        <f>IF(J271="m","Medium",IF(J271="l","Large",IF(J271="l","Light",IF(J271="d","Dark"))))</f>
        <v>Dark</v>
      </c>
    </row>
    <row r="272" spans="1:15"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8">
        <f>INDEX(products!$A$1:$G$49,MATCH(orders!$D272,products!$A$1:$A$49,0),MATCH(orders!L$1,products!$A$1:$G$1,0))</f>
        <v>7.29</v>
      </c>
      <c r="M272" s="6">
        <f>L272*E272</f>
        <v>7.29</v>
      </c>
      <c r="N272" t="str">
        <f>IF(I272="rob","Robusta",IF(I272="exc","Excelsa",IF(I272="ara","Arabica",IF(I272="lib","Liberica"))))</f>
        <v>Excelsa</v>
      </c>
      <c r="O272" t="str">
        <f>IF(J272="m","Medium",IF(J272="l","Large",IF(J272="l","Light",IF(J272="d","Dark"))))</f>
        <v>Dark</v>
      </c>
    </row>
    <row r="273" spans="1:15"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8">
        <f>INDEX(products!$A$1:$G$49,MATCH(orders!$D273,products!$A$1:$A$49,0),MATCH(orders!L$1,products!$A$1:$G$1,0))</f>
        <v>2.9849999999999999</v>
      </c>
      <c r="M273" s="6">
        <f>L273*E273</f>
        <v>11.94</v>
      </c>
      <c r="N273" t="str">
        <f>IF(I273="rob","Robusta",IF(I273="exc","Excelsa",IF(I273="ara","Arabica",IF(I273="lib","Liberica"))))</f>
        <v>Arabica</v>
      </c>
      <c r="O273" t="str">
        <f>IF(J273="m","Medium",IF(J273="l","Large",IF(J273="l","Light",IF(J273="d","Dark"))))</f>
        <v>Dark</v>
      </c>
    </row>
    <row r="274" spans="1:15"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8">
        <f>INDEX(products!$A$1:$G$49,MATCH(orders!$D274,products!$A$1:$A$49,0),MATCH(orders!L$1,products!$A$1:$G$1,0))</f>
        <v>11.95</v>
      </c>
      <c r="M274" s="6">
        <f>L274*E274</f>
        <v>71.699999999999989</v>
      </c>
      <c r="N274" t="str">
        <f>IF(I274="rob","Robusta",IF(I274="exc","Excelsa",IF(I274="ara","Arabica",IF(I274="lib","Liberica"))))</f>
        <v>Robusta</v>
      </c>
      <c r="O274" t="str">
        <f>IF(J274="m","Medium",IF(J274="l","Large",IF(J274="l","Light",IF(J274="d","Dark"))))</f>
        <v>Large</v>
      </c>
    </row>
    <row r="275" spans="1:15"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8">
        <f>INDEX(products!$A$1:$G$49,MATCH(orders!$D275,products!$A$1:$A$49,0),MATCH(orders!L$1,products!$A$1:$G$1,0))</f>
        <v>3.8849999999999998</v>
      </c>
      <c r="M275" s="6">
        <f>L275*E275</f>
        <v>7.77</v>
      </c>
      <c r="N275" t="str">
        <f>IF(I275="rob","Robusta",IF(I275="exc","Excelsa",IF(I275="ara","Arabica",IF(I275="lib","Liberica"))))</f>
        <v>Arabica</v>
      </c>
      <c r="O275" t="str">
        <f>IF(J275="m","Medium",IF(J275="l","Large",IF(J275="l","Light",IF(J275="d","Dark"))))</f>
        <v>Large</v>
      </c>
    </row>
    <row r="276" spans="1:15"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8">
        <f>INDEX(products!$A$1:$G$49,MATCH(orders!$D276,products!$A$1:$A$49,0),MATCH(orders!L$1,products!$A$1:$G$1,0))</f>
        <v>25.874999999999996</v>
      </c>
      <c r="M276" s="6">
        <f>L276*E276</f>
        <v>25.874999999999996</v>
      </c>
      <c r="N276" t="str">
        <f>IF(I276="rob","Robusta",IF(I276="exc","Excelsa",IF(I276="ara","Arabica",IF(I276="lib","Liberica"))))</f>
        <v>Arabica</v>
      </c>
      <c r="O276" t="str">
        <f>IF(J276="m","Medium",IF(J276="l","Large",IF(J276="l","Light",IF(J276="d","Dark"))))</f>
        <v>Medium</v>
      </c>
    </row>
    <row r="277" spans="1:15"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8">
        <f>INDEX(products!$A$1:$G$49,MATCH(orders!$D277,products!$A$1:$A$49,0),MATCH(orders!L$1,products!$A$1:$G$1,0))</f>
        <v>34.154999999999994</v>
      </c>
      <c r="M277" s="6">
        <f>L277*E277</f>
        <v>204.92999999999995</v>
      </c>
      <c r="N277" t="str">
        <f>IF(I277="rob","Robusta",IF(I277="exc","Excelsa",IF(I277="ara","Arabica",IF(I277="lib","Liberica"))))</f>
        <v>Excelsa</v>
      </c>
      <c r="O277" t="str">
        <f>IF(J277="m","Medium",IF(J277="l","Large",IF(J277="l","Light",IF(J277="d","Dark"))))</f>
        <v>Large</v>
      </c>
    </row>
    <row r="278" spans="1:15"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8">
        <f>INDEX(products!$A$1:$G$49,MATCH(orders!$D278,products!$A$1:$A$49,0),MATCH(orders!L$1,products!$A$1:$G$1,0))</f>
        <v>27.484999999999996</v>
      </c>
      <c r="M278" s="6">
        <f>L278*E278</f>
        <v>109.93999999999998</v>
      </c>
      <c r="N278" t="str">
        <f>IF(I278="rob","Robusta",IF(I278="exc","Excelsa",IF(I278="ara","Arabica",IF(I278="lib","Liberica"))))</f>
        <v>Robusta</v>
      </c>
      <c r="O278" t="str">
        <f>IF(J278="m","Medium",IF(J278="l","Large",IF(J278="l","Light",IF(J278="d","Dark"))))</f>
        <v>Large</v>
      </c>
    </row>
    <row r="279" spans="1:15"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8">
        <f>INDEX(products!$A$1:$G$49,MATCH(orders!$D279,products!$A$1:$A$49,0),MATCH(orders!L$1,products!$A$1:$G$1,0))</f>
        <v>14.85</v>
      </c>
      <c r="M279" s="6">
        <f>L279*E279</f>
        <v>89.1</v>
      </c>
      <c r="N279" t="str">
        <f>IF(I279="rob","Robusta",IF(I279="exc","Excelsa",IF(I279="ara","Arabica",IF(I279="lib","Liberica"))))</f>
        <v>Excelsa</v>
      </c>
      <c r="O279" t="str">
        <f>IF(J279="m","Medium",IF(J279="l","Large",IF(J279="l","Light",IF(J279="d","Dark"))))</f>
        <v>Large</v>
      </c>
    </row>
    <row r="280" spans="1:15"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8">
        <f>INDEX(products!$A$1:$G$49,MATCH(orders!$D280,products!$A$1:$A$49,0),MATCH(orders!L$1,products!$A$1:$G$1,0))</f>
        <v>3.8849999999999998</v>
      </c>
      <c r="M280" s="6">
        <f>L280*E280</f>
        <v>7.77</v>
      </c>
      <c r="N280" t="str">
        <f>IF(I280="rob","Robusta",IF(I280="exc","Excelsa",IF(I280="ara","Arabica",IF(I280="lib","Liberica"))))</f>
        <v>Arabica</v>
      </c>
      <c r="O280" t="str">
        <f>IF(J280="m","Medium",IF(J280="l","Large",IF(J280="l","Light",IF(J280="d","Dark"))))</f>
        <v>Large</v>
      </c>
    </row>
    <row r="281" spans="1:15"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8">
        <f>INDEX(products!$A$1:$G$49,MATCH(orders!$D281,products!$A$1:$A$49,0),MATCH(orders!L$1,products!$A$1:$G$1,0))</f>
        <v>33.464999999999996</v>
      </c>
      <c r="M281" s="6">
        <f>L281*E281</f>
        <v>33.464999999999996</v>
      </c>
      <c r="N281" t="str">
        <f>IF(I281="rob","Robusta",IF(I281="exc","Excelsa",IF(I281="ara","Arabica",IF(I281="lib","Liberica"))))</f>
        <v>Liberica</v>
      </c>
      <c r="O281" t="str">
        <f>IF(J281="m","Medium",IF(J281="l","Large",IF(J281="l","Light",IF(J281="d","Dark"))))</f>
        <v>Medium</v>
      </c>
    </row>
    <row r="282" spans="1:15"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8">
        <f>INDEX(products!$A$1:$G$49,MATCH(orders!$D282,products!$A$1:$A$49,0),MATCH(orders!L$1,products!$A$1:$G$1,0))</f>
        <v>8.25</v>
      </c>
      <c r="M282" s="6">
        <f>L282*E282</f>
        <v>41.25</v>
      </c>
      <c r="N282" t="str">
        <f>IF(I282="rob","Robusta",IF(I282="exc","Excelsa",IF(I282="ara","Arabica",IF(I282="lib","Liberica"))))</f>
        <v>Excelsa</v>
      </c>
      <c r="O282" t="str">
        <f>IF(J282="m","Medium",IF(J282="l","Large",IF(J282="l","Light",IF(J282="d","Dark"))))</f>
        <v>Medium</v>
      </c>
    </row>
    <row r="283" spans="1:15"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8">
        <f>INDEX(products!$A$1:$G$49,MATCH(orders!$D283,products!$A$1:$A$49,0),MATCH(orders!L$1,products!$A$1:$G$1,0))</f>
        <v>14.85</v>
      </c>
      <c r="M283" s="6">
        <f>L283*E283</f>
        <v>59.4</v>
      </c>
      <c r="N283" t="str">
        <f>IF(I283="rob","Robusta",IF(I283="exc","Excelsa",IF(I283="ara","Arabica",IF(I283="lib","Liberica"))))</f>
        <v>Excelsa</v>
      </c>
      <c r="O283" t="str">
        <f>IF(J283="m","Medium",IF(J283="l","Large",IF(J283="l","Light",IF(J283="d","Dark"))))</f>
        <v>Large</v>
      </c>
    </row>
    <row r="284" spans="1:15"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8">
        <f>INDEX(products!$A$1:$G$49,MATCH(orders!$D284,products!$A$1:$A$49,0),MATCH(orders!L$1,products!$A$1:$G$1,0))</f>
        <v>7.77</v>
      </c>
      <c r="M284" s="6">
        <f>L284*E284</f>
        <v>7.77</v>
      </c>
      <c r="N284" t="str">
        <f>IF(I284="rob","Robusta",IF(I284="exc","Excelsa",IF(I284="ara","Arabica",IF(I284="lib","Liberica"))))</f>
        <v>Arabica</v>
      </c>
      <c r="O284" t="str">
        <f>IF(J284="m","Medium",IF(J284="l","Large",IF(J284="l","Light",IF(J284="d","Dark"))))</f>
        <v>Large</v>
      </c>
    </row>
    <row r="285" spans="1:15"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8">
        <f>INDEX(products!$A$1:$G$49,MATCH(orders!$D285,products!$A$1:$A$49,0),MATCH(orders!L$1,products!$A$1:$G$1,0))</f>
        <v>5.3699999999999992</v>
      </c>
      <c r="M285" s="6">
        <f>L285*E285</f>
        <v>5.3699999999999992</v>
      </c>
      <c r="N285" t="str">
        <f>IF(I285="rob","Robusta",IF(I285="exc","Excelsa",IF(I285="ara","Arabica",IF(I285="lib","Liberica"))))</f>
        <v>Robusta</v>
      </c>
      <c r="O285" t="str">
        <f>IF(J285="m","Medium",IF(J285="l","Large",IF(J285="l","Light",IF(J285="d","Dark"))))</f>
        <v>Dark</v>
      </c>
    </row>
    <row r="286" spans="1:15"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8">
        <f>INDEX(products!$A$1:$G$49,MATCH(orders!$D286,products!$A$1:$A$49,0),MATCH(orders!L$1,products!$A$1:$G$1,0))</f>
        <v>31.624999999999996</v>
      </c>
      <c r="M286" s="6">
        <f>L286*E286</f>
        <v>94.874999999999986</v>
      </c>
      <c r="N286" t="str">
        <f>IF(I286="rob","Robusta",IF(I286="exc","Excelsa",IF(I286="ara","Arabica",IF(I286="lib","Liberica"))))</f>
        <v>Excelsa</v>
      </c>
      <c r="O286" t="str">
        <f>IF(J286="m","Medium",IF(J286="l","Large",IF(J286="l","Light",IF(J286="d","Dark"))))</f>
        <v>Medium</v>
      </c>
    </row>
    <row r="287" spans="1:15"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8">
        <f>INDEX(products!$A$1:$G$49,MATCH(orders!$D287,products!$A$1:$A$49,0),MATCH(orders!L$1,products!$A$1:$G$1,0))</f>
        <v>36.454999999999998</v>
      </c>
      <c r="M287" s="6">
        <f>L287*E287</f>
        <v>36.454999999999998</v>
      </c>
      <c r="N287" t="str">
        <f>IF(I287="rob","Robusta",IF(I287="exc","Excelsa",IF(I287="ara","Arabica",IF(I287="lib","Liberica"))))</f>
        <v>Liberica</v>
      </c>
      <c r="O287" t="str">
        <f>IF(J287="m","Medium",IF(J287="l","Large",IF(J287="l","Light",IF(J287="d","Dark"))))</f>
        <v>Large</v>
      </c>
    </row>
    <row r="288" spans="1:15"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8">
        <f>INDEX(products!$A$1:$G$49,MATCH(orders!$D288,products!$A$1:$A$49,0),MATCH(orders!L$1,products!$A$1:$G$1,0))</f>
        <v>3.375</v>
      </c>
      <c r="M288" s="6">
        <f>L288*E288</f>
        <v>13.5</v>
      </c>
      <c r="N288" t="str">
        <f>IF(I288="rob","Robusta",IF(I288="exc","Excelsa",IF(I288="ara","Arabica",IF(I288="lib","Liberica"))))</f>
        <v>Arabica</v>
      </c>
      <c r="O288" t="str">
        <f>IF(J288="m","Medium",IF(J288="l","Large",IF(J288="l","Light",IF(J288="d","Dark"))))</f>
        <v>Medium</v>
      </c>
    </row>
    <row r="289" spans="1:15"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8">
        <f>INDEX(products!$A$1:$G$49,MATCH(orders!$D289,products!$A$1:$A$49,0),MATCH(orders!L$1,products!$A$1:$G$1,0))</f>
        <v>3.5849999999999995</v>
      </c>
      <c r="M289" s="6">
        <f>L289*E289</f>
        <v>14.339999999999998</v>
      </c>
      <c r="N289" t="str">
        <f>IF(I289="rob","Robusta",IF(I289="exc","Excelsa",IF(I289="ara","Arabica",IF(I289="lib","Liberica"))))</f>
        <v>Robusta</v>
      </c>
      <c r="O289" t="str">
        <f>IF(J289="m","Medium",IF(J289="l","Large",IF(J289="l","Light",IF(J289="d","Dark"))))</f>
        <v>Large</v>
      </c>
    </row>
    <row r="290" spans="1:15"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8">
        <f>INDEX(products!$A$1:$G$49,MATCH(orders!$D290,products!$A$1:$A$49,0),MATCH(orders!L$1,products!$A$1:$G$1,0))</f>
        <v>8.25</v>
      </c>
      <c r="M290" s="6">
        <f>L290*E290</f>
        <v>8.25</v>
      </c>
      <c r="N290" t="str">
        <f>IF(I290="rob","Robusta",IF(I290="exc","Excelsa",IF(I290="ara","Arabica",IF(I290="lib","Liberica"))))</f>
        <v>Excelsa</v>
      </c>
      <c r="O290" t="str">
        <f>IF(J290="m","Medium",IF(J290="l","Large",IF(J290="l","Light",IF(J290="d","Dark"))))</f>
        <v>Medium</v>
      </c>
    </row>
    <row r="291" spans="1:15"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8">
        <f>INDEX(products!$A$1:$G$49,MATCH(orders!$D291,products!$A$1:$A$49,0),MATCH(orders!L$1,products!$A$1:$G$1,0))</f>
        <v>2.6849999999999996</v>
      </c>
      <c r="M291" s="6">
        <f>L291*E291</f>
        <v>13.424999999999997</v>
      </c>
      <c r="N291" t="str">
        <f>IF(I291="rob","Robusta",IF(I291="exc","Excelsa",IF(I291="ara","Arabica",IF(I291="lib","Liberica"))))</f>
        <v>Robusta</v>
      </c>
      <c r="O291" t="str">
        <f>IF(J291="m","Medium",IF(J291="l","Large",IF(J291="l","Light",IF(J291="d","Dark"))))</f>
        <v>Dark</v>
      </c>
    </row>
    <row r="292" spans="1:15"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8">
        <f>INDEX(products!$A$1:$G$49,MATCH(orders!$D292,products!$A$1:$A$49,0),MATCH(orders!L$1,products!$A$1:$G$1,0))</f>
        <v>9.9499999999999993</v>
      </c>
      <c r="M292" s="6">
        <f>L292*E292</f>
        <v>49.75</v>
      </c>
      <c r="N292" t="str">
        <f>IF(I292="rob","Robusta",IF(I292="exc","Excelsa",IF(I292="ara","Arabica",IF(I292="lib","Liberica"))))</f>
        <v>Arabica</v>
      </c>
      <c r="O292" t="str">
        <f>IF(J292="m","Medium",IF(J292="l","Large",IF(J292="l","Light",IF(J292="d","Dark"))))</f>
        <v>Dark</v>
      </c>
    </row>
    <row r="293" spans="1:15"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8">
        <f>INDEX(products!$A$1:$G$49,MATCH(orders!$D293,products!$A$1:$A$49,0),MATCH(orders!L$1,products!$A$1:$G$1,0))</f>
        <v>8.25</v>
      </c>
      <c r="M293" s="6">
        <f>L293*E293</f>
        <v>16.5</v>
      </c>
      <c r="N293" t="str">
        <f>IF(I293="rob","Robusta",IF(I293="exc","Excelsa",IF(I293="ara","Arabica",IF(I293="lib","Liberica"))))</f>
        <v>Excelsa</v>
      </c>
      <c r="O293" t="str">
        <f>IF(J293="m","Medium",IF(J293="l","Large",IF(J293="l","Light",IF(J293="d","Dark"))))</f>
        <v>Medium</v>
      </c>
    </row>
    <row r="294" spans="1:15"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8">
        <f>INDEX(products!$A$1:$G$49,MATCH(orders!$D294,products!$A$1:$A$49,0),MATCH(orders!L$1,products!$A$1:$G$1,0))</f>
        <v>5.97</v>
      </c>
      <c r="M294" s="6">
        <f>L294*E294</f>
        <v>17.91</v>
      </c>
      <c r="N294" t="str">
        <f>IF(I294="rob","Robusta",IF(I294="exc","Excelsa",IF(I294="ara","Arabica",IF(I294="lib","Liberica"))))</f>
        <v>Arabica</v>
      </c>
      <c r="O294" t="str">
        <f>IF(J294="m","Medium",IF(J294="l","Large",IF(J294="l","Light",IF(J294="d","Dark"))))</f>
        <v>Dark</v>
      </c>
    </row>
    <row r="295" spans="1:15"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8">
        <f>INDEX(products!$A$1:$G$49,MATCH(orders!$D295,products!$A$1:$A$49,0),MATCH(orders!L$1,products!$A$1:$G$1,0))</f>
        <v>5.97</v>
      </c>
      <c r="M295" s="6">
        <f>L295*E295</f>
        <v>29.849999999999998</v>
      </c>
      <c r="N295" t="str">
        <f>IF(I295="rob","Robusta",IF(I295="exc","Excelsa",IF(I295="ara","Arabica",IF(I295="lib","Liberica"))))</f>
        <v>Arabica</v>
      </c>
      <c r="O295" t="str">
        <f>IF(J295="m","Medium",IF(J295="l","Large",IF(J295="l","Light",IF(J295="d","Dark"))))</f>
        <v>Dark</v>
      </c>
    </row>
    <row r="296" spans="1:15"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8">
        <f>INDEX(products!$A$1:$G$49,MATCH(orders!$D296,products!$A$1:$A$49,0),MATCH(orders!L$1,products!$A$1:$G$1,0))</f>
        <v>14.85</v>
      </c>
      <c r="M296" s="6">
        <f>L296*E296</f>
        <v>44.55</v>
      </c>
      <c r="N296" t="str">
        <f>IF(I296="rob","Robusta",IF(I296="exc","Excelsa",IF(I296="ara","Arabica",IF(I296="lib","Liberica"))))</f>
        <v>Excelsa</v>
      </c>
      <c r="O296" t="str">
        <f>IF(J296="m","Medium",IF(J296="l","Large",IF(J296="l","Light",IF(J296="d","Dark"))))</f>
        <v>Large</v>
      </c>
    </row>
    <row r="297" spans="1:15"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8">
        <f>INDEX(products!$A$1:$G$49,MATCH(orders!$D297,products!$A$1:$A$49,0),MATCH(orders!L$1,products!$A$1:$G$1,0))</f>
        <v>13.75</v>
      </c>
      <c r="M297" s="6">
        <f>L297*E297</f>
        <v>27.5</v>
      </c>
      <c r="N297" t="str">
        <f>IF(I297="rob","Robusta",IF(I297="exc","Excelsa",IF(I297="ara","Arabica",IF(I297="lib","Liberica"))))</f>
        <v>Excelsa</v>
      </c>
      <c r="O297" t="str">
        <f>IF(J297="m","Medium",IF(J297="l","Large",IF(J297="l","Light",IF(J297="d","Dark"))))</f>
        <v>Medium</v>
      </c>
    </row>
    <row r="298" spans="1:15"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8">
        <f>INDEX(products!$A$1:$G$49,MATCH(orders!$D298,products!$A$1:$A$49,0),MATCH(orders!L$1,products!$A$1:$G$1,0))</f>
        <v>5.97</v>
      </c>
      <c r="M298" s="6">
        <f>L298*E298</f>
        <v>35.82</v>
      </c>
      <c r="N298" t="str">
        <f>IF(I298="rob","Robusta",IF(I298="exc","Excelsa",IF(I298="ara","Arabica",IF(I298="lib","Liberica"))))</f>
        <v>Robusta</v>
      </c>
      <c r="O298" t="str">
        <f>IF(J298="m","Medium",IF(J298="l","Large",IF(J298="l","Light",IF(J298="d","Dark"))))</f>
        <v>Medium</v>
      </c>
    </row>
    <row r="299" spans="1:15"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8">
        <f>INDEX(products!$A$1:$G$49,MATCH(orders!$D299,products!$A$1:$A$49,0),MATCH(orders!L$1,products!$A$1:$G$1,0))</f>
        <v>5.3699999999999992</v>
      </c>
      <c r="M299" s="6">
        <f>L299*E299</f>
        <v>16.11</v>
      </c>
      <c r="N299" t="str">
        <f>IF(I299="rob","Robusta",IF(I299="exc","Excelsa",IF(I299="ara","Arabica",IF(I299="lib","Liberica"))))</f>
        <v>Robusta</v>
      </c>
      <c r="O299" t="str">
        <f>IF(J299="m","Medium",IF(J299="l","Large",IF(J299="l","Light",IF(J299="d","Dark"))))</f>
        <v>Dark</v>
      </c>
    </row>
    <row r="300" spans="1:15"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8">
        <f>INDEX(products!$A$1:$G$49,MATCH(orders!$D300,products!$A$1:$A$49,0),MATCH(orders!L$1,products!$A$1:$G$1,0))</f>
        <v>4.4550000000000001</v>
      </c>
      <c r="M300" s="6">
        <f>L300*E300</f>
        <v>26.73</v>
      </c>
      <c r="N300" t="str">
        <f>IF(I300="rob","Robusta",IF(I300="exc","Excelsa",IF(I300="ara","Arabica",IF(I300="lib","Liberica"))))</f>
        <v>Excelsa</v>
      </c>
      <c r="O300" t="str">
        <f>IF(J300="m","Medium",IF(J300="l","Large",IF(J300="l","Light",IF(J300="d","Dark"))))</f>
        <v>Large</v>
      </c>
    </row>
    <row r="301" spans="1:15"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8">
        <f>INDEX(products!$A$1:$G$49,MATCH(orders!$D301,products!$A$1:$A$49,0),MATCH(orders!L$1,products!$A$1:$G$1,0))</f>
        <v>34.154999999999994</v>
      </c>
      <c r="M301" s="6">
        <f>L301*E301</f>
        <v>204.92999999999995</v>
      </c>
      <c r="N301" t="str">
        <f>IF(I301="rob","Robusta",IF(I301="exc","Excelsa",IF(I301="ara","Arabica",IF(I301="lib","Liberica"))))</f>
        <v>Excelsa</v>
      </c>
      <c r="O301" t="str">
        <f>IF(J301="m","Medium",IF(J301="l","Large",IF(J301="l","Light",IF(J301="d","Dark"))))</f>
        <v>Large</v>
      </c>
    </row>
    <row r="302" spans="1:15"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8">
        <f>INDEX(products!$A$1:$G$49,MATCH(orders!$D302,products!$A$1:$A$49,0),MATCH(orders!L$1,products!$A$1:$G$1,0))</f>
        <v>12.95</v>
      </c>
      <c r="M302" s="6">
        <f>L302*E302</f>
        <v>38.849999999999994</v>
      </c>
      <c r="N302" t="str">
        <f>IF(I302="rob","Robusta",IF(I302="exc","Excelsa",IF(I302="ara","Arabica",IF(I302="lib","Liberica"))))</f>
        <v>Arabica</v>
      </c>
      <c r="O302" t="str">
        <f>IF(J302="m","Medium",IF(J302="l","Large",IF(J302="l","Light",IF(J302="d","Dark"))))</f>
        <v>Large</v>
      </c>
    </row>
    <row r="303" spans="1:15"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8">
        <f>INDEX(products!$A$1:$G$49,MATCH(orders!$D303,products!$A$1:$A$49,0),MATCH(orders!L$1,products!$A$1:$G$1,0))</f>
        <v>3.8849999999999998</v>
      </c>
      <c r="M303" s="6">
        <f>L303*E303</f>
        <v>15.54</v>
      </c>
      <c r="N303" t="str">
        <f>IF(I303="rob","Robusta",IF(I303="exc","Excelsa",IF(I303="ara","Arabica",IF(I303="lib","Liberica"))))</f>
        <v>Liberica</v>
      </c>
      <c r="O303" t="str">
        <f>IF(J303="m","Medium",IF(J303="l","Large",IF(J303="l","Light",IF(J303="d","Dark"))))</f>
        <v>Dark</v>
      </c>
    </row>
    <row r="304" spans="1:15"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8">
        <f>INDEX(products!$A$1:$G$49,MATCH(orders!$D304,products!$A$1:$A$49,0),MATCH(orders!L$1,products!$A$1:$G$1,0))</f>
        <v>6.75</v>
      </c>
      <c r="M304" s="6">
        <f>L304*E304</f>
        <v>6.75</v>
      </c>
      <c r="N304" t="str">
        <f>IF(I304="rob","Robusta",IF(I304="exc","Excelsa",IF(I304="ara","Arabica",IF(I304="lib","Liberica"))))</f>
        <v>Arabica</v>
      </c>
      <c r="O304" t="str">
        <f>IF(J304="m","Medium",IF(J304="l","Large",IF(J304="l","Light",IF(J304="d","Dark"))))</f>
        <v>Medium</v>
      </c>
    </row>
    <row r="305" spans="1:15"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8">
        <f>INDEX(products!$A$1:$G$49,MATCH(orders!$D305,products!$A$1:$A$49,0),MATCH(orders!L$1,products!$A$1:$G$1,0))</f>
        <v>27.945</v>
      </c>
      <c r="M305" s="6">
        <f>L305*E305</f>
        <v>111.78</v>
      </c>
      <c r="N305" t="str">
        <f>IF(I305="rob","Robusta",IF(I305="exc","Excelsa",IF(I305="ara","Arabica",IF(I305="lib","Liberica"))))</f>
        <v>Excelsa</v>
      </c>
      <c r="O305" t="str">
        <f>IF(J305="m","Medium",IF(J305="l","Large",IF(J305="l","Light",IF(J305="d","Dark"))))</f>
        <v>Dark</v>
      </c>
    </row>
    <row r="306" spans="1:15"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8">
        <f>INDEX(products!$A$1:$G$49,MATCH(orders!$D306,products!$A$1:$A$49,0),MATCH(orders!L$1,products!$A$1:$G$1,0))</f>
        <v>3.8849999999999998</v>
      </c>
      <c r="M306" s="6">
        <f>L306*E306</f>
        <v>3.8849999999999998</v>
      </c>
      <c r="N306" t="str">
        <f>IF(I306="rob","Robusta",IF(I306="exc","Excelsa",IF(I306="ara","Arabica",IF(I306="lib","Liberica"))))</f>
        <v>Arabica</v>
      </c>
      <c r="O306" t="str">
        <f>IF(J306="m","Medium",IF(J306="l","Large",IF(J306="l","Light",IF(J306="d","Dark"))))</f>
        <v>Large</v>
      </c>
    </row>
    <row r="307" spans="1:15"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8">
        <f>INDEX(products!$A$1:$G$49,MATCH(orders!$D307,products!$A$1:$A$49,0),MATCH(orders!L$1,products!$A$1:$G$1,0))</f>
        <v>4.3650000000000002</v>
      </c>
      <c r="M307" s="6">
        <f>L307*E307</f>
        <v>21.825000000000003</v>
      </c>
      <c r="N307" t="str">
        <f>IF(I307="rob","Robusta",IF(I307="exc","Excelsa",IF(I307="ara","Arabica",IF(I307="lib","Liberica"))))</f>
        <v>Liberica</v>
      </c>
      <c r="O307" t="str">
        <f>IF(J307="m","Medium",IF(J307="l","Large",IF(J307="l","Light",IF(J307="d","Dark"))))</f>
        <v>Medium</v>
      </c>
    </row>
    <row r="308" spans="1:15"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8">
        <f>INDEX(products!$A$1:$G$49,MATCH(orders!$D308,products!$A$1:$A$49,0),MATCH(orders!L$1,products!$A$1:$G$1,0))</f>
        <v>2.9849999999999999</v>
      </c>
      <c r="M308" s="6">
        <f>L308*E308</f>
        <v>14.924999999999999</v>
      </c>
      <c r="N308" t="str">
        <f>IF(I308="rob","Robusta",IF(I308="exc","Excelsa",IF(I308="ara","Arabica",IF(I308="lib","Liberica"))))</f>
        <v>Robusta</v>
      </c>
      <c r="O308" t="str">
        <f>IF(J308="m","Medium",IF(J308="l","Large",IF(J308="l","Light",IF(J308="d","Dark"))))</f>
        <v>Medium</v>
      </c>
    </row>
    <row r="309" spans="1:15"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8">
        <f>INDEX(products!$A$1:$G$49,MATCH(orders!$D309,products!$A$1:$A$49,0),MATCH(orders!L$1,products!$A$1:$G$1,0))</f>
        <v>11.25</v>
      </c>
      <c r="M309" s="6">
        <f>L309*E309</f>
        <v>33.75</v>
      </c>
      <c r="N309" t="str">
        <f>IF(I309="rob","Robusta",IF(I309="exc","Excelsa",IF(I309="ara","Arabica",IF(I309="lib","Liberica"))))</f>
        <v>Arabica</v>
      </c>
      <c r="O309" t="str">
        <f>IF(J309="m","Medium",IF(J309="l","Large",IF(J309="l","Light",IF(J309="d","Dark"))))</f>
        <v>Medium</v>
      </c>
    </row>
    <row r="310" spans="1:15"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8">
        <f>INDEX(products!$A$1:$G$49,MATCH(orders!$D310,products!$A$1:$A$49,0),MATCH(orders!L$1,products!$A$1:$G$1,0))</f>
        <v>11.25</v>
      </c>
      <c r="M310" s="6">
        <f>L310*E310</f>
        <v>33.75</v>
      </c>
      <c r="N310" t="str">
        <f>IF(I310="rob","Robusta",IF(I310="exc","Excelsa",IF(I310="ara","Arabica",IF(I310="lib","Liberica"))))</f>
        <v>Arabica</v>
      </c>
      <c r="O310" t="str">
        <f>IF(J310="m","Medium",IF(J310="l","Large",IF(J310="l","Light",IF(J310="d","Dark"))))</f>
        <v>Medium</v>
      </c>
    </row>
    <row r="311" spans="1:15"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8">
        <f>INDEX(products!$A$1:$G$49,MATCH(orders!$D311,products!$A$1:$A$49,0),MATCH(orders!L$1,products!$A$1:$G$1,0))</f>
        <v>4.3650000000000002</v>
      </c>
      <c r="M311" s="6">
        <f>L311*E311</f>
        <v>26.19</v>
      </c>
      <c r="N311" t="str">
        <f>IF(I311="rob","Robusta",IF(I311="exc","Excelsa",IF(I311="ara","Arabica",IF(I311="lib","Liberica"))))</f>
        <v>Liberica</v>
      </c>
      <c r="O311" t="str">
        <f>IF(J311="m","Medium",IF(J311="l","Large",IF(J311="l","Light",IF(J311="d","Dark"))))</f>
        <v>Medium</v>
      </c>
    </row>
    <row r="312" spans="1:15"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8">
        <f>INDEX(products!$A$1:$G$49,MATCH(orders!$D312,products!$A$1:$A$49,0),MATCH(orders!L$1,products!$A$1:$G$1,0))</f>
        <v>14.85</v>
      </c>
      <c r="M312" s="6">
        <f>L312*E312</f>
        <v>14.85</v>
      </c>
      <c r="N312" t="str">
        <f>IF(I312="rob","Robusta",IF(I312="exc","Excelsa",IF(I312="ara","Arabica",IF(I312="lib","Liberica"))))</f>
        <v>Excelsa</v>
      </c>
      <c r="O312" t="str">
        <f>IF(J312="m","Medium",IF(J312="l","Large",IF(J312="l","Light",IF(J312="d","Dark"))))</f>
        <v>Large</v>
      </c>
    </row>
    <row r="313" spans="1:15"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8">
        <f>INDEX(products!$A$1:$G$49,MATCH(orders!$D313,products!$A$1:$A$49,0),MATCH(orders!L$1,products!$A$1:$G$1,0))</f>
        <v>31.624999999999996</v>
      </c>
      <c r="M313" s="6">
        <f>L313*E313</f>
        <v>189.74999999999997</v>
      </c>
      <c r="N313" t="str">
        <f>IF(I313="rob","Robusta",IF(I313="exc","Excelsa",IF(I313="ara","Arabica",IF(I313="lib","Liberica"))))</f>
        <v>Excelsa</v>
      </c>
      <c r="O313" t="str">
        <f>IF(J313="m","Medium",IF(J313="l","Large",IF(J313="l","Light",IF(J313="d","Dark"))))</f>
        <v>Medium</v>
      </c>
    </row>
    <row r="314" spans="1:15"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8">
        <f>INDEX(products!$A$1:$G$49,MATCH(orders!$D314,products!$A$1:$A$49,0),MATCH(orders!L$1,products!$A$1:$G$1,0))</f>
        <v>5.97</v>
      </c>
      <c r="M314" s="6">
        <f>L314*E314</f>
        <v>5.97</v>
      </c>
      <c r="N314" t="str">
        <f>IF(I314="rob","Robusta",IF(I314="exc","Excelsa",IF(I314="ara","Arabica",IF(I314="lib","Liberica"))))</f>
        <v>Robusta</v>
      </c>
      <c r="O314" t="str">
        <f>IF(J314="m","Medium",IF(J314="l","Large",IF(J314="l","Light",IF(J314="d","Dark"))))</f>
        <v>Medium</v>
      </c>
    </row>
    <row r="315" spans="1:15"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8">
        <f>INDEX(products!$A$1:$G$49,MATCH(orders!$D315,products!$A$1:$A$49,0),MATCH(orders!L$1,products!$A$1:$G$1,0))</f>
        <v>9.9499999999999993</v>
      </c>
      <c r="M315" s="6">
        <f>L315*E315</f>
        <v>29.849999999999998</v>
      </c>
      <c r="N315" t="str">
        <f>IF(I315="rob","Robusta",IF(I315="exc","Excelsa",IF(I315="ara","Arabica",IF(I315="lib","Liberica"))))</f>
        <v>Robusta</v>
      </c>
      <c r="O315" t="str">
        <f>IF(J315="m","Medium",IF(J315="l","Large",IF(J315="l","Light",IF(J315="d","Dark"))))</f>
        <v>Medium</v>
      </c>
    </row>
    <row r="316" spans="1:15"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8">
        <f>INDEX(products!$A$1:$G$49,MATCH(orders!$D316,products!$A$1:$A$49,0),MATCH(orders!L$1,products!$A$1:$G$1,0))</f>
        <v>8.9499999999999993</v>
      </c>
      <c r="M316" s="6">
        <f>L316*E316</f>
        <v>44.75</v>
      </c>
      <c r="N316" t="str">
        <f>IF(I316="rob","Robusta",IF(I316="exc","Excelsa",IF(I316="ara","Arabica",IF(I316="lib","Liberica"))))</f>
        <v>Robusta</v>
      </c>
      <c r="O316" t="str">
        <f>IF(J316="m","Medium",IF(J316="l","Large",IF(J316="l","Light",IF(J316="d","Dark"))))</f>
        <v>Dark</v>
      </c>
    </row>
    <row r="317" spans="1:15"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8">
        <f>INDEX(products!$A$1:$G$49,MATCH(orders!$D317,products!$A$1:$A$49,0),MATCH(orders!L$1,products!$A$1:$G$1,0))</f>
        <v>34.154999999999994</v>
      </c>
      <c r="M317" s="6">
        <f>L317*E317</f>
        <v>34.154999999999994</v>
      </c>
      <c r="N317" t="str">
        <f>IF(I317="rob","Robusta",IF(I317="exc","Excelsa",IF(I317="ara","Arabica",IF(I317="lib","Liberica"))))</f>
        <v>Excelsa</v>
      </c>
      <c r="O317" t="str">
        <f>IF(J317="m","Medium",IF(J317="l","Large",IF(J317="l","Light",IF(J317="d","Dark"))))</f>
        <v>Large</v>
      </c>
    </row>
    <row r="318" spans="1:15"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8">
        <f>INDEX(products!$A$1:$G$49,MATCH(orders!$D318,products!$A$1:$A$49,0),MATCH(orders!L$1,products!$A$1:$G$1,0))</f>
        <v>34.154999999999994</v>
      </c>
      <c r="M318" s="6">
        <f>L318*E318</f>
        <v>204.92999999999995</v>
      </c>
      <c r="N318" t="str">
        <f>IF(I318="rob","Robusta",IF(I318="exc","Excelsa",IF(I318="ara","Arabica",IF(I318="lib","Liberica"))))</f>
        <v>Excelsa</v>
      </c>
      <c r="O318" t="str">
        <f>IF(J318="m","Medium",IF(J318="l","Large",IF(J318="l","Light",IF(J318="d","Dark"))))</f>
        <v>Large</v>
      </c>
    </row>
    <row r="319" spans="1:15"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8">
        <f>INDEX(products!$A$1:$G$49,MATCH(orders!$D319,products!$A$1:$A$49,0),MATCH(orders!L$1,products!$A$1:$G$1,0))</f>
        <v>7.29</v>
      </c>
      <c r="M319" s="6">
        <f>L319*E319</f>
        <v>21.87</v>
      </c>
      <c r="N319" t="str">
        <f>IF(I319="rob","Robusta",IF(I319="exc","Excelsa",IF(I319="ara","Arabica",IF(I319="lib","Liberica"))))</f>
        <v>Excelsa</v>
      </c>
      <c r="O319" t="str">
        <f>IF(J319="m","Medium",IF(J319="l","Large",IF(J319="l","Light",IF(J319="d","Dark"))))</f>
        <v>Dark</v>
      </c>
    </row>
    <row r="320" spans="1:15"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8">
        <f>INDEX(products!$A$1:$G$49,MATCH(orders!$D320,products!$A$1:$A$49,0),MATCH(orders!L$1,products!$A$1:$G$1,0))</f>
        <v>25.874999999999996</v>
      </c>
      <c r="M320" s="6">
        <f>L320*E320</f>
        <v>51.749999999999993</v>
      </c>
      <c r="N320" t="str">
        <f>IF(I320="rob","Robusta",IF(I320="exc","Excelsa",IF(I320="ara","Arabica",IF(I320="lib","Liberica"))))</f>
        <v>Arabica</v>
      </c>
      <c r="O320" t="str">
        <f>IF(J320="m","Medium",IF(J320="l","Large",IF(J320="l","Light",IF(J320="d","Dark"))))</f>
        <v>Medium</v>
      </c>
    </row>
    <row r="321" spans="1:15"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8">
        <f>INDEX(products!$A$1:$G$49,MATCH(orders!$D321,products!$A$1:$A$49,0),MATCH(orders!L$1,products!$A$1:$G$1,0))</f>
        <v>4.125</v>
      </c>
      <c r="M321" s="6">
        <f>L321*E321</f>
        <v>8.25</v>
      </c>
      <c r="N321" t="str">
        <f>IF(I321="rob","Robusta",IF(I321="exc","Excelsa",IF(I321="ara","Arabica",IF(I321="lib","Liberica"))))</f>
        <v>Excelsa</v>
      </c>
      <c r="O321" t="str">
        <f>IF(J321="m","Medium",IF(J321="l","Large",IF(J321="l","Light",IF(J321="d","Dark"))))</f>
        <v>Medium</v>
      </c>
    </row>
    <row r="322" spans="1:15"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8">
        <f>INDEX(products!$A$1:$G$49,MATCH(orders!$D322,products!$A$1:$A$49,0),MATCH(orders!L$1,products!$A$1:$G$1,0))</f>
        <v>3.8849999999999998</v>
      </c>
      <c r="M322" s="6">
        <f>L322*E322</f>
        <v>19.424999999999997</v>
      </c>
      <c r="N322" t="str">
        <f>IF(I322="rob","Robusta",IF(I322="exc","Excelsa",IF(I322="ara","Arabica",IF(I322="lib","Liberica"))))</f>
        <v>Arabica</v>
      </c>
      <c r="O322" t="str">
        <f>IF(J322="m","Medium",IF(J322="l","Large",IF(J322="l","Light",IF(J322="d","Dark"))))</f>
        <v>Large</v>
      </c>
    </row>
    <row r="323" spans="1:15"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8">
        <f>INDEX(products!$A$1:$G$49,MATCH(orders!$D323,products!$A$1:$A$49,0),MATCH(orders!L$1,products!$A$1:$G$1,0))</f>
        <v>3.375</v>
      </c>
      <c r="M323" s="6">
        <f>L323*E323</f>
        <v>20.25</v>
      </c>
      <c r="N323" t="str">
        <f>IF(I323="rob","Robusta",IF(I323="exc","Excelsa",IF(I323="ara","Arabica",IF(I323="lib","Liberica"))))</f>
        <v>Arabica</v>
      </c>
      <c r="O323" t="str">
        <f>IF(J323="m","Medium",IF(J323="l","Large",IF(J323="l","Light",IF(J323="d","Dark"))))</f>
        <v>Medium</v>
      </c>
    </row>
    <row r="324" spans="1:15"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8">
        <f>INDEX(products!$A$1:$G$49,MATCH(orders!$D324,products!$A$1:$A$49,0),MATCH(orders!L$1,products!$A$1:$G$1,0))</f>
        <v>7.77</v>
      </c>
      <c r="M324" s="6">
        <f>L324*E324</f>
        <v>23.31</v>
      </c>
      <c r="N324" t="str">
        <f>IF(I324="rob","Robusta",IF(I324="exc","Excelsa",IF(I324="ara","Arabica",IF(I324="lib","Liberica"))))</f>
        <v>Liberica</v>
      </c>
      <c r="O324" t="str">
        <f>IF(J324="m","Medium",IF(J324="l","Large",IF(J324="l","Light",IF(J324="d","Dark"))))</f>
        <v>Dark</v>
      </c>
    </row>
    <row r="325" spans="1:15"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8">
        <f>INDEX(products!$A$1:$G$49,MATCH(orders!$D325,products!$A$1:$A$49,0),MATCH(orders!L$1,products!$A$1:$G$1,0))</f>
        <v>3.645</v>
      </c>
      <c r="M325" s="6">
        <f>L325*E325</f>
        <v>18.225000000000001</v>
      </c>
      <c r="N325" t="str">
        <f>IF(I325="rob","Robusta",IF(I325="exc","Excelsa",IF(I325="ara","Arabica",IF(I325="lib","Liberica"))))</f>
        <v>Excelsa</v>
      </c>
      <c r="O325" t="str">
        <f>IF(J325="m","Medium",IF(J325="l","Large",IF(J325="l","Light",IF(J325="d","Dark"))))</f>
        <v>Dark</v>
      </c>
    </row>
    <row r="326" spans="1:15"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8">
        <f>INDEX(products!$A$1:$G$49,MATCH(orders!$D326,products!$A$1:$A$49,0),MATCH(orders!L$1,products!$A$1:$G$1,0))</f>
        <v>13.75</v>
      </c>
      <c r="M326" s="6">
        <f>L326*E326</f>
        <v>13.75</v>
      </c>
      <c r="N326" t="str">
        <f>IF(I326="rob","Robusta",IF(I326="exc","Excelsa",IF(I326="ara","Arabica",IF(I326="lib","Liberica"))))</f>
        <v>Excelsa</v>
      </c>
      <c r="O326" t="str">
        <f>IF(J326="m","Medium",IF(J326="l","Large",IF(J326="l","Light",IF(J326="d","Dark"))))</f>
        <v>Medium</v>
      </c>
    </row>
    <row r="327" spans="1:15"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8">
        <f>INDEX(products!$A$1:$G$49,MATCH(orders!$D327,products!$A$1:$A$49,0),MATCH(orders!L$1,products!$A$1:$G$1,0))</f>
        <v>29.784999999999997</v>
      </c>
      <c r="M327" s="6">
        <f>L327*E327</f>
        <v>29.784999999999997</v>
      </c>
      <c r="N327" t="str">
        <f>IF(I327="rob","Robusta",IF(I327="exc","Excelsa",IF(I327="ara","Arabica",IF(I327="lib","Liberica"))))</f>
        <v>Arabica</v>
      </c>
      <c r="O327" t="str">
        <f>IF(J327="m","Medium",IF(J327="l","Large",IF(J327="l","Light",IF(J327="d","Dark"))))</f>
        <v>Large</v>
      </c>
    </row>
    <row r="328" spans="1:15"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8">
        <f>INDEX(products!$A$1:$G$49,MATCH(orders!$D328,products!$A$1:$A$49,0),MATCH(orders!L$1,products!$A$1:$G$1,0))</f>
        <v>8.9499999999999993</v>
      </c>
      <c r="M328" s="6">
        <f>L328*E328</f>
        <v>44.75</v>
      </c>
      <c r="N328" t="str">
        <f>IF(I328="rob","Robusta",IF(I328="exc","Excelsa",IF(I328="ara","Arabica",IF(I328="lib","Liberica"))))</f>
        <v>Robusta</v>
      </c>
      <c r="O328" t="str">
        <f>IF(J328="m","Medium",IF(J328="l","Large",IF(J328="l","Light",IF(J328="d","Dark"))))</f>
        <v>Dark</v>
      </c>
    </row>
    <row r="329" spans="1:15"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8">
        <f>INDEX(products!$A$1:$G$49,MATCH(orders!$D329,products!$A$1:$A$49,0),MATCH(orders!L$1,products!$A$1:$G$1,0))</f>
        <v>8.9499999999999993</v>
      </c>
      <c r="M329" s="6">
        <f>L329*E329</f>
        <v>44.75</v>
      </c>
      <c r="N329" t="str">
        <f>IF(I329="rob","Robusta",IF(I329="exc","Excelsa",IF(I329="ara","Arabica",IF(I329="lib","Liberica"))))</f>
        <v>Robusta</v>
      </c>
      <c r="O329" t="str">
        <f>IF(J329="m","Medium",IF(J329="l","Large",IF(J329="l","Light",IF(J329="d","Dark"))))</f>
        <v>Dark</v>
      </c>
    </row>
    <row r="330" spans="1:15"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8">
        <f>INDEX(products!$A$1:$G$49,MATCH(orders!$D330,products!$A$1:$A$49,0),MATCH(orders!L$1,products!$A$1:$G$1,0))</f>
        <v>9.51</v>
      </c>
      <c r="M330" s="6">
        <f>L330*E330</f>
        <v>38.04</v>
      </c>
      <c r="N330" t="str">
        <f>IF(I330="rob","Robusta",IF(I330="exc","Excelsa",IF(I330="ara","Arabica",IF(I330="lib","Liberica"))))</f>
        <v>Liberica</v>
      </c>
      <c r="O330" t="str">
        <f>IF(J330="m","Medium",IF(J330="l","Large",IF(J330="l","Light",IF(J330="d","Dark"))))</f>
        <v>Large</v>
      </c>
    </row>
    <row r="331" spans="1:15"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8">
        <f>INDEX(products!$A$1:$G$49,MATCH(orders!$D331,products!$A$1:$A$49,0),MATCH(orders!L$1,products!$A$1:$G$1,0))</f>
        <v>5.3699999999999992</v>
      </c>
      <c r="M331" s="6">
        <f>L331*E331</f>
        <v>21.479999999999997</v>
      </c>
      <c r="N331" t="str">
        <f>IF(I331="rob","Robusta",IF(I331="exc","Excelsa",IF(I331="ara","Arabica",IF(I331="lib","Liberica"))))</f>
        <v>Robusta</v>
      </c>
      <c r="O331" t="str">
        <f>IF(J331="m","Medium",IF(J331="l","Large",IF(J331="l","Light",IF(J331="d","Dark"))))</f>
        <v>Dark</v>
      </c>
    </row>
    <row r="332" spans="1:15"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8">
        <f>INDEX(products!$A$1:$G$49,MATCH(orders!$D332,products!$A$1:$A$49,0),MATCH(orders!L$1,products!$A$1:$G$1,0))</f>
        <v>5.3699999999999992</v>
      </c>
      <c r="M332" s="6">
        <f>L332*E332</f>
        <v>16.11</v>
      </c>
      <c r="N332" t="str">
        <f>IF(I332="rob","Robusta",IF(I332="exc","Excelsa",IF(I332="ara","Arabica",IF(I332="lib","Liberica"))))</f>
        <v>Robusta</v>
      </c>
      <c r="O332" t="str">
        <f>IF(J332="m","Medium",IF(J332="l","Large",IF(J332="l","Light",IF(J332="d","Dark"))))</f>
        <v>Dark</v>
      </c>
    </row>
    <row r="333" spans="1:15"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8">
        <f>INDEX(products!$A$1:$G$49,MATCH(orders!$D333,products!$A$1:$A$49,0),MATCH(orders!L$1,products!$A$1:$G$1,0))</f>
        <v>22.884999999999998</v>
      </c>
      <c r="M333" s="6">
        <f>L333*E333</f>
        <v>22.884999999999998</v>
      </c>
      <c r="N333" t="str">
        <f>IF(I333="rob","Robusta",IF(I333="exc","Excelsa",IF(I333="ara","Arabica",IF(I333="lib","Liberica"))))</f>
        <v>Robusta</v>
      </c>
      <c r="O333" t="str">
        <f>IF(J333="m","Medium",IF(J333="l","Large",IF(J333="l","Light",IF(J333="d","Dark"))))</f>
        <v>Medium</v>
      </c>
    </row>
    <row r="334" spans="1:15"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8">
        <f>INDEX(products!$A$1:$G$49,MATCH(orders!$D334,products!$A$1:$A$49,0),MATCH(orders!L$1,products!$A$1:$G$1,0))</f>
        <v>5.97</v>
      </c>
      <c r="M334" s="6">
        <f>L334*E334</f>
        <v>17.91</v>
      </c>
      <c r="N334" t="str">
        <f>IF(I334="rob","Robusta",IF(I334="exc","Excelsa",IF(I334="ara","Arabica",IF(I334="lib","Liberica"))))</f>
        <v>Arabica</v>
      </c>
      <c r="O334" t="str">
        <f>IF(J334="m","Medium",IF(J334="l","Large",IF(J334="l","Light",IF(J334="d","Dark"))))</f>
        <v>Dark</v>
      </c>
    </row>
    <row r="335" spans="1:15"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8">
        <f>INDEX(products!$A$1:$G$49,MATCH(orders!$D335,products!$A$1:$A$49,0),MATCH(orders!L$1,products!$A$1:$G$1,0))</f>
        <v>5.97</v>
      </c>
      <c r="M335" s="6">
        <f>L335*E335</f>
        <v>23.88</v>
      </c>
      <c r="N335" t="str">
        <f>IF(I335="rob","Robusta",IF(I335="exc","Excelsa",IF(I335="ara","Arabica",IF(I335="lib","Liberica"))))</f>
        <v>Robusta</v>
      </c>
      <c r="O335" t="str">
        <f>IF(J335="m","Medium",IF(J335="l","Large",IF(J335="l","Light",IF(J335="d","Dark"))))</f>
        <v>Medium</v>
      </c>
    </row>
    <row r="336" spans="1:15"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8">
        <f>INDEX(products!$A$1:$G$49,MATCH(orders!$D336,products!$A$1:$A$49,0),MATCH(orders!L$1,products!$A$1:$G$1,0))</f>
        <v>11.95</v>
      </c>
      <c r="M336" s="6">
        <f>L336*E336</f>
        <v>59.75</v>
      </c>
      <c r="N336" t="str">
        <f>IF(I336="rob","Robusta",IF(I336="exc","Excelsa",IF(I336="ara","Arabica",IF(I336="lib","Liberica"))))</f>
        <v>Robusta</v>
      </c>
      <c r="O336" t="str">
        <f>IF(J336="m","Medium",IF(J336="l","Large",IF(J336="l","Light",IF(J336="d","Dark"))))</f>
        <v>Large</v>
      </c>
    </row>
    <row r="337" spans="1:15"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8">
        <f>INDEX(products!$A$1:$G$49,MATCH(orders!$D337,products!$A$1:$A$49,0),MATCH(orders!L$1,products!$A$1:$G$1,0))</f>
        <v>4.7549999999999999</v>
      </c>
      <c r="M337" s="6">
        <f>L337*E337</f>
        <v>28.53</v>
      </c>
      <c r="N337" t="str">
        <f>IF(I337="rob","Robusta",IF(I337="exc","Excelsa",IF(I337="ara","Arabica",IF(I337="lib","Liberica"))))</f>
        <v>Liberica</v>
      </c>
      <c r="O337" t="str">
        <f>IF(J337="m","Medium",IF(J337="l","Large",IF(J337="l","Light",IF(J337="d","Dark"))))</f>
        <v>Large</v>
      </c>
    </row>
    <row r="338" spans="1:15"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8">
        <f>INDEX(products!$A$1:$G$49,MATCH(orders!$D338,products!$A$1:$A$49,0),MATCH(orders!L$1,products!$A$1:$G$1,0))</f>
        <v>11.25</v>
      </c>
      <c r="M338" s="6">
        <f>L338*E338</f>
        <v>45</v>
      </c>
      <c r="N338" t="str">
        <f>IF(I338="rob","Robusta",IF(I338="exc","Excelsa",IF(I338="ara","Arabica",IF(I338="lib","Liberica"))))</f>
        <v>Arabica</v>
      </c>
      <c r="O338" t="str">
        <f>IF(J338="m","Medium",IF(J338="l","Large",IF(J338="l","Light",IF(J338="d","Dark"))))</f>
        <v>Medium</v>
      </c>
    </row>
    <row r="339" spans="1:15"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8">
        <f>INDEX(products!$A$1:$G$49,MATCH(orders!$D339,products!$A$1:$A$49,0),MATCH(orders!L$1,products!$A$1:$G$1,0))</f>
        <v>27.945</v>
      </c>
      <c r="M339" s="6">
        <f>L339*E339</f>
        <v>55.89</v>
      </c>
      <c r="N339" t="str">
        <f>IF(I339="rob","Robusta",IF(I339="exc","Excelsa",IF(I339="ara","Arabica",IF(I339="lib","Liberica"))))</f>
        <v>Excelsa</v>
      </c>
      <c r="O339" t="str">
        <f>IF(J339="m","Medium",IF(J339="l","Large",IF(J339="l","Light",IF(J339="d","Dark"))))</f>
        <v>Dark</v>
      </c>
    </row>
    <row r="340" spans="1:15"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8">
        <f>INDEX(products!$A$1:$G$49,MATCH(orders!$D340,products!$A$1:$A$49,0),MATCH(orders!L$1,products!$A$1:$G$1,0))</f>
        <v>14.85</v>
      </c>
      <c r="M340" s="6">
        <f>L340*E340</f>
        <v>59.4</v>
      </c>
      <c r="N340" t="str">
        <f>IF(I340="rob","Robusta",IF(I340="exc","Excelsa",IF(I340="ara","Arabica",IF(I340="lib","Liberica"))))</f>
        <v>Excelsa</v>
      </c>
      <c r="O340" t="str">
        <f>IF(J340="m","Medium",IF(J340="l","Large",IF(J340="l","Light",IF(J340="d","Dark"))))</f>
        <v>Large</v>
      </c>
    </row>
    <row r="341" spans="1:15"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8">
        <f>INDEX(products!$A$1:$G$49,MATCH(orders!$D341,products!$A$1:$A$49,0),MATCH(orders!L$1,products!$A$1:$G$1,0))</f>
        <v>3.645</v>
      </c>
      <c r="M341" s="6">
        <f>L341*E341</f>
        <v>7.29</v>
      </c>
      <c r="N341" t="str">
        <f>IF(I341="rob","Robusta",IF(I341="exc","Excelsa",IF(I341="ara","Arabica",IF(I341="lib","Liberica"))))</f>
        <v>Excelsa</v>
      </c>
      <c r="O341" t="str">
        <f>IF(J341="m","Medium",IF(J341="l","Large",IF(J341="l","Light",IF(J341="d","Dark"))))</f>
        <v>Dark</v>
      </c>
    </row>
    <row r="342" spans="1:15"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8">
        <f>INDEX(products!$A$1:$G$49,MATCH(orders!$D342,products!$A$1:$A$49,0),MATCH(orders!L$1,products!$A$1:$G$1,0))</f>
        <v>7.29</v>
      </c>
      <c r="M342" s="6">
        <f>L342*E342</f>
        <v>7.29</v>
      </c>
      <c r="N342" t="str">
        <f>IF(I342="rob","Robusta",IF(I342="exc","Excelsa",IF(I342="ara","Arabica",IF(I342="lib","Liberica"))))</f>
        <v>Excelsa</v>
      </c>
      <c r="O342" t="str">
        <f>IF(J342="m","Medium",IF(J342="l","Large",IF(J342="l","Light",IF(J342="d","Dark"))))</f>
        <v>Dark</v>
      </c>
    </row>
    <row r="343" spans="1:15"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8">
        <f>INDEX(products!$A$1:$G$49,MATCH(orders!$D343,products!$A$1:$A$49,0),MATCH(orders!L$1,products!$A$1:$G$1,0))</f>
        <v>8.91</v>
      </c>
      <c r="M343" s="6">
        <f>L343*E343</f>
        <v>17.82</v>
      </c>
      <c r="N343" t="str">
        <f>IF(I343="rob","Robusta",IF(I343="exc","Excelsa",IF(I343="ara","Arabica",IF(I343="lib","Liberica"))))</f>
        <v>Excelsa</v>
      </c>
      <c r="O343" t="str">
        <f>IF(J343="m","Medium",IF(J343="l","Large",IF(J343="l","Light",IF(J343="d","Dark"))))</f>
        <v>Large</v>
      </c>
    </row>
    <row r="344" spans="1:15"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8">
        <f>INDEX(products!$A$1:$G$49,MATCH(orders!$D344,products!$A$1:$A$49,0),MATCH(orders!L$1,products!$A$1:$G$1,0))</f>
        <v>7.77</v>
      </c>
      <c r="M344" s="6">
        <f>L344*E344</f>
        <v>38.849999999999994</v>
      </c>
      <c r="N344" t="str">
        <f>IF(I344="rob","Robusta",IF(I344="exc","Excelsa",IF(I344="ara","Arabica",IF(I344="lib","Liberica"))))</f>
        <v>Liberica</v>
      </c>
      <c r="O344" t="str">
        <f>IF(J344="m","Medium",IF(J344="l","Large",IF(J344="l","Light",IF(J344="d","Dark"))))</f>
        <v>Dark</v>
      </c>
    </row>
    <row r="345" spans="1:15"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8">
        <f>INDEX(products!$A$1:$G$49,MATCH(orders!$D345,products!$A$1:$A$49,0),MATCH(orders!L$1,products!$A$1:$G$1,0))</f>
        <v>5.3699999999999992</v>
      </c>
      <c r="M345" s="6">
        <f>L345*E345</f>
        <v>32.22</v>
      </c>
      <c r="N345" t="str">
        <f>IF(I345="rob","Robusta",IF(I345="exc","Excelsa",IF(I345="ara","Arabica",IF(I345="lib","Liberica"))))</f>
        <v>Robusta</v>
      </c>
      <c r="O345" t="str">
        <f>IF(J345="m","Medium",IF(J345="l","Large",IF(J345="l","Light",IF(J345="d","Dark"))))</f>
        <v>Dark</v>
      </c>
    </row>
    <row r="346" spans="1:15"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8">
        <f>INDEX(products!$A$1:$G$49,MATCH(orders!$D346,products!$A$1:$A$49,0),MATCH(orders!L$1,products!$A$1:$G$1,0))</f>
        <v>9.9499999999999993</v>
      </c>
      <c r="M346" s="6">
        <f>L346*E346</f>
        <v>19.899999999999999</v>
      </c>
      <c r="N346" t="str">
        <f>IF(I346="rob","Robusta",IF(I346="exc","Excelsa",IF(I346="ara","Arabica",IF(I346="lib","Liberica"))))</f>
        <v>Robusta</v>
      </c>
      <c r="O346" t="str">
        <f>IF(J346="m","Medium",IF(J346="l","Large",IF(J346="l","Light",IF(J346="d","Dark"))))</f>
        <v>Medium</v>
      </c>
    </row>
    <row r="347" spans="1:15"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8">
        <f>INDEX(products!$A$1:$G$49,MATCH(orders!$D347,products!$A$1:$A$49,0),MATCH(orders!L$1,products!$A$1:$G$1,0))</f>
        <v>11.95</v>
      </c>
      <c r="M347" s="6">
        <f>L347*E347</f>
        <v>59.75</v>
      </c>
      <c r="N347" t="str">
        <f>IF(I347="rob","Robusta",IF(I347="exc","Excelsa",IF(I347="ara","Arabica",IF(I347="lib","Liberica"))))</f>
        <v>Robusta</v>
      </c>
      <c r="O347" t="str">
        <f>IF(J347="m","Medium",IF(J347="l","Large",IF(J347="l","Light",IF(J347="d","Dark"))))</f>
        <v>Large</v>
      </c>
    </row>
    <row r="348" spans="1:15"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8">
        <f>INDEX(products!$A$1:$G$49,MATCH(orders!$D348,products!$A$1:$A$49,0),MATCH(orders!L$1,products!$A$1:$G$1,0))</f>
        <v>7.77</v>
      </c>
      <c r="M348" s="6">
        <f>L348*E348</f>
        <v>23.31</v>
      </c>
      <c r="N348" t="str">
        <f>IF(I348="rob","Robusta",IF(I348="exc","Excelsa",IF(I348="ara","Arabica",IF(I348="lib","Liberica"))))</f>
        <v>Arabica</v>
      </c>
      <c r="O348" t="str">
        <f>IF(J348="m","Medium",IF(J348="l","Large",IF(J348="l","Light",IF(J348="d","Dark"))))</f>
        <v>Large</v>
      </c>
    </row>
    <row r="349" spans="1:15"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8">
        <f>INDEX(products!$A$1:$G$49,MATCH(orders!$D349,products!$A$1:$A$49,0),MATCH(orders!L$1,products!$A$1:$G$1,0))</f>
        <v>14.55</v>
      </c>
      <c r="M349" s="6">
        <f>L349*E349</f>
        <v>43.650000000000006</v>
      </c>
      <c r="N349" t="str">
        <f>IF(I349="rob","Robusta",IF(I349="exc","Excelsa",IF(I349="ara","Arabica",IF(I349="lib","Liberica"))))</f>
        <v>Liberica</v>
      </c>
      <c r="O349" t="str">
        <f>IF(J349="m","Medium",IF(J349="l","Large",IF(J349="l","Light",IF(J349="d","Dark"))))</f>
        <v>Medium</v>
      </c>
    </row>
    <row r="350" spans="1:15"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8">
        <f>INDEX(products!$A$1:$G$49,MATCH(orders!$D350,products!$A$1:$A$49,0),MATCH(orders!L$1,products!$A$1:$G$1,0))</f>
        <v>34.154999999999994</v>
      </c>
      <c r="M350" s="6">
        <f>L350*E350</f>
        <v>204.92999999999995</v>
      </c>
      <c r="N350" t="str">
        <f>IF(I350="rob","Robusta",IF(I350="exc","Excelsa",IF(I350="ara","Arabica",IF(I350="lib","Liberica"))))</f>
        <v>Excelsa</v>
      </c>
      <c r="O350" t="str">
        <f>IF(J350="m","Medium",IF(J350="l","Large",IF(J350="l","Light",IF(J350="d","Dark"))))</f>
        <v>Large</v>
      </c>
    </row>
    <row r="351" spans="1:15"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8">
        <f>INDEX(products!$A$1:$G$49,MATCH(orders!$D351,products!$A$1:$A$49,0),MATCH(orders!L$1,products!$A$1:$G$1,0))</f>
        <v>3.5849999999999995</v>
      </c>
      <c r="M351" s="6">
        <f>L351*E351</f>
        <v>14.339999999999998</v>
      </c>
      <c r="N351" t="str">
        <f>IF(I351="rob","Robusta",IF(I351="exc","Excelsa",IF(I351="ara","Arabica",IF(I351="lib","Liberica"))))</f>
        <v>Robusta</v>
      </c>
      <c r="O351" t="str">
        <f>IF(J351="m","Medium",IF(J351="l","Large",IF(J351="l","Light",IF(J351="d","Dark"))))</f>
        <v>Large</v>
      </c>
    </row>
    <row r="352" spans="1:15"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8">
        <f>INDEX(products!$A$1:$G$49,MATCH(orders!$D352,products!$A$1:$A$49,0),MATCH(orders!L$1,products!$A$1:$G$1,0))</f>
        <v>5.97</v>
      </c>
      <c r="M352" s="6">
        <f>L352*E352</f>
        <v>23.88</v>
      </c>
      <c r="N352" t="str">
        <f>IF(I352="rob","Robusta",IF(I352="exc","Excelsa",IF(I352="ara","Arabica",IF(I352="lib","Liberica"))))</f>
        <v>Arabica</v>
      </c>
      <c r="O352" t="str">
        <f>IF(J352="m","Medium",IF(J352="l","Large",IF(J352="l","Light",IF(J352="d","Dark"))))</f>
        <v>Dark</v>
      </c>
    </row>
    <row r="353" spans="1:15"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8">
        <f>INDEX(products!$A$1:$G$49,MATCH(orders!$D353,products!$A$1:$A$49,0),MATCH(orders!L$1,products!$A$1:$G$1,0))</f>
        <v>11.25</v>
      </c>
      <c r="M353" s="6">
        <f>L353*E353</f>
        <v>22.5</v>
      </c>
      <c r="N353" t="str">
        <f>IF(I353="rob","Robusta",IF(I353="exc","Excelsa",IF(I353="ara","Arabica",IF(I353="lib","Liberica"))))</f>
        <v>Arabica</v>
      </c>
      <c r="O353" t="str">
        <f>IF(J353="m","Medium",IF(J353="l","Large",IF(J353="l","Light",IF(J353="d","Dark"))))</f>
        <v>Medium</v>
      </c>
    </row>
    <row r="354" spans="1:15"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8">
        <f>INDEX(products!$A$1:$G$49,MATCH(orders!$D354,products!$A$1:$A$49,0),MATCH(orders!L$1,products!$A$1:$G$1,0))</f>
        <v>7.29</v>
      </c>
      <c r="M354" s="6">
        <f>L354*E354</f>
        <v>36.450000000000003</v>
      </c>
      <c r="N354" t="str">
        <f>IF(I354="rob","Robusta",IF(I354="exc","Excelsa",IF(I354="ara","Arabica",IF(I354="lib","Liberica"))))</f>
        <v>Excelsa</v>
      </c>
      <c r="O354" t="str">
        <f>IF(J354="m","Medium",IF(J354="l","Large",IF(J354="l","Light",IF(J354="d","Dark"))))</f>
        <v>Dark</v>
      </c>
    </row>
    <row r="355" spans="1:15"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8">
        <f>INDEX(products!$A$1:$G$49,MATCH(orders!$D355,products!$A$1:$A$49,0),MATCH(orders!L$1,products!$A$1:$G$1,0))</f>
        <v>6.75</v>
      </c>
      <c r="M355" s="6">
        <f>L355*E355</f>
        <v>27</v>
      </c>
      <c r="N355" t="str">
        <f>IF(I355="rob","Robusta",IF(I355="exc","Excelsa",IF(I355="ara","Arabica",IF(I355="lib","Liberica"))))</f>
        <v>Arabica</v>
      </c>
      <c r="O355" t="str">
        <f>IF(J355="m","Medium",IF(J355="l","Large",IF(J355="l","Light",IF(J355="d","Dark"))))</f>
        <v>Medium</v>
      </c>
    </row>
    <row r="356" spans="1:15"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8">
        <f>INDEX(products!$A$1:$G$49,MATCH(orders!$D356,products!$A$1:$A$49,0),MATCH(orders!L$1,products!$A$1:$G$1,0))</f>
        <v>25.874999999999996</v>
      </c>
      <c r="M356" s="6">
        <f>L356*E356</f>
        <v>155.24999999999997</v>
      </c>
      <c r="N356" t="str">
        <f>IF(I356="rob","Robusta",IF(I356="exc","Excelsa",IF(I356="ara","Arabica",IF(I356="lib","Liberica"))))</f>
        <v>Arabica</v>
      </c>
      <c r="O356" t="str">
        <f>IF(J356="m","Medium",IF(J356="l","Large",IF(J356="l","Light",IF(J356="d","Dark"))))</f>
        <v>Medium</v>
      </c>
    </row>
    <row r="357" spans="1:15"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8">
        <f>INDEX(products!$A$1:$G$49,MATCH(orders!$D357,products!$A$1:$A$49,0),MATCH(orders!L$1,products!$A$1:$G$1,0))</f>
        <v>22.884999999999998</v>
      </c>
      <c r="M357" s="6">
        <f>L357*E357</f>
        <v>114.42499999999998</v>
      </c>
      <c r="N357" t="str">
        <f>IF(I357="rob","Robusta",IF(I357="exc","Excelsa",IF(I357="ara","Arabica",IF(I357="lib","Liberica"))))</f>
        <v>Arabica</v>
      </c>
      <c r="O357" t="str">
        <f>IF(J357="m","Medium",IF(J357="l","Large",IF(J357="l","Light",IF(J357="d","Dark"))))</f>
        <v>Dark</v>
      </c>
    </row>
    <row r="358" spans="1:15"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8">
        <f>INDEX(products!$A$1:$G$49,MATCH(orders!$D358,products!$A$1:$A$49,0),MATCH(orders!L$1,products!$A$1:$G$1,0))</f>
        <v>12.95</v>
      </c>
      <c r="M358" s="6">
        <f>L358*E358</f>
        <v>51.8</v>
      </c>
      <c r="N358" t="str">
        <f>IF(I358="rob","Robusta",IF(I358="exc","Excelsa",IF(I358="ara","Arabica",IF(I358="lib","Liberica"))))</f>
        <v>Liberica</v>
      </c>
      <c r="O358" t="str">
        <f>IF(J358="m","Medium",IF(J358="l","Large",IF(J358="l","Light",IF(J358="d","Dark"))))</f>
        <v>Dark</v>
      </c>
    </row>
    <row r="359" spans="1:15"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8">
        <f>INDEX(products!$A$1:$G$49,MATCH(orders!$D359,products!$A$1:$A$49,0),MATCH(orders!L$1,products!$A$1:$G$1,0))</f>
        <v>25.874999999999996</v>
      </c>
      <c r="M359" s="6">
        <f>L359*E359</f>
        <v>155.24999999999997</v>
      </c>
      <c r="N359" t="str">
        <f>IF(I359="rob","Robusta",IF(I359="exc","Excelsa",IF(I359="ara","Arabica",IF(I359="lib","Liberica"))))</f>
        <v>Arabica</v>
      </c>
      <c r="O359" t="str">
        <f>IF(J359="m","Medium",IF(J359="l","Large",IF(J359="l","Light",IF(J359="d","Dark"))))</f>
        <v>Medium</v>
      </c>
    </row>
    <row r="360" spans="1:15"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8">
        <f>INDEX(products!$A$1:$G$49,MATCH(orders!$D360,products!$A$1:$A$49,0),MATCH(orders!L$1,products!$A$1:$G$1,0))</f>
        <v>29.784999999999997</v>
      </c>
      <c r="M360" s="6">
        <f>L360*E360</f>
        <v>29.784999999999997</v>
      </c>
      <c r="N360" t="str">
        <f>IF(I360="rob","Robusta",IF(I360="exc","Excelsa",IF(I360="ara","Arabica",IF(I360="lib","Liberica"))))</f>
        <v>Arabica</v>
      </c>
      <c r="O360" t="str">
        <f>IF(J360="m","Medium",IF(J360="l","Large",IF(J360="l","Light",IF(J360="d","Dark"))))</f>
        <v>Large</v>
      </c>
    </row>
    <row r="361" spans="1:15"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8">
        <f>INDEX(products!$A$1:$G$49,MATCH(orders!$D361,products!$A$1:$A$49,0),MATCH(orders!L$1,products!$A$1:$G$1,0))</f>
        <v>3.5849999999999995</v>
      </c>
      <c r="M361" s="6">
        <f>L361*E361</f>
        <v>21.509999999999998</v>
      </c>
      <c r="N361" t="str">
        <f>IF(I361="rob","Robusta",IF(I361="exc","Excelsa",IF(I361="ara","Arabica",IF(I361="lib","Liberica"))))</f>
        <v>Robusta</v>
      </c>
      <c r="O361" t="str">
        <f>IF(J361="m","Medium",IF(J361="l","Large",IF(J361="l","Light",IF(J361="d","Dark"))))</f>
        <v>Large</v>
      </c>
    </row>
    <row r="362" spans="1:15"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8">
        <f>INDEX(products!$A$1:$G$49,MATCH(orders!$D362,products!$A$1:$A$49,0),MATCH(orders!L$1,products!$A$1:$G$1,0))</f>
        <v>20.584999999999997</v>
      </c>
      <c r="M362" s="6">
        <f>L362*E362</f>
        <v>41.169999999999995</v>
      </c>
      <c r="N362" t="str">
        <f>IF(I362="rob","Robusta",IF(I362="exc","Excelsa",IF(I362="ara","Arabica",IF(I362="lib","Liberica"))))</f>
        <v>Robusta</v>
      </c>
      <c r="O362" t="str">
        <f>IF(J362="m","Medium",IF(J362="l","Large",IF(J362="l","Light",IF(J362="d","Dark"))))</f>
        <v>Dark</v>
      </c>
    </row>
    <row r="363" spans="1:15"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8">
        <f>INDEX(products!$A$1:$G$49,MATCH(orders!$D363,products!$A$1:$A$49,0),MATCH(orders!L$1,products!$A$1:$G$1,0))</f>
        <v>5.97</v>
      </c>
      <c r="M363" s="6">
        <f>L363*E363</f>
        <v>5.97</v>
      </c>
      <c r="N363" t="str">
        <f>IF(I363="rob","Robusta",IF(I363="exc","Excelsa",IF(I363="ara","Arabica",IF(I363="lib","Liberica"))))</f>
        <v>Robusta</v>
      </c>
      <c r="O363" t="str">
        <f>IF(J363="m","Medium",IF(J363="l","Large",IF(J363="l","Light",IF(J363="d","Dark"))))</f>
        <v>Medium</v>
      </c>
    </row>
    <row r="364" spans="1:15"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8">
        <f>INDEX(products!$A$1:$G$49,MATCH(orders!$D364,products!$A$1:$A$49,0),MATCH(orders!L$1,products!$A$1:$G$1,0))</f>
        <v>14.85</v>
      </c>
      <c r="M364" s="6">
        <f>L364*E364</f>
        <v>74.25</v>
      </c>
      <c r="N364" t="str">
        <f>IF(I364="rob","Robusta",IF(I364="exc","Excelsa",IF(I364="ara","Arabica",IF(I364="lib","Liberica"))))</f>
        <v>Excelsa</v>
      </c>
      <c r="O364" t="str">
        <f>IF(J364="m","Medium",IF(J364="l","Large",IF(J364="l","Light",IF(J364="d","Dark"))))</f>
        <v>Large</v>
      </c>
    </row>
    <row r="365" spans="1:15"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8">
        <f>INDEX(products!$A$1:$G$49,MATCH(orders!$D365,products!$A$1:$A$49,0),MATCH(orders!L$1,products!$A$1:$G$1,0))</f>
        <v>14.55</v>
      </c>
      <c r="M365" s="6">
        <f>L365*E365</f>
        <v>87.300000000000011</v>
      </c>
      <c r="N365" t="str">
        <f>IF(I365="rob","Robusta",IF(I365="exc","Excelsa",IF(I365="ara","Arabica",IF(I365="lib","Liberica"))))</f>
        <v>Liberica</v>
      </c>
      <c r="O365" t="str">
        <f>IF(J365="m","Medium",IF(J365="l","Large",IF(J365="l","Light",IF(J365="d","Dark"))))</f>
        <v>Medium</v>
      </c>
    </row>
    <row r="366" spans="1:15"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8">
        <f>INDEX(products!$A$1:$G$49,MATCH(orders!$D366,products!$A$1:$A$49,0),MATCH(orders!L$1,products!$A$1:$G$1,0))</f>
        <v>12.15</v>
      </c>
      <c r="M366" s="6">
        <f>L366*E366</f>
        <v>72.900000000000006</v>
      </c>
      <c r="N366" t="str">
        <f>IF(I366="rob","Robusta",IF(I366="exc","Excelsa",IF(I366="ara","Arabica",IF(I366="lib","Liberica"))))</f>
        <v>Excelsa</v>
      </c>
      <c r="O366" t="str">
        <f>IF(J366="m","Medium",IF(J366="l","Large",IF(J366="l","Light",IF(J366="d","Dark"))))</f>
        <v>Dark</v>
      </c>
    </row>
    <row r="367" spans="1:15"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8">
        <f>INDEX(products!$A$1:$G$49,MATCH(orders!$D367,products!$A$1:$A$49,0),MATCH(orders!L$1,products!$A$1:$G$1,0))</f>
        <v>7.77</v>
      </c>
      <c r="M367" s="6">
        <f>L367*E367</f>
        <v>7.77</v>
      </c>
      <c r="N367" t="str">
        <f>IF(I367="rob","Robusta",IF(I367="exc","Excelsa",IF(I367="ara","Arabica",IF(I367="lib","Liberica"))))</f>
        <v>Liberica</v>
      </c>
      <c r="O367" t="str">
        <f>IF(J367="m","Medium",IF(J367="l","Large",IF(J367="l","Light",IF(J367="d","Dark"))))</f>
        <v>Dark</v>
      </c>
    </row>
    <row r="368" spans="1:15"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8">
        <f>INDEX(products!$A$1:$G$49,MATCH(orders!$D368,products!$A$1:$A$49,0),MATCH(orders!L$1,products!$A$1:$G$1,0))</f>
        <v>7.29</v>
      </c>
      <c r="M368" s="6">
        <f>L368*E368</f>
        <v>43.74</v>
      </c>
      <c r="N368" t="str">
        <f>IF(I368="rob","Robusta",IF(I368="exc","Excelsa",IF(I368="ara","Arabica",IF(I368="lib","Liberica"))))</f>
        <v>Excelsa</v>
      </c>
      <c r="O368" t="str">
        <f>IF(J368="m","Medium",IF(J368="l","Large",IF(J368="l","Light",IF(J368="d","Dark"))))</f>
        <v>Dark</v>
      </c>
    </row>
    <row r="369" spans="1:15"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8">
        <f>INDEX(products!$A$1:$G$49,MATCH(orders!$D369,products!$A$1:$A$49,0),MATCH(orders!L$1,products!$A$1:$G$1,0))</f>
        <v>4.3650000000000002</v>
      </c>
      <c r="M369" s="6">
        <f>L369*E369</f>
        <v>8.73</v>
      </c>
      <c r="N369" t="str">
        <f>IF(I369="rob","Robusta",IF(I369="exc","Excelsa",IF(I369="ara","Arabica",IF(I369="lib","Liberica"))))</f>
        <v>Liberica</v>
      </c>
      <c r="O369" t="str">
        <f>IF(J369="m","Medium",IF(J369="l","Large",IF(J369="l","Light",IF(J369="d","Dark"))))</f>
        <v>Medium</v>
      </c>
    </row>
    <row r="370" spans="1:15"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8">
        <f>INDEX(products!$A$1:$G$49,MATCH(orders!$D370,products!$A$1:$A$49,0),MATCH(orders!L$1,products!$A$1:$G$1,0))</f>
        <v>31.624999999999996</v>
      </c>
      <c r="M370" s="6">
        <f>L370*E370</f>
        <v>63.249999999999993</v>
      </c>
      <c r="N370" t="str">
        <f>IF(I370="rob","Robusta",IF(I370="exc","Excelsa",IF(I370="ara","Arabica",IF(I370="lib","Liberica"))))</f>
        <v>Excelsa</v>
      </c>
      <c r="O370" t="str">
        <f>IF(J370="m","Medium",IF(J370="l","Large",IF(J370="l","Light",IF(J370="d","Dark"))))</f>
        <v>Medium</v>
      </c>
    </row>
    <row r="371" spans="1:15"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8">
        <f>INDEX(products!$A$1:$G$49,MATCH(orders!$D371,products!$A$1:$A$49,0),MATCH(orders!L$1,products!$A$1:$G$1,0))</f>
        <v>8.91</v>
      </c>
      <c r="M371" s="6">
        <f>L371*E371</f>
        <v>8.91</v>
      </c>
      <c r="N371" t="str">
        <f>IF(I371="rob","Robusta",IF(I371="exc","Excelsa",IF(I371="ara","Arabica",IF(I371="lib","Liberica"))))</f>
        <v>Excelsa</v>
      </c>
      <c r="O371" t="str">
        <f>IF(J371="m","Medium",IF(J371="l","Large",IF(J371="l","Light",IF(J371="d","Dark"))))</f>
        <v>Large</v>
      </c>
    </row>
    <row r="372" spans="1:15"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8">
        <f>INDEX(products!$A$1:$G$49,MATCH(orders!$D372,products!$A$1:$A$49,0),MATCH(orders!L$1,products!$A$1:$G$1,0))</f>
        <v>12.15</v>
      </c>
      <c r="M372" s="6">
        <f>L372*E372</f>
        <v>24.3</v>
      </c>
      <c r="N372" t="str">
        <f>IF(I372="rob","Robusta",IF(I372="exc","Excelsa",IF(I372="ara","Arabica",IF(I372="lib","Liberica"))))</f>
        <v>Excelsa</v>
      </c>
      <c r="O372" t="str">
        <f>IF(J372="m","Medium",IF(J372="l","Large",IF(J372="l","Light",IF(J372="d","Dark"))))</f>
        <v>Dark</v>
      </c>
    </row>
    <row r="373" spans="1:15"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8">
        <f>INDEX(products!$A$1:$G$49,MATCH(orders!$D373,products!$A$1:$A$49,0),MATCH(orders!L$1,products!$A$1:$G$1,0))</f>
        <v>7.77</v>
      </c>
      <c r="M373" s="6">
        <f>L373*E373</f>
        <v>46.62</v>
      </c>
      <c r="N373" t="str">
        <f>IF(I373="rob","Robusta",IF(I373="exc","Excelsa",IF(I373="ara","Arabica",IF(I373="lib","Liberica"))))</f>
        <v>Arabica</v>
      </c>
      <c r="O373" t="str">
        <f>IF(J373="m","Medium",IF(J373="l","Large",IF(J373="l","Light",IF(J373="d","Dark"))))</f>
        <v>Large</v>
      </c>
    </row>
    <row r="374" spans="1:15"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8">
        <f>INDEX(products!$A$1:$G$49,MATCH(orders!$D374,products!$A$1:$A$49,0),MATCH(orders!L$1,products!$A$1:$G$1,0))</f>
        <v>7.169999999999999</v>
      </c>
      <c r="M374" s="6">
        <f>L374*E374</f>
        <v>43.019999999999996</v>
      </c>
      <c r="N374" t="str">
        <f>IF(I374="rob","Robusta",IF(I374="exc","Excelsa",IF(I374="ara","Arabica",IF(I374="lib","Liberica"))))</f>
        <v>Robusta</v>
      </c>
      <c r="O374" t="str">
        <f>IF(J374="m","Medium",IF(J374="l","Large",IF(J374="l","Light",IF(J374="d","Dark"))))</f>
        <v>Large</v>
      </c>
    </row>
    <row r="375" spans="1:15"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8">
        <f>INDEX(products!$A$1:$G$49,MATCH(orders!$D375,products!$A$1:$A$49,0),MATCH(orders!L$1,products!$A$1:$G$1,0))</f>
        <v>5.97</v>
      </c>
      <c r="M375" s="6">
        <f>L375*E375</f>
        <v>17.91</v>
      </c>
      <c r="N375" t="str">
        <f>IF(I375="rob","Robusta",IF(I375="exc","Excelsa",IF(I375="ara","Arabica",IF(I375="lib","Liberica"))))</f>
        <v>Arabica</v>
      </c>
      <c r="O375" t="str">
        <f>IF(J375="m","Medium",IF(J375="l","Large",IF(J375="l","Light",IF(J375="d","Dark"))))</f>
        <v>Dark</v>
      </c>
    </row>
    <row r="376" spans="1:15"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8">
        <f>INDEX(products!$A$1:$G$49,MATCH(orders!$D376,products!$A$1:$A$49,0),MATCH(orders!L$1,products!$A$1:$G$1,0))</f>
        <v>9.51</v>
      </c>
      <c r="M376" s="6">
        <f>L376*E376</f>
        <v>38.04</v>
      </c>
      <c r="N376" t="str">
        <f>IF(I376="rob","Robusta",IF(I376="exc","Excelsa",IF(I376="ara","Arabica",IF(I376="lib","Liberica"))))</f>
        <v>Liberica</v>
      </c>
      <c r="O376" t="str">
        <f>IF(J376="m","Medium",IF(J376="l","Large",IF(J376="l","Light",IF(J376="d","Dark"))))</f>
        <v>Large</v>
      </c>
    </row>
    <row r="377" spans="1:15"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8">
        <f>INDEX(products!$A$1:$G$49,MATCH(orders!$D377,products!$A$1:$A$49,0),MATCH(orders!L$1,products!$A$1:$G$1,0))</f>
        <v>3.375</v>
      </c>
      <c r="M377" s="6">
        <f>L377*E377</f>
        <v>6.75</v>
      </c>
      <c r="N377" t="str">
        <f>IF(I377="rob","Robusta",IF(I377="exc","Excelsa",IF(I377="ara","Arabica",IF(I377="lib","Liberica"))))</f>
        <v>Arabica</v>
      </c>
      <c r="O377" t="str">
        <f>IF(J377="m","Medium",IF(J377="l","Large",IF(J377="l","Light",IF(J377="d","Dark"))))</f>
        <v>Medium</v>
      </c>
    </row>
    <row r="378" spans="1:15"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8">
        <f>INDEX(products!$A$1:$G$49,MATCH(orders!$D378,products!$A$1:$A$49,0),MATCH(orders!L$1,products!$A$1:$G$1,0))</f>
        <v>5.97</v>
      </c>
      <c r="M378" s="6">
        <f>L378*E378</f>
        <v>5.97</v>
      </c>
      <c r="N378" t="str">
        <f>IF(I378="rob","Robusta",IF(I378="exc","Excelsa",IF(I378="ara","Arabica",IF(I378="lib","Liberica"))))</f>
        <v>Robusta</v>
      </c>
      <c r="O378" t="str">
        <f>IF(J378="m","Medium",IF(J378="l","Large",IF(J378="l","Light",IF(J378="d","Dark"))))</f>
        <v>Medium</v>
      </c>
    </row>
    <row r="379" spans="1:15"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8">
        <f>INDEX(products!$A$1:$G$49,MATCH(orders!$D379,products!$A$1:$A$49,0),MATCH(orders!L$1,products!$A$1:$G$1,0))</f>
        <v>2.6849999999999996</v>
      </c>
      <c r="M379" s="6">
        <f>L379*E379</f>
        <v>8.0549999999999997</v>
      </c>
      <c r="N379" t="str">
        <f>IF(I379="rob","Robusta",IF(I379="exc","Excelsa",IF(I379="ara","Arabica",IF(I379="lib","Liberica"))))</f>
        <v>Robusta</v>
      </c>
      <c r="O379" t="str">
        <f>IF(J379="m","Medium",IF(J379="l","Large",IF(J379="l","Light",IF(J379="d","Dark"))))</f>
        <v>Dark</v>
      </c>
    </row>
    <row r="380" spans="1:15"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8">
        <f>INDEX(products!$A$1:$G$49,MATCH(orders!$D380,products!$A$1:$A$49,0),MATCH(orders!L$1,products!$A$1:$G$1,0))</f>
        <v>7.77</v>
      </c>
      <c r="M380" s="6">
        <f>L380*E380</f>
        <v>23.31</v>
      </c>
      <c r="N380" t="str">
        <f>IF(I380="rob","Robusta",IF(I380="exc","Excelsa",IF(I380="ara","Arabica",IF(I380="lib","Liberica"))))</f>
        <v>Arabica</v>
      </c>
      <c r="O380" t="str">
        <f>IF(J380="m","Medium",IF(J380="l","Large",IF(J380="l","Light",IF(J380="d","Dark"))))</f>
        <v>Large</v>
      </c>
    </row>
    <row r="381" spans="1:15"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8">
        <f>INDEX(products!$A$1:$G$49,MATCH(orders!$D381,products!$A$1:$A$49,0),MATCH(orders!L$1,products!$A$1:$G$1,0))</f>
        <v>7.169999999999999</v>
      </c>
      <c r="M381" s="6">
        <f>L381*E381</f>
        <v>43.019999999999996</v>
      </c>
      <c r="N381" t="str">
        <f>IF(I381="rob","Robusta",IF(I381="exc","Excelsa",IF(I381="ara","Arabica",IF(I381="lib","Liberica"))))</f>
        <v>Robusta</v>
      </c>
      <c r="O381" t="str">
        <f>IF(J381="m","Medium",IF(J381="l","Large",IF(J381="l","Light",IF(J381="d","Dark"))))</f>
        <v>Large</v>
      </c>
    </row>
    <row r="382" spans="1:15"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8">
        <f>INDEX(products!$A$1:$G$49,MATCH(orders!$D382,products!$A$1:$A$49,0),MATCH(orders!L$1,products!$A$1:$G$1,0))</f>
        <v>7.77</v>
      </c>
      <c r="M382" s="6">
        <f>L382*E382</f>
        <v>23.31</v>
      </c>
      <c r="N382" t="str">
        <f>IF(I382="rob","Robusta",IF(I382="exc","Excelsa",IF(I382="ara","Arabica",IF(I382="lib","Liberica"))))</f>
        <v>Liberica</v>
      </c>
      <c r="O382" t="str">
        <f>IF(J382="m","Medium",IF(J382="l","Large",IF(J382="l","Light",IF(J382="d","Dark"))))</f>
        <v>Dark</v>
      </c>
    </row>
    <row r="383" spans="1:15"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8">
        <f>INDEX(products!$A$1:$G$49,MATCH(orders!$D383,products!$A$1:$A$49,0),MATCH(orders!L$1,products!$A$1:$G$1,0))</f>
        <v>2.9849999999999999</v>
      </c>
      <c r="M383" s="6">
        <f>L383*E383</f>
        <v>14.924999999999999</v>
      </c>
      <c r="N383" t="str">
        <f>IF(I383="rob","Robusta",IF(I383="exc","Excelsa",IF(I383="ara","Arabica",IF(I383="lib","Liberica"))))</f>
        <v>Arabica</v>
      </c>
      <c r="O383" t="str">
        <f>IF(J383="m","Medium",IF(J383="l","Large",IF(J383="l","Light",IF(J383="d","Dark"))))</f>
        <v>Dark</v>
      </c>
    </row>
    <row r="384" spans="1:15"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8">
        <f>INDEX(products!$A$1:$G$49,MATCH(orders!$D384,products!$A$1:$A$49,0),MATCH(orders!L$1,products!$A$1:$G$1,0))</f>
        <v>7.29</v>
      </c>
      <c r="M384" s="6">
        <f>L384*E384</f>
        <v>21.87</v>
      </c>
      <c r="N384" t="str">
        <f>IF(I384="rob","Robusta",IF(I384="exc","Excelsa",IF(I384="ara","Arabica",IF(I384="lib","Liberica"))))</f>
        <v>Excelsa</v>
      </c>
      <c r="O384" t="str">
        <f>IF(J384="m","Medium",IF(J384="l","Large",IF(J384="l","Light",IF(J384="d","Dark"))))</f>
        <v>Dark</v>
      </c>
    </row>
    <row r="385" spans="1:15"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8">
        <f>INDEX(products!$A$1:$G$49,MATCH(orders!$D385,products!$A$1:$A$49,0),MATCH(orders!L$1,products!$A$1:$G$1,0))</f>
        <v>8.91</v>
      </c>
      <c r="M385" s="6">
        <f>L385*E385</f>
        <v>53.46</v>
      </c>
      <c r="N385" t="str">
        <f>IF(I385="rob","Robusta",IF(I385="exc","Excelsa",IF(I385="ara","Arabica",IF(I385="lib","Liberica"))))</f>
        <v>Excelsa</v>
      </c>
      <c r="O385" t="str">
        <f>IF(J385="m","Medium",IF(J385="l","Large",IF(J385="l","Light",IF(J385="d","Dark"))))</f>
        <v>Large</v>
      </c>
    </row>
    <row r="386" spans="1:15"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8">
        <f>INDEX(products!$A$1:$G$49,MATCH(orders!$D386,products!$A$1:$A$49,0),MATCH(orders!L$1,products!$A$1:$G$1,0))</f>
        <v>29.784999999999997</v>
      </c>
      <c r="M386" s="6">
        <f>L386*E386</f>
        <v>119.13999999999999</v>
      </c>
      <c r="N386" t="str">
        <f>IF(I386="rob","Robusta",IF(I386="exc","Excelsa",IF(I386="ara","Arabica",IF(I386="lib","Liberica"))))</f>
        <v>Arabica</v>
      </c>
      <c r="O386" t="str">
        <f>IF(J386="m","Medium",IF(J386="l","Large",IF(J386="l","Light",IF(J386="d","Dark"))))</f>
        <v>Large</v>
      </c>
    </row>
    <row r="387" spans="1:15"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8">
        <f>INDEX(products!$A$1:$G$49,MATCH(orders!$D387,products!$A$1:$A$49,0),MATCH(orders!L$1,products!$A$1:$G$1,0))</f>
        <v>8.73</v>
      </c>
      <c r="M387" s="6">
        <f>L387*E387</f>
        <v>43.650000000000006</v>
      </c>
      <c r="N387" t="str">
        <f>IF(I387="rob","Robusta",IF(I387="exc","Excelsa",IF(I387="ara","Arabica",IF(I387="lib","Liberica"))))</f>
        <v>Liberica</v>
      </c>
      <c r="O387" t="str">
        <f>IF(J387="m","Medium",IF(J387="l","Large",IF(J387="l","Light",IF(J387="d","Dark"))))</f>
        <v>Medium</v>
      </c>
    </row>
    <row r="388" spans="1:15"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8">
        <f>INDEX(products!$A$1:$G$49,MATCH(orders!$D388,products!$A$1:$A$49,0),MATCH(orders!L$1,products!$A$1:$G$1,0))</f>
        <v>2.9849999999999999</v>
      </c>
      <c r="M388" s="6">
        <f>L388*E388</f>
        <v>17.91</v>
      </c>
      <c r="N388" t="str">
        <f>IF(I388="rob","Robusta",IF(I388="exc","Excelsa",IF(I388="ara","Arabica",IF(I388="lib","Liberica"))))</f>
        <v>Arabica</v>
      </c>
      <c r="O388" t="str">
        <f>IF(J388="m","Medium",IF(J388="l","Large",IF(J388="l","Light",IF(J388="d","Dark"))))</f>
        <v>Dark</v>
      </c>
    </row>
    <row r="389" spans="1:15"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8">
        <f>INDEX(products!$A$1:$G$49,MATCH(orders!$D389,products!$A$1:$A$49,0),MATCH(orders!L$1,products!$A$1:$G$1,0))</f>
        <v>14.85</v>
      </c>
      <c r="M389" s="6">
        <f>L389*E389</f>
        <v>74.25</v>
      </c>
      <c r="N389" t="str">
        <f>IF(I389="rob","Robusta",IF(I389="exc","Excelsa",IF(I389="ara","Arabica",IF(I389="lib","Liberica"))))</f>
        <v>Excelsa</v>
      </c>
      <c r="O389" t="str">
        <f>IF(J389="m","Medium",IF(J389="l","Large",IF(J389="l","Light",IF(J389="d","Dark"))))</f>
        <v>Large</v>
      </c>
    </row>
    <row r="390" spans="1:15"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8">
        <f>INDEX(products!$A$1:$G$49,MATCH(orders!$D390,products!$A$1:$A$49,0),MATCH(orders!L$1,products!$A$1:$G$1,0))</f>
        <v>3.8849999999999998</v>
      </c>
      <c r="M390" s="6">
        <f>L390*E390</f>
        <v>11.654999999999999</v>
      </c>
      <c r="N390" t="str">
        <f>IF(I390="rob","Robusta",IF(I390="exc","Excelsa",IF(I390="ara","Arabica",IF(I390="lib","Liberica"))))</f>
        <v>Liberica</v>
      </c>
      <c r="O390" t="str">
        <f>IF(J390="m","Medium",IF(J390="l","Large",IF(J390="l","Light",IF(J390="d","Dark"))))</f>
        <v>Dark</v>
      </c>
    </row>
    <row r="391" spans="1:15"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8">
        <f>INDEX(products!$A$1:$G$49,MATCH(orders!$D391,products!$A$1:$A$49,0),MATCH(orders!L$1,products!$A$1:$G$1,0))</f>
        <v>7.77</v>
      </c>
      <c r="M391" s="6">
        <f>L391*E391</f>
        <v>23.31</v>
      </c>
      <c r="N391" t="str">
        <f>IF(I391="rob","Robusta",IF(I391="exc","Excelsa",IF(I391="ara","Arabica",IF(I391="lib","Liberica"))))</f>
        <v>Liberica</v>
      </c>
      <c r="O391" t="str">
        <f>IF(J391="m","Medium",IF(J391="l","Large",IF(J391="l","Light",IF(J391="d","Dark"))))</f>
        <v>Dark</v>
      </c>
    </row>
    <row r="392" spans="1:15"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8">
        <f>INDEX(products!$A$1:$G$49,MATCH(orders!$D392,products!$A$1:$A$49,0),MATCH(orders!L$1,products!$A$1:$G$1,0))</f>
        <v>7.29</v>
      </c>
      <c r="M392" s="6">
        <f>L392*E392</f>
        <v>14.58</v>
      </c>
      <c r="N392" t="str">
        <f>IF(I392="rob","Robusta",IF(I392="exc","Excelsa",IF(I392="ara","Arabica",IF(I392="lib","Liberica"))))</f>
        <v>Excelsa</v>
      </c>
      <c r="O392" t="str">
        <f>IF(J392="m","Medium",IF(J392="l","Large",IF(J392="l","Light",IF(J392="d","Dark"))))</f>
        <v>Dark</v>
      </c>
    </row>
    <row r="393" spans="1:15"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8">
        <f>INDEX(products!$A$1:$G$49,MATCH(orders!$D393,products!$A$1:$A$49,0),MATCH(orders!L$1,products!$A$1:$G$1,0))</f>
        <v>6.75</v>
      </c>
      <c r="M393" s="6">
        <f>L393*E393</f>
        <v>13.5</v>
      </c>
      <c r="N393" t="str">
        <f>IF(I393="rob","Robusta",IF(I393="exc","Excelsa",IF(I393="ara","Arabica",IF(I393="lib","Liberica"))))</f>
        <v>Arabica</v>
      </c>
      <c r="O393" t="str">
        <f>IF(J393="m","Medium",IF(J393="l","Large",IF(J393="l","Light",IF(J393="d","Dark"))))</f>
        <v>Medium</v>
      </c>
    </row>
    <row r="394" spans="1:15"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8">
        <f>INDEX(products!$A$1:$G$49,MATCH(orders!$D394,products!$A$1:$A$49,0),MATCH(orders!L$1,products!$A$1:$G$1,0))</f>
        <v>14.85</v>
      </c>
      <c r="M394" s="6">
        <f>L394*E394</f>
        <v>89.1</v>
      </c>
      <c r="N394" t="str">
        <f>IF(I394="rob","Robusta",IF(I394="exc","Excelsa",IF(I394="ara","Arabica",IF(I394="lib","Liberica"))))</f>
        <v>Excelsa</v>
      </c>
      <c r="O394" t="str">
        <f>IF(J394="m","Medium",IF(J394="l","Large",IF(J394="l","Light",IF(J394="d","Dark"))))</f>
        <v>Large</v>
      </c>
    </row>
    <row r="395" spans="1:15"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8">
        <f>INDEX(products!$A$1:$G$49,MATCH(orders!$D395,products!$A$1:$A$49,0),MATCH(orders!L$1,products!$A$1:$G$1,0))</f>
        <v>3.8849999999999998</v>
      </c>
      <c r="M395" s="6">
        <f>L395*E395</f>
        <v>3.8849999999999998</v>
      </c>
      <c r="N395" t="str">
        <f>IF(I395="rob","Robusta",IF(I395="exc","Excelsa",IF(I395="ara","Arabica",IF(I395="lib","Liberica"))))</f>
        <v>Arabica</v>
      </c>
      <c r="O395" t="str">
        <f>IF(J395="m","Medium",IF(J395="l","Large",IF(J395="l","Light",IF(J395="d","Dark"))))</f>
        <v>Large</v>
      </c>
    </row>
    <row r="396" spans="1:15"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8">
        <f>INDEX(products!$A$1:$G$49,MATCH(orders!$D396,products!$A$1:$A$49,0),MATCH(orders!L$1,products!$A$1:$G$1,0))</f>
        <v>27.484999999999996</v>
      </c>
      <c r="M396" s="6">
        <f>L396*E396</f>
        <v>109.93999999999998</v>
      </c>
      <c r="N396" t="str">
        <f>IF(I396="rob","Robusta",IF(I396="exc","Excelsa",IF(I396="ara","Arabica",IF(I396="lib","Liberica"))))</f>
        <v>Robusta</v>
      </c>
      <c r="O396" t="str">
        <f>IF(J396="m","Medium",IF(J396="l","Large",IF(J396="l","Light",IF(J396="d","Dark"))))</f>
        <v>Large</v>
      </c>
    </row>
    <row r="397" spans="1:15"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8">
        <f>INDEX(products!$A$1:$G$49,MATCH(orders!$D397,products!$A$1:$A$49,0),MATCH(orders!L$1,products!$A$1:$G$1,0))</f>
        <v>7.77</v>
      </c>
      <c r="M397" s="6">
        <f>L397*E397</f>
        <v>46.62</v>
      </c>
      <c r="N397" t="str">
        <f>IF(I397="rob","Robusta",IF(I397="exc","Excelsa",IF(I397="ara","Arabica",IF(I397="lib","Liberica"))))</f>
        <v>Liberica</v>
      </c>
      <c r="O397" t="str">
        <f>IF(J397="m","Medium",IF(J397="l","Large",IF(J397="l","Light",IF(J397="d","Dark"))))</f>
        <v>Dark</v>
      </c>
    </row>
    <row r="398" spans="1:15"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8">
        <f>INDEX(products!$A$1:$G$49,MATCH(orders!$D398,products!$A$1:$A$49,0),MATCH(orders!L$1,products!$A$1:$G$1,0))</f>
        <v>7.77</v>
      </c>
      <c r="M398" s="6">
        <f>L398*E398</f>
        <v>38.849999999999994</v>
      </c>
      <c r="N398" t="str">
        <f>IF(I398="rob","Robusta",IF(I398="exc","Excelsa",IF(I398="ara","Arabica",IF(I398="lib","Liberica"))))</f>
        <v>Arabica</v>
      </c>
      <c r="O398" t="str">
        <f>IF(J398="m","Medium",IF(J398="l","Large",IF(J398="l","Light",IF(J398="d","Dark"))))</f>
        <v>Large</v>
      </c>
    </row>
    <row r="399" spans="1:15"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8">
        <f>INDEX(products!$A$1:$G$49,MATCH(orders!$D399,products!$A$1:$A$49,0),MATCH(orders!L$1,products!$A$1:$G$1,0))</f>
        <v>7.77</v>
      </c>
      <c r="M399" s="6">
        <f>L399*E399</f>
        <v>31.08</v>
      </c>
      <c r="N399" t="str">
        <f>IF(I399="rob","Robusta",IF(I399="exc","Excelsa",IF(I399="ara","Arabica",IF(I399="lib","Liberica"))))</f>
        <v>Liberica</v>
      </c>
      <c r="O399" t="str">
        <f>IF(J399="m","Medium",IF(J399="l","Large",IF(J399="l","Light",IF(J399="d","Dark"))))</f>
        <v>Dark</v>
      </c>
    </row>
    <row r="400" spans="1:15"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8">
        <f>INDEX(products!$A$1:$G$49,MATCH(orders!$D400,products!$A$1:$A$49,0),MATCH(orders!L$1,products!$A$1:$G$1,0))</f>
        <v>2.9849999999999999</v>
      </c>
      <c r="M400" s="6">
        <f>L400*E400</f>
        <v>17.91</v>
      </c>
      <c r="N400" t="str">
        <f>IF(I400="rob","Robusta",IF(I400="exc","Excelsa",IF(I400="ara","Arabica",IF(I400="lib","Liberica"))))</f>
        <v>Arabica</v>
      </c>
      <c r="O400" t="str">
        <f>IF(J400="m","Medium",IF(J400="l","Large",IF(J400="l","Light",IF(J400="d","Dark"))))</f>
        <v>Dark</v>
      </c>
    </row>
    <row r="401" spans="1:15"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8">
        <f>INDEX(products!$A$1:$G$49,MATCH(orders!$D401,products!$A$1:$A$49,0),MATCH(orders!L$1,products!$A$1:$G$1,0))</f>
        <v>27.945</v>
      </c>
      <c r="M401" s="6">
        <f>L401*E401</f>
        <v>167.67000000000002</v>
      </c>
      <c r="N401" t="str">
        <f>IF(I401="rob","Robusta",IF(I401="exc","Excelsa",IF(I401="ara","Arabica",IF(I401="lib","Liberica"))))</f>
        <v>Excelsa</v>
      </c>
      <c r="O401" t="str">
        <f>IF(J401="m","Medium",IF(J401="l","Large",IF(J401="l","Light",IF(J401="d","Dark"))))</f>
        <v>Dark</v>
      </c>
    </row>
    <row r="402" spans="1:15"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8">
        <f>INDEX(products!$A$1:$G$49,MATCH(orders!$D402,products!$A$1:$A$49,0),MATCH(orders!L$1,products!$A$1:$G$1,0))</f>
        <v>15.85</v>
      </c>
      <c r="M402" s="6">
        <f>L402*E402</f>
        <v>63.4</v>
      </c>
      <c r="N402" t="str">
        <f>IF(I402="rob","Robusta",IF(I402="exc","Excelsa",IF(I402="ara","Arabica",IF(I402="lib","Liberica"))))</f>
        <v>Liberica</v>
      </c>
      <c r="O402" t="str">
        <f>IF(J402="m","Medium",IF(J402="l","Large",IF(J402="l","Light",IF(J402="d","Dark"))))</f>
        <v>Large</v>
      </c>
    </row>
    <row r="403" spans="1:15"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8">
        <f>INDEX(products!$A$1:$G$49,MATCH(orders!$D403,products!$A$1:$A$49,0),MATCH(orders!L$1,products!$A$1:$G$1,0))</f>
        <v>4.3650000000000002</v>
      </c>
      <c r="M403" s="6">
        <f>L403*E403</f>
        <v>8.73</v>
      </c>
      <c r="N403" t="str">
        <f>IF(I403="rob","Robusta",IF(I403="exc","Excelsa",IF(I403="ara","Arabica",IF(I403="lib","Liberica"))))</f>
        <v>Liberica</v>
      </c>
      <c r="O403" t="str">
        <f>IF(J403="m","Medium",IF(J403="l","Large",IF(J403="l","Light",IF(J403="d","Dark"))))</f>
        <v>Medium</v>
      </c>
    </row>
    <row r="404" spans="1:15"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8">
        <f>INDEX(products!$A$1:$G$49,MATCH(orders!$D404,products!$A$1:$A$49,0),MATCH(orders!L$1,products!$A$1:$G$1,0))</f>
        <v>8.9499999999999993</v>
      </c>
      <c r="M404" s="6">
        <f>L404*E404</f>
        <v>26.849999999999998</v>
      </c>
      <c r="N404" t="str">
        <f>IF(I404="rob","Robusta",IF(I404="exc","Excelsa",IF(I404="ara","Arabica",IF(I404="lib","Liberica"))))</f>
        <v>Robusta</v>
      </c>
      <c r="O404" t="str">
        <f>IF(J404="m","Medium",IF(J404="l","Large",IF(J404="l","Light",IF(J404="d","Dark"))))</f>
        <v>Dark</v>
      </c>
    </row>
    <row r="405" spans="1:15"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8">
        <f>INDEX(products!$A$1:$G$49,MATCH(orders!$D405,products!$A$1:$A$49,0),MATCH(orders!L$1,products!$A$1:$G$1,0))</f>
        <v>4.7549999999999999</v>
      </c>
      <c r="M405" s="6">
        <f>L405*E405</f>
        <v>9.51</v>
      </c>
      <c r="N405" t="str">
        <f>IF(I405="rob","Robusta",IF(I405="exc","Excelsa",IF(I405="ara","Arabica",IF(I405="lib","Liberica"))))</f>
        <v>Liberica</v>
      </c>
      <c r="O405" t="str">
        <f>IF(J405="m","Medium",IF(J405="l","Large",IF(J405="l","Light",IF(J405="d","Dark"))))</f>
        <v>Large</v>
      </c>
    </row>
    <row r="406" spans="1:15"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8">
        <f>INDEX(products!$A$1:$G$49,MATCH(orders!$D406,products!$A$1:$A$49,0),MATCH(orders!L$1,products!$A$1:$G$1,0))</f>
        <v>9.9499999999999993</v>
      </c>
      <c r="M406" s="6">
        <f>L406*E406</f>
        <v>39.799999999999997</v>
      </c>
      <c r="N406" t="str">
        <f>IF(I406="rob","Robusta",IF(I406="exc","Excelsa",IF(I406="ara","Arabica",IF(I406="lib","Liberica"))))</f>
        <v>Arabica</v>
      </c>
      <c r="O406" t="str">
        <f>IF(J406="m","Medium",IF(J406="l","Large",IF(J406="l","Light",IF(J406="d","Dark"))))</f>
        <v>Dark</v>
      </c>
    </row>
    <row r="407" spans="1:15"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8">
        <f>INDEX(products!$A$1:$G$49,MATCH(orders!$D407,products!$A$1:$A$49,0),MATCH(orders!L$1,products!$A$1:$G$1,0))</f>
        <v>8.25</v>
      </c>
      <c r="M407" s="6">
        <f>L407*E407</f>
        <v>24.75</v>
      </c>
      <c r="N407" t="str">
        <f>IF(I407="rob","Robusta",IF(I407="exc","Excelsa",IF(I407="ara","Arabica",IF(I407="lib","Liberica"))))</f>
        <v>Excelsa</v>
      </c>
      <c r="O407" t="str">
        <f>IF(J407="m","Medium",IF(J407="l","Large",IF(J407="l","Light",IF(J407="d","Dark"))))</f>
        <v>Medium</v>
      </c>
    </row>
    <row r="408" spans="1:15"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8">
        <f>INDEX(products!$A$1:$G$49,MATCH(orders!$D408,products!$A$1:$A$49,0),MATCH(orders!L$1,products!$A$1:$G$1,0))</f>
        <v>13.75</v>
      </c>
      <c r="M408" s="6">
        <f>L408*E408</f>
        <v>68.75</v>
      </c>
      <c r="N408" t="str">
        <f>IF(I408="rob","Robusta",IF(I408="exc","Excelsa",IF(I408="ara","Arabica",IF(I408="lib","Liberica"))))</f>
        <v>Excelsa</v>
      </c>
      <c r="O408" t="str">
        <f>IF(J408="m","Medium",IF(J408="l","Large",IF(J408="l","Light",IF(J408="d","Dark"))))</f>
        <v>Medium</v>
      </c>
    </row>
    <row r="409" spans="1:15"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8">
        <f>INDEX(products!$A$1:$G$49,MATCH(orders!$D409,products!$A$1:$A$49,0),MATCH(orders!L$1,products!$A$1:$G$1,0))</f>
        <v>8.25</v>
      </c>
      <c r="M409" s="6">
        <f>L409*E409</f>
        <v>49.5</v>
      </c>
      <c r="N409" t="str">
        <f>IF(I409="rob","Robusta",IF(I409="exc","Excelsa",IF(I409="ara","Arabica",IF(I409="lib","Liberica"))))</f>
        <v>Excelsa</v>
      </c>
      <c r="O409" t="str">
        <f>IF(J409="m","Medium",IF(J409="l","Large",IF(J409="l","Light",IF(J409="d","Dark"))))</f>
        <v>Medium</v>
      </c>
    </row>
    <row r="410" spans="1:15"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8">
        <f>INDEX(products!$A$1:$G$49,MATCH(orders!$D410,products!$A$1:$A$49,0),MATCH(orders!L$1,products!$A$1:$G$1,0))</f>
        <v>25.874999999999996</v>
      </c>
      <c r="M410" s="6">
        <f>L410*E410</f>
        <v>51.749999999999993</v>
      </c>
      <c r="N410" t="str">
        <f>IF(I410="rob","Robusta",IF(I410="exc","Excelsa",IF(I410="ara","Arabica",IF(I410="lib","Liberica"))))</f>
        <v>Arabica</v>
      </c>
      <c r="O410" t="str">
        <f>IF(J410="m","Medium",IF(J410="l","Large",IF(J410="l","Light",IF(J410="d","Dark"))))</f>
        <v>Medium</v>
      </c>
    </row>
    <row r="411" spans="1:15"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8">
        <f>INDEX(products!$A$1:$G$49,MATCH(orders!$D411,products!$A$1:$A$49,0),MATCH(orders!L$1,products!$A$1:$G$1,0))</f>
        <v>15.85</v>
      </c>
      <c r="M411" s="6">
        <f>L411*E411</f>
        <v>47.55</v>
      </c>
      <c r="N411" t="str">
        <f>IF(I411="rob","Robusta",IF(I411="exc","Excelsa",IF(I411="ara","Arabica",IF(I411="lib","Liberica"))))</f>
        <v>Liberica</v>
      </c>
      <c r="O411" t="str">
        <f>IF(J411="m","Medium",IF(J411="l","Large",IF(J411="l","Light",IF(J411="d","Dark"))))</f>
        <v>Large</v>
      </c>
    </row>
    <row r="412" spans="1:15"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8">
        <f>INDEX(products!$A$1:$G$49,MATCH(orders!$D412,products!$A$1:$A$49,0),MATCH(orders!L$1,products!$A$1:$G$1,0))</f>
        <v>3.8849999999999998</v>
      </c>
      <c r="M412" s="6">
        <f>L412*E412</f>
        <v>15.54</v>
      </c>
      <c r="N412" t="str">
        <f>IF(I412="rob","Robusta",IF(I412="exc","Excelsa",IF(I412="ara","Arabica",IF(I412="lib","Liberica"))))</f>
        <v>Arabica</v>
      </c>
      <c r="O412" t="str">
        <f>IF(J412="m","Medium",IF(J412="l","Large",IF(J412="l","Light",IF(J412="d","Dark"))))</f>
        <v>Large</v>
      </c>
    </row>
    <row r="413" spans="1:15"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8">
        <f>INDEX(products!$A$1:$G$49,MATCH(orders!$D413,products!$A$1:$A$49,0),MATCH(orders!L$1,products!$A$1:$G$1,0))</f>
        <v>14.55</v>
      </c>
      <c r="M413" s="6">
        <f>L413*E413</f>
        <v>87.300000000000011</v>
      </c>
      <c r="N413" t="str">
        <f>IF(I413="rob","Robusta",IF(I413="exc","Excelsa",IF(I413="ara","Arabica",IF(I413="lib","Liberica"))))</f>
        <v>Liberica</v>
      </c>
      <c r="O413" t="str">
        <f>IF(J413="m","Medium",IF(J413="l","Large",IF(J413="l","Light",IF(J413="d","Dark"))))</f>
        <v>Medium</v>
      </c>
    </row>
    <row r="414" spans="1:15"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8">
        <f>INDEX(products!$A$1:$G$49,MATCH(orders!$D414,products!$A$1:$A$49,0),MATCH(orders!L$1,products!$A$1:$G$1,0))</f>
        <v>11.25</v>
      </c>
      <c r="M414" s="6">
        <f>L414*E414</f>
        <v>56.25</v>
      </c>
      <c r="N414" t="str">
        <f>IF(I414="rob","Robusta",IF(I414="exc","Excelsa",IF(I414="ara","Arabica",IF(I414="lib","Liberica"))))</f>
        <v>Arabica</v>
      </c>
      <c r="O414" t="str">
        <f>IF(J414="m","Medium",IF(J414="l","Large",IF(J414="l","Light",IF(J414="d","Dark"))))</f>
        <v>Medium</v>
      </c>
    </row>
    <row r="415" spans="1:15"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8">
        <f>INDEX(products!$A$1:$G$49,MATCH(orders!$D415,products!$A$1:$A$49,0),MATCH(orders!L$1,products!$A$1:$G$1,0))</f>
        <v>36.454999999999998</v>
      </c>
      <c r="M415" s="6">
        <f>L415*E415</f>
        <v>36.454999999999998</v>
      </c>
      <c r="N415" t="str">
        <f>IF(I415="rob","Robusta",IF(I415="exc","Excelsa",IF(I415="ara","Arabica",IF(I415="lib","Liberica"))))</f>
        <v>Liberica</v>
      </c>
      <c r="O415" t="str">
        <f>IF(J415="m","Medium",IF(J415="l","Large",IF(J415="l","Light",IF(J415="d","Dark"))))</f>
        <v>Large</v>
      </c>
    </row>
    <row r="416" spans="1:15"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8">
        <f>INDEX(products!$A$1:$G$49,MATCH(orders!$D416,products!$A$1:$A$49,0),MATCH(orders!L$1,products!$A$1:$G$1,0))</f>
        <v>3.5849999999999995</v>
      </c>
      <c r="M416" s="6">
        <f>L416*E416</f>
        <v>10.754999999999999</v>
      </c>
      <c r="N416" t="str">
        <f>IF(I416="rob","Robusta",IF(I416="exc","Excelsa",IF(I416="ara","Arabica",IF(I416="lib","Liberica"))))</f>
        <v>Robusta</v>
      </c>
      <c r="O416" t="str">
        <f>IF(J416="m","Medium",IF(J416="l","Large",IF(J416="l","Light",IF(J416="d","Dark"))))</f>
        <v>Large</v>
      </c>
    </row>
    <row r="417" spans="1:15"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8">
        <f>INDEX(products!$A$1:$G$49,MATCH(orders!$D417,products!$A$1:$A$49,0),MATCH(orders!L$1,products!$A$1:$G$1,0))</f>
        <v>2.9849999999999999</v>
      </c>
      <c r="M417" s="6">
        <f>L417*E417</f>
        <v>8.9550000000000001</v>
      </c>
      <c r="N417" t="str">
        <f>IF(I417="rob","Robusta",IF(I417="exc","Excelsa",IF(I417="ara","Arabica",IF(I417="lib","Liberica"))))</f>
        <v>Robusta</v>
      </c>
      <c r="O417" t="str">
        <f>IF(J417="m","Medium",IF(J417="l","Large",IF(J417="l","Light",IF(J417="d","Dark"))))</f>
        <v>Medium</v>
      </c>
    </row>
    <row r="418" spans="1:15"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8">
        <f>INDEX(products!$A$1:$G$49,MATCH(orders!$D418,products!$A$1:$A$49,0),MATCH(orders!L$1,products!$A$1:$G$1,0))</f>
        <v>7.77</v>
      </c>
      <c r="M418" s="6">
        <f>L418*E418</f>
        <v>23.31</v>
      </c>
      <c r="N418" t="str">
        <f>IF(I418="rob","Robusta",IF(I418="exc","Excelsa",IF(I418="ara","Arabica",IF(I418="lib","Liberica"))))</f>
        <v>Arabica</v>
      </c>
      <c r="O418" t="str">
        <f>IF(J418="m","Medium",IF(J418="l","Large",IF(J418="l","Light",IF(J418="d","Dark"))))</f>
        <v>Large</v>
      </c>
    </row>
    <row r="419" spans="1:15"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8">
        <f>INDEX(products!$A$1:$G$49,MATCH(orders!$D419,products!$A$1:$A$49,0),MATCH(orders!L$1,products!$A$1:$G$1,0))</f>
        <v>29.784999999999997</v>
      </c>
      <c r="M419" s="6">
        <f>L419*E419</f>
        <v>29.784999999999997</v>
      </c>
      <c r="N419" t="str">
        <f>IF(I419="rob","Robusta",IF(I419="exc","Excelsa",IF(I419="ara","Arabica",IF(I419="lib","Liberica"))))</f>
        <v>Arabica</v>
      </c>
      <c r="O419" t="str">
        <f>IF(J419="m","Medium",IF(J419="l","Large",IF(J419="l","Light",IF(J419="d","Dark"))))</f>
        <v>Large</v>
      </c>
    </row>
    <row r="420" spans="1:15"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8">
        <f>INDEX(products!$A$1:$G$49,MATCH(orders!$D420,products!$A$1:$A$49,0),MATCH(orders!L$1,products!$A$1:$G$1,0))</f>
        <v>29.784999999999997</v>
      </c>
      <c r="M420" s="6">
        <f>L420*E420</f>
        <v>148.92499999999998</v>
      </c>
      <c r="N420" t="str">
        <f>IF(I420="rob","Robusta",IF(I420="exc","Excelsa",IF(I420="ara","Arabica",IF(I420="lib","Liberica"))))</f>
        <v>Arabica</v>
      </c>
      <c r="O420" t="str">
        <f>IF(J420="m","Medium",IF(J420="l","Large",IF(J420="l","Light",IF(J420="d","Dark"))))</f>
        <v>Large</v>
      </c>
    </row>
    <row r="421" spans="1:15"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8">
        <f>INDEX(products!$A$1:$G$49,MATCH(orders!$D421,products!$A$1:$A$49,0),MATCH(orders!L$1,products!$A$1:$G$1,0))</f>
        <v>8.73</v>
      </c>
      <c r="M421" s="6">
        <f>L421*E421</f>
        <v>8.73</v>
      </c>
      <c r="N421" t="str">
        <f>IF(I421="rob","Robusta",IF(I421="exc","Excelsa",IF(I421="ara","Arabica",IF(I421="lib","Liberica"))))</f>
        <v>Liberica</v>
      </c>
      <c r="O421" t="str">
        <f>IF(J421="m","Medium",IF(J421="l","Large",IF(J421="l","Light",IF(J421="d","Dark"))))</f>
        <v>Medium</v>
      </c>
    </row>
    <row r="422" spans="1:15"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8">
        <f>INDEX(products!$A$1:$G$49,MATCH(orders!$D422,products!$A$1:$A$49,0),MATCH(orders!L$1,products!$A$1:$G$1,0))</f>
        <v>7.77</v>
      </c>
      <c r="M422" s="6">
        <f>L422*E422</f>
        <v>31.08</v>
      </c>
      <c r="N422" t="str">
        <f>IF(I422="rob","Robusta",IF(I422="exc","Excelsa",IF(I422="ara","Arabica",IF(I422="lib","Liberica"))))</f>
        <v>Liberica</v>
      </c>
      <c r="O422" t="str">
        <f>IF(J422="m","Medium",IF(J422="l","Large",IF(J422="l","Light",IF(J422="d","Dark"))))</f>
        <v>Dark</v>
      </c>
    </row>
    <row r="423" spans="1:15"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8">
        <f>INDEX(products!$A$1:$G$49,MATCH(orders!$D423,products!$A$1:$A$49,0),MATCH(orders!L$1,products!$A$1:$G$1,0))</f>
        <v>22.884999999999998</v>
      </c>
      <c r="M423" s="6">
        <f>L423*E423</f>
        <v>137.31</v>
      </c>
      <c r="N423" t="str">
        <f>IF(I423="rob","Robusta",IF(I423="exc","Excelsa",IF(I423="ara","Arabica",IF(I423="lib","Liberica"))))</f>
        <v>Arabica</v>
      </c>
      <c r="O423" t="str">
        <f>IF(J423="m","Medium",IF(J423="l","Large",IF(J423="l","Light",IF(J423="d","Dark"))))</f>
        <v>Dark</v>
      </c>
    </row>
    <row r="424" spans="1:15"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8">
        <f>INDEX(products!$A$1:$G$49,MATCH(orders!$D424,products!$A$1:$A$49,0),MATCH(orders!L$1,products!$A$1:$G$1,0))</f>
        <v>5.97</v>
      </c>
      <c r="M424" s="6">
        <f>L424*E424</f>
        <v>29.849999999999998</v>
      </c>
      <c r="N424" t="str">
        <f>IF(I424="rob","Robusta",IF(I424="exc","Excelsa",IF(I424="ara","Arabica",IF(I424="lib","Liberica"))))</f>
        <v>Arabica</v>
      </c>
      <c r="O424" t="str">
        <f>IF(J424="m","Medium",IF(J424="l","Large",IF(J424="l","Light",IF(J424="d","Dark"))))</f>
        <v>Dark</v>
      </c>
    </row>
    <row r="425" spans="1:15"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8">
        <f>INDEX(products!$A$1:$G$49,MATCH(orders!$D425,products!$A$1:$A$49,0),MATCH(orders!L$1,products!$A$1:$G$1,0))</f>
        <v>5.97</v>
      </c>
      <c r="M425" s="6">
        <f>L425*E425</f>
        <v>17.91</v>
      </c>
      <c r="N425" t="str">
        <f>IF(I425="rob","Robusta",IF(I425="exc","Excelsa",IF(I425="ara","Arabica",IF(I425="lib","Liberica"))))</f>
        <v>Robusta</v>
      </c>
      <c r="O425" t="str">
        <f>IF(J425="m","Medium",IF(J425="l","Large",IF(J425="l","Light",IF(J425="d","Dark"))))</f>
        <v>Medium</v>
      </c>
    </row>
    <row r="426" spans="1:15"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8">
        <f>INDEX(products!$A$1:$G$49,MATCH(orders!$D426,products!$A$1:$A$49,0),MATCH(orders!L$1,products!$A$1:$G$1,0))</f>
        <v>8.91</v>
      </c>
      <c r="M426" s="6">
        <f>L426*E426</f>
        <v>26.73</v>
      </c>
      <c r="N426" t="str">
        <f>IF(I426="rob","Robusta",IF(I426="exc","Excelsa",IF(I426="ara","Arabica",IF(I426="lib","Liberica"))))</f>
        <v>Excelsa</v>
      </c>
      <c r="O426" t="str">
        <f>IF(J426="m","Medium",IF(J426="l","Large",IF(J426="l","Light",IF(J426="d","Dark"))))</f>
        <v>Large</v>
      </c>
    </row>
    <row r="427" spans="1:15"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8">
        <f>INDEX(products!$A$1:$G$49,MATCH(orders!$D427,products!$A$1:$A$49,0),MATCH(orders!L$1,products!$A$1:$G$1,0))</f>
        <v>8.9499999999999993</v>
      </c>
      <c r="M427" s="6">
        <f>L427*E427</f>
        <v>17.899999999999999</v>
      </c>
      <c r="N427" t="str">
        <f>IF(I427="rob","Robusta",IF(I427="exc","Excelsa",IF(I427="ara","Arabica",IF(I427="lib","Liberica"))))</f>
        <v>Robusta</v>
      </c>
      <c r="O427" t="str">
        <f>IF(J427="m","Medium",IF(J427="l","Large",IF(J427="l","Light",IF(J427="d","Dark"))))</f>
        <v>Dark</v>
      </c>
    </row>
    <row r="428" spans="1:15"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8">
        <f>INDEX(products!$A$1:$G$49,MATCH(orders!$D428,products!$A$1:$A$49,0),MATCH(orders!L$1,products!$A$1:$G$1,0))</f>
        <v>3.5849999999999995</v>
      </c>
      <c r="M428" s="6">
        <f>L428*E428</f>
        <v>14.339999999999998</v>
      </c>
      <c r="N428" t="str">
        <f>IF(I428="rob","Robusta",IF(I428="exc","Excelsa",IF(I428="ara","Arabica",IF(I428="lib","Liberica"))))</f>
        <v>Robusta</v>
      </c>
      <c r="O428" t="str">
        <f>IF(J428="m","Medium",IF(J428="l","Large",IF(J428="l","Light",IF(J428="d","Dark"))))</f>
        <v>Large</v>
      </c>
    </row>
    <row r="429" spans="1:15"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8">
        <f>INDEX(products!$A$1:$G$49,MATCH(orders!$D429,products!$A$1:$A$49,0),MATCH(orders!L$1,products!$A$1:$G$1,0))</f>
        <v>25.874999999999996</v>
      </c>
      <c r="M429" s="6">
        <f>L429*E429</f>
        <v>77.624999999999986</v>
      </c>
      <c r="N429" t="str">
        <f>IF(I429="rob","Robusta",IF(I429="exc","Excelsa",IF(I429="ara","Arabica",IF(I429="lib","Liberica"))))</f>
        <v>Arabica</v>
      </c>
      <c r="O429" t="str">
        <f>IF(J429="m","Medium",IF(J429="l","Large",IF(J429="l","Light",IF(J429="d","Dark"))))</f>
        <v>Medium</v>
      </c>
    </row>
    <row r="430" spans="1:15"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8">
        <f>INDEX(products!$A$1:$G$49,MATCH(orders!$D430,products!$A$1:$A$49,0),MATCH(orders!L$1,products!$A$1:$G$1,0))</f>
        <v>11.95</v>
      </c>
      <c r="M430" s="6">
        <f>L430*E430</f>
        <v>59.75</v>
      </c>
      <c r="N430" t="str">
        <f>IF(I430="rob","Robusta",IF(I430="exc","Excelsa",IF(I430="ara","Arabica",IF(I430="lib","Liberica"))))</f>
        <v>Robusta</v>
      </c>
      <c r="O430" t="str">
        <f>IF(J430="m","Medium",IF(J430="l","Large",IF(J430="l","Light",IF(J430="d","Dark"))))</f>
        <v>Large</v>
      </c>
    </row>
    <row r="431" spans="1:15"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8">
        <f>INDEX(products!$A$1:$G$49,MATCH(orders!$D431,products!$A$1:$A$49,0),MATCH(orders!L$1,products!$A$1:$G$1,0))</f>
        <v>12.95</v>
      </c>
      <c r="M431" s="6">
        <f>L431*E431</f>
        <v>77.699999999999989</v>
      </c>
      <c r="N431" t="str">
        <f>IF(I431="rob","Robusta",IF(I431="exc","Excelsa",IF(I431="ara","Arabica",IF(I431="lib","Liberica"))))</f>
        <v>Arabica</v>
      </c>
      <c r="O431" t="str">
        <f>IF(J431="m","Medium",IF(J431="l","Large",IF(J431="l","Light",IF(J431="d","Dark"))))</f>
        <v>Large</v>
      </c>
    </row>
    <row r="432" spans="1:15"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8">
        <f>INDEX(products!$A$1:$G$49,MATCH(orders!$D432,products!$A$1:$A$49,0),MATCH(orders!L$1,products!$A$1:$G$1,0))</f>
        <v>2.6849999999999996</v>
      </c>
      <c r="M432" s="6">
        <f>L432*E432</f>
        <v>5.3699999999999992</v>
      </c>
      <c r="N432" t="str">
        <f>IF(I432="rob","Robusta",IF(I432="exc","Excelsa",IF(I432="ara","Arabica",IF(I432="lib","Liberica"))))</f>
        <v>Robusta</v>
      </c>
      <c r="O432" t="str">
        <f>IF(J432="m","Medium",IF(J432="l","Large",IF(J432="l","Light",IF(J432="d","Dark"))))</f>
        <v>Dark</v>
      </c>
    </row>
    <row r="433" spans="1:15"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8">
        <f>INDEX(products!$A$1:$G$49,MATCH(orders!$D433,products!$A$1:$A$49,0),MATCH(orders!L$1,products!$A$1:$G$1,0))</f>
        <v>27.945</v>
      </c>
      <c r="M433" s="6">
        <f>L433*E433</f>
        <v>83.835000000000008</v>
      </c>
      <c r="N433" t="str">
        <f>IF(I433="rob","Robusta",IF(I433="exc","Excelsa",IF(I433="ara","Arabica",IF(I433="lib","Liberica"))))</f>
        <v>Excelsa</v>
      </c>
      <c r="O433" t="str">
        <f>IF(J433="m","Medium",IF(J433="l","Large",IF(J433="l","Light",IF(J433="d","Dark"))))</f>
        <v>Dark</v>
      </c>
    </row>
    <row r="434" spans="1:15"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8">
        <f>INDEX(products!$A$1:$G$49,MATCH(orders!$D434,products!$A$1:$A$49,0),MATCH(orders!L$1,products!$A$1:$G$1,0))</f>
        <v>11.25</v>
      </c>
      <c r="M434" s="6">
        <f>L434*E434</f>
        <v>22.5</v>
      </c>
      <c r="N434" t="str">
        <f>IF(I434="rob","Robusta",IF(I434="exc","Excelsa",IF(I434="ara","Arabica",IF(I434="lib","Liberica"))))</f>
        <v>Arabica</v>
      </c>
      <c r="O434" t="str">
        <f>IF(J434="m","Medium",IF(J434="l","Large",IF(J434="l","Light",IF(J434="d","Dark"))))</f>
        <v>Medium</v>
      </c>
    </row>
    <row r="435" spans="1:15"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8">
        <f>INDEX(products!$A$1:$G$49,MATCH(orders!$D435,products!$A$1:$A$49,0),MATCH(orders!L$1,products!$A$1:$G$1,0))</f>
        <v>33.464999999999996</v>
      </c>
      <c r="M435" s="6">
        <f>L435*E435</f>
        <v>200.78999999999996</v>
      </c>
      <c r="N435" t="str">
        <f>IF(I435="rob","Robusta",IF(I435="exc","Excelsa",IF(I435="ara","Arabica",IF(I435="lib","Liberica"))))</f>
        <v>Liberica</v>
      </c>
      <c r="O435" t="str">
        <f>IF(J435="m","Medium",IF(J435="l","Large",IF(J435="l","Light",IF(J435="d","Dark"))))</f>
        <v>Medium</v>
      </c>
    </row>
    <row r="436" spans="1:15"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8">
        <f>INDEX(products!$A$1:$G$49,MATCH(orders!$D436,products!$A$1:$A$49,0),MATCH(orders!L$1,products!$A$1:$G$1,0))</f>
        <v>11.25</v>
      </c>
      <c r="M436" s="6">
        <f>L436*E436</f>
        <v>67.5</v>
      </c>
      <c r="N436" t="str">
        <f>IF(I436="rob","Robusta",IF(I436="exc","Excelsa",IF(I436="ara","Arabica",IF(I436="lib","Liberica"))))</f>
        <v>Arabica</v>
      </c>
      <c r="O436" t="str">
        <f>IF(J436="m","Medium",IF(J436="l","Large",IF(J436="l","Light",IF(J436="d","Dark"))))</f>
        <v>Medium</v>
      </c>
    </row>
    <row r="437" spans="1:15"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8">
        <f>INDEX(products!$A$1:$G$49,MATCH(orders!$D437,products!$A$1:$A$49,0),MATCH(orders!L$1,products!$A$1:$G$1,0))</f>
        <v>8.25</v>
      </c>
      <c r="M437" s="6">
        <f>L437*E437</f>
        <v>8.25</v>
      </c>
      <c r="N437" t="str">
        <f>IF(I437="rob","Robusta",IF(I437="exc","Excelsa",IF(I437="ara","Arabica",IF(I437="lib","Liberica"))))</f>
        <v>Excelsa</v>
      </c>
      <c r="O437" t="str">
        <f>IF(J437="m","Medium",IF(J437="l","Large",IF(J437="l","Light",IF(J437="d","Dark"))))</f>
        <v>Medium</v>
      </c>
    </row>
    <row r="438" spans="1:15"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8">
        <f>INDEX(products!$A$1:$G$49,MATCH(orders!$D438,products!$A$1:$A$49,0),MATCH(orders!L$1,products!$A$1:$G$1,0))</f>
        <v>4.7549999999999999</v>
      </c>
      <c r="M438" s="6">
        <f>L438*E438</f>
        <v>9.51</v>
      </c>
      <c r="N438" t="str">
        <f>IF(I438="rob","Robusta",IF(I438="exc","Excelsa",IF(I438="ara","Arabica",IF(I438="lib","Liberica"))))</f>
        <v>Liberica</v>
      </c>
      <c r="O438" t="str">
        <f>IF(J438="m","Medium",IF(J438="l","Large",IF(J438="l","Light",IF(J438="d","Dark"))))</f>
        <v>Large</v>
      </c>
    </row>
    <row r="439" spans="1:15"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8">
        <f>INDEX(products!$A$1:$G$49,MATCH(orders!$D439,products!$A$1:$A$49,0),MATCH(orders!L$1,products!$A$1:$G$1,0))</f>
        <v>29.784999999999997</v>
      </c>
      <c r="M439" s="6">
        <f>L439*E439</f>
        <v>29.784999999999997</v>
      </c>
      <c r="N439" t="str">
        <f>IF(I439="rob","Robusta",IF(I439="exc","Excelsa",IF(I439="ara","Arabica",IF(I439="lib","Liberica"))))</f>
        <v>Liberica</v>
      </c>
      <c r="O439" t="str">
        <f>IF(J439="m","Medium",IF(J439="l","Large",IF(J439="l","Light",IF(J439="d","Dark"))))</f>
        <v>Dark</v>
      </c>
    </row>
    <row r="440" spans="1:15"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8">
        <f>INDEX(products!$A$1:$G$49,MATCH(orders!$D440,products!$A$1:$A$49,0),MATCH(orders!L$1,products!$A$1:$G$1,0))</f>
        <v>7.77</v>
      </c>
      <c r="M440" s="6">
        <f>L440*E440</f>
        <v>15.54</v>
      </c>
      <c r="N440" t="str">
        <f>IF(I440="rob","Robusta",IF(I440="exc","Excelsa",IF(I440="ara","Arabica",IF(I440="lib","Liberica"))))</f>
        <v>Liberica</v>
      </c>
      <c r="O440" t="str">
        <f>IF(J440="m","Medium",IF(J440="l","Large",IF(J440="l","Light",IF(J440="d","Dark"))))</f>
        <v>Dark</v>
      </c>
    </row>
    <row r="441" spans="1:15"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8">
        <f>INDEX(products!$A$1:$G$49,MATCH(orders!$D441,products!$A$1:$A$49,0),MATCH(orders!L$1,products!$A$1:$G$1,0))</f>
        <v>8.91</v>
      </c>
      <c r="M441" s="6">
        <f>L441*E441</f>
        <v>35.64</v>
      </c>
      <c r="N441" t="str">
        <f>IF(I441="rob","Robusta",IF(I441="exc","Excelsa",IF(I441="ara","Arabica",IF(I441="lib","Liberica"))))</f>
        <v>Excelsa</v>
      </c>
      <c r="O441" t="str">
        <f>IF(J441="m","Medium",IF(J441="l","Large",IF(J441="l","Light",IF(J441="d","Dark"))))</f>
        <v>Large</v>
      </c>
    </row>
    <row r="442" spans="1:15"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8">
        <f>INDEX(products!$A$1:$G$49,MATCH(orders!$D442,products!$A$1:$A$49,0),MATCH(orders!L$1,products!$A$1:$G$1,0))</f>
        <v>25.874999999999996</v>
      </c>
      <c r="M442" s="6">
        <f>L442*E442</f>
        <v>103.49999999999999</v>
      </c>
      <c r="N442" t="str">
        <f>IF(I442="rob","Robusta",IF(I442="exc","Excelsa",IF(I442="ara","Arabica",IF(I442="lib","Liberica"))))</f>
        <v>Arabica</v>
      </c>
      <c r="O442" t="str">
        <f>IF(J442="m","Medium",IF(J442="l","Large",IF(J442="l","Light",IF(J442="d","Dark"))))</f>
        <v>Medium</v>
      </c>
    </row>
    <row r="443" spans="1:15"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8">
        <f>INDEX(products!$A$1:$G$49,MATCH(orders!$D443,products!$A$1:$A$49,0),MATCH(orders!L$1,products!$A$1:$G$1,0))</f>
        <v>12.15</v>
      </c>
      <c r="M443" s="6">
        <f>L443*E443</f>
        <v>36.450000000000003</v>
      </c>
      <c r="N443" t="str">
        <f>IF(I443="rob","Robusta",IF(I443="exc","Excelsa",IF(I443="ara","Arabica",IF(I443="lib","Liberica"))))</f>
        <v>Excelsa</v>
      </c>
      <c r="O443" t="str">
        <f>IF(J443="m","Medium",IF(J443="l","Large",IF(J443="l","Light",IF(J443="d","Dark"))))</f>
        <v>Dark</v>
      </c>
    </row>
    <row r="444" spans="1:15"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8">
        <f>INDEX(products!$A$1:$G$49,MATCH(orders!$D444,products!$A$1:$A$49,0),MATCH(orders!L$1,products!$A$1:$G$1,0))</f>
        <v>7.169999999999999</v>
      </c>
      <c r="M444" s="6">
        <f>L444*E444</f>
        <v>35.849999999999994</v>
      </c>
      <c r="N444" t="str">
        <f>IF(I444="rob","Robusta",IF(I444="exc","Excelsa",IF(I444="ara","Arabica",IF(I444="lib","Liberica"))))</f>
        <v>Robusta</v>
      </c>
      <c r="O444" t="str">
        <f>IF(J444="m","Medium",IF(J444="l","Large",IF(J444="l","Light",IF(J444="d","Dark"))))</f>
        <v>Large</v>
      </c>
    </row>
    <row r="445" spans="1:15"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8">
        <f>INDEX(products!$A$1:$G$49,MATCH(orders!$D445,products!$A$1:$A$49,0),MATCH(orders!L$1,products!$A$1:$G$1,0))</f>
        <v>4.4550000000000001</v>
      </c>
      <c r="M445" s="6">
        <f>L445*E445</f>
        <v>22.274999999999999</v>
      </c>
      <c r="N445" t="str">
        <f>IF(I445="rob","Robusta",IF(I445="exc","Excelsa",IF(I445="ara","Arabica",IF(I445="lib","Liberica"))))</f>
        <v>Excelsa</v>
      </c>
      <c r="O445" t="str">
        <f>IF(J445="m","Medium",IF(J445="l","Large",IF(J445="l","Light",IF(J445="d","Dark"))))</f>
        <v>Large</v>
      </c>
    </row>
    <row r="446" spans="1:15"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8">
        <f>INDEX(products!$A$1:$G$49,MATCH(orders!$D446,products!$A$1:$A$49,0),MATCH(orders!L$1,products!$A$1:$G$1,0))</f>
        <v>4.125</v>
      </c>
      <c r="M446" s="6">
        <f>L446*E446</f>
        <v>24.75</v>
      </c>
      <c r="N446" t="str">
        <f>IF(I446="rob","Robusta",IF(I446="exc","Excelsa",IF(I446="ara","Arabica",IF(I446="lib","Liberica"))))</f>
        <v>Excelsa</v>
      </c>
      <c r="O446" t="str">
        <f>IF(J446="m","Medium",IF(J446="l","Large",IF(J446="l","Light",IF(J446="d","Dark"))))</f>
        <v>Medium</v>
      </c>
    </row>
    <row r="447" spans="1:15"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8">
        <f>INDEX(products!$A$1:$G$49,MATCH(orders!$D447,products!$A$1:$A$49,0),MATCH(orders!L$1,products!$A$1:$G$1,0))</f>
        <v>33.464999999999996</v>
      </c>
      <c r="M447" s="6">
        <f>L447*E447</f>
        <v>66.929999999999993</v>
      </c>
      <c r="N447" t="str">
        <f>IF(I447="rob","Robusta",IF(I447="exc","Excelsa",IF(I447="ara","Arabica",IF(I447="lib","Liberica"))))</f>
        <v>Liberica</v>
      </c>
      <c r="O447" t="str">
        <f>IF(J447="m","Medium",IF(J447="l","Large",IF(J447="l","Light",IF(J447="d","Dark"))))</f>
        <v>Medium</v>
      </c>
    </row>
    <row r="448" spans="1:15"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8">
        <f>INDEX(products!$A$1:$G$49,MATCH(orders!$D448,products!$A$1:$A$49,0),MATCH(orders!L$1,products!$A$1:$G$1,0))</f>
        <v>8.73</v>
      </c>
      <c r="M448" s="6">
        <f>L448*E448</f>
        <v>8.73</v>
      </c>
      <c r="N448" t="str">
        <f>IF(I448="rob","Robusta",IF(I448="exc","Excelsa",IF(I448="ara","Arabica",IF(I448="lib","Liberica"))))</f>
        <v>Liberica</v>
      </c>
      <c r="O448" t="str">
        <f>IF(J448="m","Medium",IF(J448="l","Large",IF(J448="l","Light",IF(J448="d","Dark"))))</f>
        <v>Medium</v>
      </c>
    </row>
    <row r="449" spans="1:15"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8">
        <f>INDEX(products!$A$1:$G$49,MATCH(orders!$D449,products!$A$1:$A$49,0),MATCH(orders!L$1,products!$A$1:$G$1,0))</f>
        <v>5.97</v>
      </c>
      <c r="M449" s="6">
        <f>L449*E449</f>
        <v>17.91</v>
      </c>
      <c r="N449" t="str">
        <f>IF(I449="rob","Robusta",IF(I449="exc","Excelsa",IF(I449="ara","Arabica",IF(I449="lib","Liberica"))))</f>
        <v>Robusta</v>
      </c>
      <c r="O449" t="str">
        <f>IF(J449="m","Medium",IF(J449="l","Large",IF(J449="l","Light",IF(J449="d","Dark"))))</f>
        <v>Medium</v>
      </c>
    </row>
    <row r="450" spans="1:15"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8">
        <f>INDEX(products!$A$1:$G$49,MATCH(orders!$D450,products!$A$1:$A$49,0),MATCH(orders!L$1,products!$A$1:$G$1,0))</f>
        <v>7.169999999999999</v>
      </c>
      <c r="M450" s="6">
        <f>L450*E450</f>
        <v>7.169999999999999</v>
      </c>
      <c r="N450" t="str">
        <f>IF(I450="rob","Robusta",IF(I450="exc","Excelsa",IF(I450="ara","Arabica",IF(I450="lib","Liberica"))))</f>
        <v>Robusta</v>
      </c>
      <c r="O450" t="str">
        <f>IF(J450="m","Medium",IF(J450="l","Large",IF(J450="l","Light",IF(J450="d","Dark"))))</f>
        <v>Large</v>
      </c>
    </row>
    <row r="451" spans="1:15"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8">
        <f>INDEX(products!$A$1:$G$49,MATCH(orders!$D451,products!$A$1:$A$49,0),MATCH(orders!L$1,products!$A$1:$G$1,0))</f>
        <v>2.6849999999999996</v>
      </c>
      <c r="M451" s="6">
        <f>L451*E451</f>
        <v>5.3699999999999992</v>
      </c>
      <c r="N451" t="str">
        <f>IF(I451="rob","Robusta",IF(I451="exc","Excelsa",IF(I451="ara","Arabica",IF(I451="lib","Liberica"))))</f>
        <v>Robusta</v>
      </c>
      <c r="O451" t="str">
        <f>IF(J451="m","Medium",IF(J451="l","Large",IF(J451="l","Light",IF(J451="d","Dark"))))</f>
        <v>Dark</v>
      </c>
    </row>
    <row r="452" spans="1:15"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8">
        <f>INDEX(products!$A$1:$G$49,MATCH(orders!$D452,products!$A$1:$A$49,0),MATCH(orders!L$1,products!$A$1:$G$1,0))</f>
        <v>4.7549999999999999</v>
      </c>
      <c r="M452" s="6">
        <f>L452*E452</f>
        <v>23.774999999999999</v>
      </c>
      <c r="N452" t="str">
        <f>IF(I452="rob","Robusta",IF(I452="exc","Excelsa",IF(I452="ara","Arabica",IF(I452="lib","Liberica"))))</f>
        <v>Liberica</v>
      </c>
      <c r="O452" t="str">
        <f>IF(J452="m","Medium",IF(J452="l","Large",IF(J452="l","Light",IF(J452="d","Dark"))))</f>
        <v>Large</v>
      </c>
    </row>
    <row r="453" spans="1:15"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8">
        <f>INDEX(products!$A$1:$G$49,MATCH(orders!$D453,products!$A$1:$A$49,0),MATCH(orders!L$1,products!$A$1:$G$1,0))</f>
        <v>20.584999999999997</v>
      </c>
      <c r="M453" s="6">
        <f>L453*E453</f>
        <v>41.169999999999995</v>
      </c>
      <c r="N453" t="str">
        <f>IF(I453="rob","Robusta",IF(I453="exc","Excelsa",IF(I453="ara","Arabica",IF(I453="lib","Liberica"))))</f>
        <v>Robusta</v>
      </c>
      <c r="O453" t="str">
        <f>IF(J453="m","Medium",IF(J453="l","Large",IF(J453="l","Light",IF(J453="d","Dark"))))</f>
        <v>Dark</v>
      </c>
    </row>
    <row r="454" spans="1:15"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8">
        <f>INDEX(products!$A$1:$G$49,MATCH(orders!$D454,products!$A$1:$A$49,0),MATCH(orders!L$1,products!$A$1:$G$1,0))</f>
        <v>3.8849999999999998</v>
      </c>
      <c r="M454" s="6">
        <f>L454*E454</f>
        <v>11.654999999999999</v>
      </c>
      <c r="N454" t="str">
        <f>IF(I454="rob","Robusta",IF(I454="exc","Excelsa",IF(I454="ara","Arabica",IF(I454="lib","Liberica"))))</f>
        <v>Arabica</v>
      </c>
      <c r="O454" t="str">
        <f>IF(J454="m","Medium",IF(J454="l","Large",IF(J454="l","Light",IF(J454="d","Dark"))))</f>
        <v>Large</v>
      </c>
    </row>
    <row r="455" spans="1:15"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8">
        <f>INDEX(products!$A$1:$G$49,MATCH(orders!$D455,products!$A$1:$A$49,0),MATCH(orders!L$1,products!$A$1:$G$1,0))</f>
        <v>9.51</v>
      </c>
      <c r="M455" s="6">
        <f>L455*E455</f>
        <v>38.04</v>
      </c>
      <c r="N455" t="str">
        <f>IF(I455="rob","Robusta",IF(I455="exc","Excelsa",IF(I455="ara","Arabica",IF(I455="lib","Liberica"))))</f>
        <v>Liberica</v>
      </c>
      <c r="O455" t="str">
        <f>IF(J455="m","Medium",IF(J455="l","Large",IF(J455="l","Light",IF(J455="d","Dark"))))</f>
        <v>Large</v>
      </c>
    </row>
    <row r="456" spans="1:15"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8">
        <f>INDEX(products!$A$1:$G$49,MATCH(orders!$D456,products!$A$1:$A$49,0),MATCH(orders!L$1,products!$A$1:$G$1,0))</f>
        <v>20.584999999999997</v>
      </c>
      <c r="M456" s="6">
        <f>L456*E456</f>
        <v>82.339999999999989</v>
      </c>
      <c r="N456" t="str">
        <f>IF(I456="rob","Robusta",IF(I456="exc","Excelsa",IF(I456="ara","Arabica",IF(I456="lib","Liberica"))))</f>
        <v>Robusta</v>
      </c>
      <c r="O456" t="str">
        <f>IF(J456="m","Medium",IF(J456="l","Large",IF(J456="l","Light",IF(J456="d","Dark"))))</f>
        <v>Dark</v>
      </c>
    </row>
    <row r="457" spans="1:15"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8">
        <f>INDEX(products!$A$1:$G$49,MATCH(orders!$D457,products!$A$1:$A$49,0),MATCH(orders!L$1,products!$A$1:$G$1,0))</f>
        <v>4.7549999999999999</v>
      </c>
      <c r="M457" s="6">
        <f>L457*E457</f>
        <v>9.51</v>
      </c>
      <c r="N457" t="str">
        <f>IF(I457="rob","Robusta",IF(I457="exc","Excelsa",IF(I457="ara","Arabica",IF(I457="lib","Liberica"))))</f>
        <v>Liberica</v>
      </c>
      <c r="O457" t="str">
        <f>IF(J457="m","Medium",IF(J457="l","Large",IF(J457="l","Light",IF(J457="d","Dark"))))</f>
        <v>Large</v>
      </c>
    </row>
    <row r="458" spans="1:15"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8">
        <f>INDEX(products!$A$1:$G$49,MATCH(orders!$D458,products!$A$1:$A$49,0),MATCH(orders!L$1,products!$A$1:$G$1,0))</f>
        <v>20.584999999999997</v>
      </c>
      <c r="M458" s="6">
        <f>L458*E458</f>
        <v>41.169999999999995</v>
      </c>
      <c r="N458" t="str">
        <f>IF(I458="rob","Robusta",IF(I458="exc","Excelsa",IF(I458="ara","Arabica",IF(I458="lib","Liberica"))))</f>
        <v>Robusta</v>
      </c>
      <c r="O458" t="str">
        <f>IF(J458="m","Medium",IF(J458="l","Large",IF(J458="l","Light",IF(J458="d","Dark"))))</f>
        <v>Dark</v>
      </c>
    </row>
    <row r="459" spans="1:15"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8">
        <f>INDEX(products!$A$1:$G$49,MATCH(orders!$D459,products!$A$1:$A$49,0),MATCH(orders!L$1,products!$A$1:$G$1,0))</f>
        <v>9.51</v>
      </c>
      <c r="M459" s="6">
        <f>L459*E459</f>
        <v>47.55</v>
      </c>
      <c r="N459" t="str">
        <f>IF(I459="rob","Robusta",IF(I459="exc","Excelsa",IF(I459="ara","Arabica",IF(I459="lib","Liberica"))))</f>
        <v>Liberica</v>
      </c>
      <c r="O459" t="str">
        <f>IF(J459="m","Medium",IF(J459="l","Large",IF(J459="l","Light",IF(J459="d","Dark"))))</f>
        <v>Large</v>
      </c>
    </row>
    <row r="460" spans="1:15"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8">
        <f>INDEX(products!$A$1:$G$49,MATCH(orders!$D460,products!$A$1:$A$49,0),MATCH(orders!L$1,products!$A$1:$G$1,0))</f>
        <v>11.25</v>
      </c>
      <c r="M460" s="6">
        <f>L460*E460</f>
        <v>45</v>
      </c>
      <c r="N460" t="str">
        <f>IF(I460="rob","Robusta",IF(I460="exc","Excelsa",IF(I460="ara","Arabica",IF(I460="lib","Liberica"))))</f>
        <v>Arabica</v>
      </c>
      <c r="O460" t="str">
        <f>IF(J460="m","Medium",IF(J460="l","Large",IF(J460="l","Light",IF(J460="d","Dark"))))</f>
        <v>Medium</v>
      </c>
    </row>
    <row r="461" spans="1:15"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8">
        <f>INDEX(products!$A$1:$G$49,MATCH(orders!$D461,products!$A$1:$A$49,0),MATCH(orders!L$1,products!$A$1:$G$1,0))</f>
        <v>4.7549999999999999</v>
      </c>
      <c r="M461" s="6">
        <f>L461*E461</f>
        <v>23.774999999999999</v>
      </c>
      <c r="N461" t="str">
        <f>IF(I461="rob","Robusta",IF(I461="exc","Excelsa",IF(I461="ara","Arabica",IF(I461="lib","Liberica"))))</f>
        <v>Liberica</v>
      </c>
      <c r="O461" t="str">
        <f>IF(J461="m","Medium",IF(J461="l","Large",IF(J461="l","Light",IF(J461="d","Dark"))))</f>
        <v>Large</v>
      </c>
    </row>
    <row r="462" spans="1:15"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8">
        <f>INDEX(products!$A$1:$G$49,MATCH(orders!$D462,products!$A$1:$A$49,0),MATCH(orders!L$1,products!$A$1:$G$1,0))</f>
        <v>5.3699999999999992</v>
      </c>
      <c r="M462" s="6">
        <f>L462*E462</f>
        <v>16.11</v>
      </c>
      <c r="N462" t="str">
        <f>IF(I462="rob","Robusta",IF(I462="exc","Excelsa",IF(I462="ara","Arabica",IF(I462="lib","Liberica"))))</f>
        <v>Robusta</v>
      </c>
      <c r="O462" t="str">
        <f>IF(J462="m","Medium",IF(J462="l","Large",IF(J462="l","Light",IF(J462="d","Dark"))))</f>
        <v>Dark</v>
      </c>
    </row>
    <row r="463" spans="1:15"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8">
        <f>INDEX(products!$A$1:$G$49,MATCH(orders!$D463,products!$A$1:$A$49,0),MATCH(orders!L$1,products!$A$1:$G$1,0))</f>
        <v>2.6849999999999996</v>
      </c>
      <c r="M463" s="6">
        <f>L463*E463</f>
        <v>10.739999999999998</v>
      </c>
      <c r="N463" t="str">
        <f>IF(I463="rob","Robusta",IF(I463="exc","Excelsa",IF(I463="ara","Arabica",IF(I463="lib","Liberica"))))</f>
        <v>Robusta</v>
      </c>
      <c r="O463" t="str">
        <f>IF(J463="m","Medium",IF(J463="l","Large",IF(J463="l","Light",IF(J463="d","Dark"))))</f>
        <v>Dark</v>
      </c>
    </row>
    <row r="464" spans="1:15"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8">
        <f>INDEX(products!$A$1:$G$49,MATCH(orders!$D464,products!$A$1:$A$49,0),MATCH(orders!L$1,products!$A$1:$G$1,0))</f>
        <v>9.9499999999999993</v>
      </c>
      <c r="M464" s="6">
        <f>L464*E464</f>
        <v>49.75</v>
      </c>
      <c r="N464" t="str">
        <f>IF(I464="rob","Robusta",IF(I464="exc","Excelsa",IF(I464="ara","Arabica",IF(I464="lib","Liberica"))))</f>
        <v>Arabica</v>
      </c>
      <c r="O464" t="str">
        <f>IF(J464="m","Medium",IF(J464="l","Large",IF(J464="l","Light",IF(J464="d","Dark"))))</f>
        <v>Dark</v>
      </c>
    </row>
    <row r="465" spans="1:15"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8">
        <f>INDEX(products!$A$1:$G$49,MATCH(orders!$D465,products!$A$1:$A$49,0),MATCH(orders!L$1,products!$A$1:$G$1,0))</f>
        <v>13.75</v>
      </c>
      <c r="M465" s="6">
        <f>L465*E465</f>
        <v>27.5</v>
      </c>
      <c r="N465" t="str">
        <f>IF(I465="rob","Robusta",IF(I465="exc","Excelsa",IF(I465="ara","Arabica",IF(I465="lib","Liberica"))))</f>
        <v>Excelsa</v>
      </c>
      <c r="O465" t="str">
        <f>IF(J465="m","Medium",IF(J465="l","Large",IF(J465="l","Light",IF(J465="d","Dark"))))</f>
        <v>Medium</v>
      </c>
    </row>
    <row r="466" spans="1:15"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8">
        <f>INDEX(products!$A$1:$G$49,MATCH(orders!$D466,products!$A$1:$A$49,0),MATCH(orders!L$1,products!$A$1:$G$1,0))</f>
        <v>29.784999999999997</v>
      </c>
      <c r="M466" s="6">
        <f>L466*E466</f>
        <v>119.13999999999999</v>
      </c>
      <c r="N466" t="str">
        <f>IF(I466="rob","Robusta",IF(I466="exc","Excelsa",IF(I466="ara","Arabica",IF(I466="lib","Liberica"))))</f>
        <v>Liberica</v>
      </c>
      <c r="O466" t="str">
        <f>IF(J466="m","Medium",IF(J466="l","Large",IF(J466="l","Light",IF(J466="d","Dark"))))</f>
        <v>Dark</v>
      </c>
    </row>
    <row r="467" spans="1:15"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8">
        <f>INDEX(products!$A$1:$G$49,MATCH(orders!$D467,products!$A$1:$A$49,0),MATCH(orders!L$1,products!$A$1:$G$1,0))</f>
        <v>20.584999999999997</v>
      </c>
      <c r="M467" s="6">
        <f>L467*E467</f>
        <v>20.584999999999997</v>
      </c>
      <c r="N467" t="str">
        <f>IF(I467="rob","Robusta",IF(I467="exc","Excelsa",IF(I467="ara","Arabica",IF(I467="lib","Liberica"))))</f>
        <v>Robusta</v>
      </c>
      <c r="O467" t="str">
        <f>IF(J467="m","Medium",IF(J467="l","Large",IF(J467="l","Light",IF(J467="d","Dark"))))</f>
        <v>Dark</v>
      </c>
    </row>
    <row r="468" spans="1:15"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8">
        <f>INDEX(products!$A$1:$G$49,MATCH(orders!$D468,products!$A$1:$A$49,0),MATCH(orders!L$1,products!$A$1:$G$1,0))</f>
        <v>2.9849999999999999</v>
      </c>
      <c r="M468" s="6">
        <f>L468*E468</f>
        <v>8.9550000000000001</v>
      </c>
      <c r="N468" t="str">
        <f>IF(I468="rob","Robusta",IF(I468="exc","Excelsa",IF(I468="ara","Arabica",IF(I468="lib","Liberica"))))</f>
        <v>Arabica</v>
      </c>
      <c r="O468" t="str">
        <f>IF(J468="m","Medium",IF(J468="l","Large",IF(J468="l","Light",IF(J468="d","Dark"))))</f>
        <v>Dark</v>
      </c>
    </row>
    <row r="469" spans="1:15"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8">
        <f>INDEX(products!$A$1:$G$49,MATCH(orders!$D469,products!$A$1:$A$49,0),MATCH(orders!L$1,products!$A$1:$G$1,0))</f>
        <v>5.97</v>
      </c>
      <c r="M469" s="6">
        <f>L469*E469</f>
        <v>5.97</v>
      </c>
      <c r="N469" t="str">
        <f>IF(I469="rob","Robusta",IF(I469="exc","Excelsa",IF(I469="ara","Arabica",IF(I469="lib","Liberica"))))</f>
        <v>Arabica</v>
      </c>
      <c r="O469" t="str">
        <f>IF(J469="m","Medium",IF(J469="l","Large",IF(J469="l","Light",IF(J469="d","Dark"))))</f>
        <v>Dark</v>
      </c>
    </row>
    <row r="470" spans="1:15"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8">
        <f>INDEX(products!$A$1:$G$49,MATCH(orders!$D470,products!$A$1:$A$49,0),MATCH(orders!L$1,products!$A$1:$G$1,0))</f>
        <v>13.75</v>
      </c>
      <c r="M470" s="6">
        <f>L470*E470</f>
        <v>41.25</v>
      </c>
      <c r="N470" t="str">
        <f>IF(I470="rob","Robusta",IF(I470="exc","Excelsa",IF(I470="ara","Arabica",IF(I470="lib","Liberica"))))</f>
        <v>Excelsa</v>
      </c>
      <c r="O470" t="str">
        <f>IF(J470="m","Medium",IF(J470="l","Large",IF(J470="l","Light",IF(J470="d","Dark"))))</f>
        <v>Medium</v>
      </c>
    </row>
    <row r="471" spans="1:15"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8">
        <f>INDEX(products!$A$1:$G$49,MATCH(orders!$D471,products!$A$1:$A$49,0),MATCH(orders!L$1,products!$A$1:$G$1,0))</f>
        <v>4.4550000000000001</v>
      </c>
      <c r="M471" s="6">
        <f>L471*E471</f>
        <v>22.274999999999999</v>
      </c>
      <c r="N471" t="str">
        <f>IF(I471="rob","Robusta",IF(I471="exc","Excelsa",IF(I471="ara","Arabica",IF(I471="lib","Liberica"))))</f>
        <v>Excelsa</v>
      </c>
      <c r="O471" t="str">
        <f>IF(J471="m","Medium",IF(J471="l","Large",IF(J471="l","Light",IF(J471="d","Dark"))))</f>
        <v>Large</v>
      </c>
    </row>
    <row r="472" spans="1:15"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8">
        <f>INDEX(products!$A$1:$G$49,MATCH(orders!$D472,products!$A$1:$A$49,0),MATCH(orders!L$1,products!$A$1:$G$1,0))</f>
        <v>6.75</v>
      </c>
      <c r="M472" s="6">
        <f>L472*E472</f>
        <v>6.75</v>
      </c>
      <c r="N472" t="str">
        <f>IF(I472="rob","Robusta",IF(I472="exc","Excelsa",IF(I472="ara","Arabica",IF(I472="lib","Liberica"))))</f>
        <v>Arabica</v>
      </c>
      <c r="O472" t="str">
        <f>IF(J472="m","Medium",IF(J472="l","Large",IF(J472="l","Light",IF(J472="d","Dark"))))</f>
        <v>Medium</v>
      </c>
    </row>
    <row r="473" spans="1:15"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8">
        <f>INDEX(products!$A$1:$G$49,MATCH(orders!$D473,products!$A$1:$A$49,0),MATCH(orders!L$1,products!$A$1:$G$1,0))</f>
        <v>33.464999999999996</v>
      </c>
      <c r="M473" s="6">
        <f>L473*E473</f>
        <v>133.85999999999999</v>
      </c>
      <c r="N473" t="str">
        <f>IF(I473="rob","Robusta",IF(I473="exc","Excelsa",IF(I473="ara","Arabica",IF(I473="lib","Liberica"))))</f>
        <v>Liberica</v>
      </c>
      <c r="O473" t="str">
        <f>IF(J473="m","Medium",IF(J473="l","Large",IF(J473="l","Light",IF(J473="d","Dark"))))</f>
        <v>Medium</v>
      </c>
    </row>
    <row r="474" spans="1:15"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8">
        <f>INDEX(products!$A$1:$G$49,MATCH(orders!$D474,products!$A$1:$A$49,0),MATCH(orders!L$1,products!$A$1:$G$1,0))</f>
        <v>2.9849999999999999</v>
      </c>
      <c r="M474" s="6">
        <f>L474*E474</f>
        <v>5.97</v>
      </c>
      <c r="N474" t="str">
        <f>IF(I474="rob","Robusta",IF(I474="exc","Excelsa",IF(I474="ara","Arabica",IF(I474="lib","Liberica"))))</f>
        <v>Arabica</v>
      </c>
      <c r="O474" t="str">
        <f>IF(J474="m","Medium",IF(J474="l","Large",IF(J474="l","Light",IF(J474="d","Dark"))))</f>
        <v>Dark</v>
      </c>
    </row>
    <row r="475" spans="1:15"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8">
        <f>INDEX(products!$A$1:$G$49,MATCH(orders!$D475,products!$A$1:$A$49,0),MATCH(orders!L$1,products!$A$1:$G$1,0))</f>
        <v>12.95</v>
      </c>
      <c r="M475" s="6">
        <f>L475*E475</f>
        <v>25.9</v>
      </c>
      <c r="N475" t="str">
        <f>IF(I475="rob","Robusta",IF(I475="exc","Excelsa",IF(I475="ara","Arabica",IF(I475="lib","Liberica"))))</f>
        <v>Arabica</v>
      </c>
      <c r="O475" t="str">
        <f>IF(J475="m","Medium",IF(J475="l","Large",IF(J475="l","Light",IF(J475="d","Dark"))))</f>
        <v>Large</v>
      </c>
    </row>
    <row r="476" spans="1:15"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8">
        <f>INDEX(products!$A$1:$G$49,MATCH(orders!$D476,products!$A$1:$A$49,0),MATCH(orders!L$1,products!$A$1:$G$1,0))</f>
        <v>31.624999999999996</v>
      </c>
      <c r="M476" s="6">
        <f>L476*E476</f>
        <v>31.624999999999996</v>
      </c>
      <c r="N476" t="str">
        <f>IF(I476="rob","Robusta",IF(I476="exc","Excelsa",IF(I476="ara","Arabica",IF(I476="lib","Liberica"))))</f>
        <v>Excelsa</v>
      </c>
      <c r="O476" t="str">
        <f>IF(J476="m","Medium",IF(J476="l","Large",IF(J476="l","Light",IF(J476="d","Dark"))))</f>
        <v>Medium</v>
      </c>
    </row>
    <row r="477" spans="1:15"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8">
        <f>INDEX(products!$A$1:$G$49,MATCH(orders!$D477,products!$A$1:$A$49,0),MATCH(orders!L$1,products!$A$1:$G$1,0))</f>
        <v>4.3650000000000002</v>
      </c>
      <c r="M477" s="6">
        <f>L477*E477</f>
        <v>8.73</v>
      </c>
      <c r="N477" t="str">
        <f>IF(I477="rob","Robusta",IF(I477="exc","Excelsa",IF(I477="ara","Arabica",IF(I477="lib","Liberica"))))</f>
        <v>Liberica</v>
      </c>
      <c r="O477" t="str">
        <f>IF(J477="m","Medium",IF(J477="l","Large",IF(J477="l","Light",IF(J477="d","Dark"))))</f>
        <v>Medium</v>
      </c>
    </row>
    <row r="478" spans="1:15"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8">
        <f>INDEX(products!$A$1:$G$49,MATCH(orders!$D478,products!$A$1:$A$49,0),MATCH(orders!L$1,products!$A$1:$G$1,0))</f>
        <v>4.4550000000000001</v>
      </c>
      <c r="M478" s="6">
        <f>L478*E478</f>
        <v>26.73</v>
      </c>
      <c r="N478" t="str">
        <f>IF(I478="rob","Robusta",IF(I478="exc","Excelsa",IF(I478="ara","Arabica",IF(I478="lib","Liberica"))))</f>
        <v>Excelsa</v>
      </c>
      <c r="O478" t="str">
        <f>IF(J478="m","Medium",IF(J478="l","Large",IF(J478="l","Light",IF(J478="d","Dark"))))</f>
        <v>Large</v>
      </c>
    </row>
    <row r="479" spans="1:15"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8">
        <f>INDEX(products!$A$1:$G$49,MATCH(orders!$D479,products!$A$1:$A$49,0),MATCH(orders!L$1,products!$A$1:$G$1,0))</f>
        <v>4.3650000000000002</v>
      </c>
      <c r="M479" s="6">
        <f>L479*E479</f>
        <v>26.19</v>
      </c>
      <c r="N479" t="str">
        <f>IF(I479="rob","Robusta",IF(I479="exc","Excelsa",IF(I479="ara","Arabica",IF(I479="lib","Liberica"))))</f>
        <v>Liberica</v>
      </c>
      <c r="O479" t="str">
        <f>IF(J479="m","Medium",IF(J479="l","Large",IF(J479="l","Light",IF(J479="d","Dark"))))</f>
        <v>Medium</v>
      </c>
    </row>
    <row r="480" spans="1:15"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8">
        <f>INDEX(products!$A$1:$G$49,MATCH(orders!$D480,products!$A$1:$A$49,0),MATCH(orders!L$1,products!$A$1:$G$1,0))</f>
        <v>8.9499999999999993</v>
      </c>
      <c r="M480" s="6">
        <f>L480*E480</f>
        <v>53.699999999999996</v>
      </c>
      <c r="N480" t="str">
        <f>IF(I480="rob","Robusta",IF(I480="exc","Excelsa",IF(I480="ara","Arabica",IF(I480="lib","Liberica"))))</f>
        <v>Robusta</v>
      </c>
      <c r="O480" t="str">
        <f>IF(J480="m","Medium",IF(J480="l","Large",IF(J480="l","Light",IF(J480="d","Dark"))))</f>
        <v>Dark</v>
      </c>
    </row>
    <row r="481" spans="1:15"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8">
        <f>INDEX(products!$A$1:$G$49,MATCH(orders!$D481,products!$A$1:$A$49,0),MATCH(orders!L$1,products!$A$1:$G$1,0))</f>
        <v>31.624999999999996</v>
      </c>
      <c r="M481" s="6">
        <f>L481*E481</f>
        <v>126.49999999999999</v>
      </c>
      <c r="N481" t="str">
        <f>IF(I481="rob","Robusta",IF(I481="exc","Excelsa",IF(I481="ara","Arabica",IF(I481="lib","Liberica"))))</f>
        <v>Excelsa</v>
      </c>
      <c r="O481" t="str">
        <f>IF(J481="m","Medium",IF(J481="l","Large",IF(J481="l","Light",IF(J481="d","Dark"))))</f>
        <v>Medium</v>
      </c>
    </row>
    <row r="482" spans="1:15"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8">
        <f>INDEX(products!$A$1:$G$49,MATCH(orders!$D482,products!$A$1:$A$49,0),MATCH(orders!L$1,products!$A$1:$G$1,0))</f>
        <v>4.125</v>
      </c>
      <c r="M482" s="6">
        <f>L482*E482</f>
        <v>4.125</v>
      </c>
      <c r="N482" t="str">
        <f>IF(I482="rob","Robusta",IF(I482="exc","Excelsa",IF(I482="ara","Arabica",IF(I482="lib","Liberica"))))</f>
        <v>Excelsa</v>
      </c>
      <c r="O482" t="str">
        <f>IF(J482="m","Medium",IF(J482="l","Large",IF(J482="l","Light",IF(J482="d","Dark"))))</f>
        <v>Medium</v>
      </c>
    </row>
    <row r="483" spans="1:15"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8">
        <f>INDEX(products!$A$1:$G$49,MATCH(orders!$D483,products!$A$1:$A$49,0),MATCH(orders!L$1,products!$A$1:$G$1,0))</f>
        <v>11.95</v>
      </c>
      <c r="M483" s="6">
        <f>L483*E483</f>
        <v>23.9</v>
      </c>
      <c r="N483" t="str">
        <f>IF(I483="rob","Robusta",IF(I483="exc","Excelsa",IF(I483="ara","Arabica",IF(I483="lib","Liberica"))))</f>
        <v>Robusta</v>
      </c>
      <c r="O483" t="str">
        <f>IF(J483="m","Medium",IF(J483="l","Large",IF(J483="l","Light",IF(J483="d","Dark"))))</f>
        <v>Large</v>
      </c>
    </row>
    <row r="484" spans="1:15"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8">
        <f>INDEX(products!$A$1:$G$49,MATCH(orders!$D484,products!$A$1:$A$49,0),MATCH(orders!L$1,products!$A$1:$G$1,0))</f>
        <v>27.945</v>
      </c>
      <c r="M484" s="6">
        <f>L484*E484</f>
        <v>139.72499999999999</v>
      </c>
      <c r="N484" t="str">
        <f>IF(I484="rob","Robusta",IF(I484="exc","Excelsa",IF(I484="ara","Arabica",IF(I484="lib","Liberica"))))</f>
        <v>Excelsa</v>
      </c>
      <c r="O484" t="str">
        <f>IF(J484="m","Medium",IF(J484="l","Large",IF(J484="l","Light",IF(J484="d","Dark"))))</f>
        <v>Dark</v>
      </c>
    </row>
    <row r="485" spans="1:15"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8">
        <f>INDEX(products!$A$1:$G$49,MATCH(orders!$D485,products!$A$1:$A$49,0),MATCH(orders!L$1,products!$A$1:$G$1,0))</f>
        <v>29.784999999999997</v>
      </c>
      <c r="M485" s="6">
        <f>L485*E485</f>
        <v>59.569999999999993</v>
      </c>
      <c r="N485" t="str">
        <f>IF(I485="rob","Robusta",IF(I485="exc","Excelsa",IF(I485="ara","Arabica",IF(I485="lib","Liberica"))))</f>
        <v>Liberica</v>
      </c>
      <c r="O485" t="str">
        <f>IF(J485="m","Medium",IF(J485="l","Large",IF(J485="l","Light",IF(J485="d","Dark"))))</f>
        <v>Dark</v>
      </c>
    </row>
    <row r="486" spans="1:15"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8">
        <f>INDEX(products!$A$1:$G$49,MATCH(orders!$D486,products!$A$1:$A$49,0),MATCH(orders!L$1,products!$A$1:$G$1,0))</f>
        <v>9.51</v>
      </c>
      <c r="M486" s="6">
        <f>L486*E486</f>
        <v>57.06</v>
      </c>
      <c r="N486" t="str">
        <f>IF(I486="rob","Robusta",IF(I486="exc","Excelsa",IF(I486="ara","Arabica",IF(I486="lib","Liberica"))))</f>
        <v>Liberica</v>
      </c>
      <c r="O486" t="str">
        <f>IF(J486="m","Medium",IF(J486="l","Large",IF(J486="l","Light",IF(J486="d","Dark"))))</f>
        <v>Large</v>
      </c>
    </row>
    <row r="487" spans="1:15"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8">
        <f>INDEX(products!$A$1:$G$49,MATCH(orders!$D487,products!$A$1:$A$49,0),MATCH(orders!L$1,products!$A$1:$G$1,0))</f>
        <v>3.5849999999999995</v>
      </c>
      <c r="M487" s="6">
        <f>L487*E487</f>
        <v>21.509999999999998</v>
      </c>
      <c r="N487" t="str">
        <f>IF(I487="rob","Robusta",IF(I487="exc","Excelsa",IF(I487="ara","Arabica",IF(I487="lib","Liberica"))))</f>
        <v>Robusta</v>
      </c>
      <c r="O487" t="str">
        <f>IF(J487="m","Medium",IF(J487="l","Large",IF(J487="l","Light",IF(J487="d","Dark"))))</f>
        <v>Large</v>
      </c>
    </row>
    <row r="488" spans="1:15"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8">
        <f>INDEX(products!$A$1:$G$49,MATCH(orders!$D488,products!$A$1:$A$49,0),MATCH(orders!L$1,products!$A$1:$G$1,0))</f>
        <v>8.73</v>
      </c>
      <c r="M488" s="6">
        <f>L488*E488</f>
        <v>52.38</v>
      </c>
      <c r="N488" t="str">
        <f>IF(I488="rob","Robusta",IF(I488="exc","Excelsa",IF(I488="ara","Arabica",IF(I488="lib","Liberica"))))</f>
        <v>Liberica</v>
      </c>
      <c r="O488" t="str">
        <f>IF(J488="m","Medium",IF(J488="l","Large",IF(J488="l","Light",IF(J488="d","Dark"))))</f>
        <v>Medium</v>
      </c>
    </row>
    <row r="489" spans="1:15"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8">
        <f>INDEX(products!$A$1:$G$49,MATCH(orders!$D489,products!$A$1:$A$49,0),MATCH(orders!L$1,products!$A$1:$G$1,0))</f>
        <v>12.15</v>
      </c>
      <c r="M489" s="6">
        <f>L489*E489</f>
        <v>72.900000000000006</v>
      </c>
      <c r="N489" t="str">
        <f>IF(I489="rob","Robusta",IF(I489="exc","Excelsa",IF(I489="ara","Arabica",IF(I489="lib","Liberica"))))</f>
        <v>Excelsa</v>
      </c>
      <c r="O489" t="str">
        <f>IF(J489="m","Medium",IF(J489="l","Large",IF(J489="l","Light",IF(J489="d","Dark"))))</f>
        <v>Dark</v>
      </c>
    </row>
    <row r="490" spans="1:15"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8">
        <f>INDEX(products!$A$1:$G$49,MATCH(orders!$D490,products!$A$1:$A$49,0),MATCH(orders!L$1,products!$A$1:$G$1,0))</f>
        <v>2.9849999999999999</v>
      </c>
      <c r="M490" s="6">
        <f>L490*E490</f>
        <v>14.924999999999999</v>
      </c>
      <c r="N490" t="str">
        <f>IF(I490="rob","Robusta",IF(I490="exc","Excelsa",IF(I490="ara","Arabica",IF(I490="lib","Liberica"))))</f>
        <v>Robusta</v>
      </c>
      <c r="O490" t="str">
        <f>IF(J490="m","Medium",IF(J490="l","Large",IF(J490="l","Light",IF(J490="d","Dark"))))</f>
        <v>Medium</v>
      </c>
    </row>
    <row r="491" spans="1:15"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8">
        <f>INDEX(products!$A$1:$G$49,MATCH(orders!$D491,products!$A$1:$A$49,0),MATCH(orders!L$1,products!$A$1:$G$1,0))</f>
        <v>15.85</v>
      </c>
      <c r="M491" s="6">
        <f>L491*E491</f>
        <v>95.1</v>
      </c>
      <c r="N491" t="str">
        <f>IF(I491="rob","Robusta",IF(I491="exc","Excelsa",IF(I491="ara","Arabica",IF(I491="lib","Liberica"))))</f>
        <v>Liberica</v>
      </c>
      <c r="O491" t="str">
        <f>IF(J491="m","Medium",IF(J491="l","Large",IF(J491="l","Light",IF(J491="d","Dark"))))</f>
        <v>Large</v>
      </c>
    </row>
    <row r="492" spans="1:15"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8">
        <f>INDEX(products!$A$1:$G$49,MATCH(orders!$D492,products!$A$1:$A$49,0),MATCH(orders!L$1,products!$A$1:$G$1,0))</f>
        <v>7.77</v>
      </c>
      <c r="M492" s="6">
        <f>L492*E492</f>
        <v>15.54</v>
      </c>
      <c r="N492" t="str">
        <f>IF(I492="rob","Robusta",IF(I492="exc","Excelsa",IF(I492="ara","Arabica",IF(I492="lib","Liberica"))))</f>
        <v>Liberica</v>
      </c>
      <c r="O492" t="str">
        <f>IF(J492="m","Medium",IF(J492="l","Large",IF(J492="l","Light",IF(J492="d","Dark"))))</f>
        <v>Dark</v>
      </c>
    </row>
    <row r="493" spans="1:15"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8">
        <f>INDEX(products!$A$1:$G$49,MATCH(orders!$D493,products!$A$1:$A$49,0),MATCH(orders!L$1,products!$A$1:$G$1,0))</f>
        <v>3.8849999999999998</v>
      </c>
      <c r="M493" s="6">
        <f>L493*E493</f>
        <v>23.31</v>
      </c>
      <c r="N493" t="str">
        <f>IF(I493="rob","Robusta",IF(I493="exc","Excelsa",IF(I493="ara","Arabica",IF(I493="lib","Liberica"))))</f>
        <v>Liberica</v>
      </c>
      <c r="O493" t="str">
        <f>IF(J493="m","Medium",IF(J493="l","Large",IF(J493="l","Light",IF(J493="d","Dark"))))</f>
        <v>Dark</v>
      </c>
    </row>
    <row r="494" spans="1:15"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8">
        <f>INDEX(products!$A$1:$G$49,MATCH(orders!$D494,products!$A$1:$A$49,0),MATCH(orders!L$1,products!$A$1:$G$1,0))</f>
        <v>4.125</v>
      </c>
      <c r="M494" s="6">
        <f>L494*E494</f>
        <v>4.125</v>
      </c>
      <c r="N494" t="str">
        <f>IF(I494="rob","Robusta",IF(I494="exc","Excelsa",IF(I494="ara","Arabica",IF(I494="lib","Liberica"))))</f>
        <v>Excelsa</v>
      </c>
      <c r="O494" t="str">
        <f>IF(J494="m","Medium",IF(J494="l","Large",IF(J494="l","Light",IF(J494="d","Dark"))))</f>
        <v>Medium</v>
      </c>
    </row>
    <row r="495" spans="1:15"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8">
        <f>INDEX(products!$A$1:$G$49,MATCH(orders!$D495,products!$A$1:$A$49,0),MATCH(orders!L$1,products!$A$1:$G$1,0))</f>
        <v>5.97</v>
      </c>
      <c r="M495" s="6">
        <f>L495*E495</f>
        <v>35.82</v>
      </c>
      <c r="N495" t="str">
        <f>IF(I495="rob","Robusta",IF(I495="exc","Excelsa",IF(I495="ara","Arabica",IF(I495="lib","Liberica"))))</f>
        <v>Robusta</v>
      </c>
      <c r="O495" t="str">
        <f>IF(J495="m","Medium",IF(J495="l","Large",IF(J495="l","Light",IF(J495="d","Dark"))))</f>
        <v>Medium</v>
      </c>
    </row>
    <row r="496" spans="1:15"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8">
        <f>INDEX(products!$A$1:$G$49,MATCH(orders!$D496,products!$A$1:$A$49,0),MATCH(orders!L$1,products!$A$1:$G$1,0))</f>
        <v>15.85</v>
      </c>
      <c r="M496" s="6">
        <f>L496*E496</f>
        <v>31.7</v>
      </c>
      <c r="N496" t="str">
        <f>IF(I496="rob","Robusta",IF(I496="exc","Excelsa",IF(I496="ara","Arabica",IF(I496="lib","Liberica"))))</f>
        <v>Liberica</v>
      </c>
      <c r="O496" t="str">
        <f>IF(J496="m","Medium",IF(J496="l","Large",IF(J496="l","Light",IF(J496="d","Dark"))))</f>
        <v>Large</v>
      </c>
    </row>
    <row r="497" spans="1:15"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8">
        <f>INDEX(products!$A$1:$G$49,MATCH(orders!$D497,products!$A$1:$A$49,0),MATCH(orders!L$1,products!$A$1:$G$1,0))</f>
        <v>15.85</v>
      </c>
      <c r="M497" s="6">
        <f>L497*E497</f>
        <v>79.25</v>
      </c>
      <c r="N497" t="str">
        <f>IF(I497="rob","Robusta",IF(I497="exc","Excelsa",IF(I497="ara","Arabica",IF(I497="lib","Liberica"))))</f>
        <v>Liberica</v>
      </c>
      <c r="O497" t="str">
        <f>IF(J497="m","Medium",IF(J497="l","Large",IF(J497="l","Light",IF(J497="d","Dark"))))</f>
        <v>Large</v>
      </c>
    </row>
    <row r="498" spans="1:15"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8">
        <f>INDEX(products!$A$1:$G$49,MATCH(orders!$D498,products!$A$1:$A$49,0),MATCH(orders!L$1,products!$A$1:$G$1,0))</f>
        <v>3.645</v>
      </c>
      <c r="M498" s="6">
        <f>L498*E498</f>
        <v>10.935</v>
      </c>
      <c r="N498" t="str">
        <f>IF(I498="rob","Robusta",IF(I498="exc","Excelsa",IF(I498="ara","Arabica",IF(I498="lib","Liberica"))))</f>
        <v>Excelsa</v>
      </c>
      <c r="O498" t="str">
        <f>IF(J498="m","Medium",IF(J498="l","Large",IF(J498="l","Light",IF(J498="d","Dark"))))</f>
        <v>Dark</v>
      </c>
    </row>
    <row r="499" spans="1:15"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8">
        <f>INDEX(products!$A$1:$G$49,MATCH(orders!$D499,products!$A$1:$A$49,0),MATCH(orders!L$1,products!$A$1:$G$1,0))</f>
        <v>9.9499999999999993</v>
      </c>
      <c r="M499" s="6">
        <f>L499*E499</f>
        <v>39.799999999999997</v>
      </c>
      <c r="N499" t="str">
        <f>IF(I499="rob","Robusta",IF(I499="exc","Excelsa",IF(I499="ara","Arabica",IF(I499="lib","Liberica"))))</f>
        <v>Arabica</v>
      </c>
      <c r="O499" t="str">
        <f>IF(J499="m","Medium",IF(J499="l","Large",IF(J499="l","Light",IF(J499="d","Dark"))))</f>
        <v>Dark</v>
      </c>
    </row>
    <row r="500" spans="1:15"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8">
        <f>INDEX(products!$A$1:$G$49,MATCH(orders!$D500,products!$A$1:$A$49,0),MATCH(orders!L$1,products!$A$1:$G$1,0))</f>
        <v>9.9499999999999993</v>
      </c>
      <c r="M500" s="6">
        <f>L500*E500</f>
        <v>49.75</v>
      </c>
      <c r="N500" t="str">
        <f>IF(I500="rob","Robusta",IF(I500="exc","Excelsa",IF(I500="ara","Arabica",IF(I500="lib","Liberica"))))</f>
        <v>Robusta</v>
      </c>
      <c r="O500" t="str">
        <f>IF(J500="m","Medium",IF(J500="l","Large",IF(J500="l","Light",IF(J500="d","Dark"))))</f>
        <v>Medium</v>
      </c>
    </row>
    <row r="501" spans="1:15"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8">
        <f>INDEX(products!$A$1:$G$49,MATCH(orders!$D501,products!$A$1:$A$49,0),MATCH(orders!L$1,products!$A$1:$G$1,0))</f>
        <v>2.6849999999999996</v>
      </c>
      <c r="M501" s="6">
        <f>L501*E501</f>
        <v>8.0549999999999997</v>
      </c>
      <c r="N501" t="str">
        <f>IF(I501="rob","Robusta",IF(I501="exc","Excelsa",IF(I501="ara","Arabica",IF(I501="lib","Liberica"))))</f>
        <v>Robusta</v>
      </c>
      <c r="O501" t="str">
        <f>IF(J501="m","Medium",IF(J501="l","Large",IF(J501="l","Light",IF(J501="d","Dark"))))</f>
        <v>Dark</v>
      </c>
    </row>
    <row r="502" spans="1:15"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8">
        <f>INDEX(products!$A$1:$G$49,MATCH(orders!$D502,products!$A$1:$A$49,0),MATCH(orders!L$1,products!$A$1:$G$1,0))</f>
        <v>11.95</v>
      </c>
      <c r="M502" s="6">
        <f>L502*E502</f>
        <v>47.8</v>
      </c>
      <c r="N502" t="str">
        <f>IF(I502="rob","Robusta",IF(I502="exc","Excelsa",IF(I502="ara","Arabica",IF(I502="lib","Liberica"))))</f>
        <v>Robusta</v>
      </c>
      <c r="O502" t="str">
        <f>IF(J502="m","Medium",IF(J502="l","Large",IF(J502="l","Light",IF(J502="d","Dark"))))</f>
        <v>Large</v>
      </c>
    </row>
    <row r="503" spans="1:15"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8">
        <f>INDEX(products!$A$1:$G$49,MATCH(orders!$D503,products!$A$1:$A$49,0),MATCH(orders!L$1,products!$A$1:$G$1,0))</f>
        <v>2.9849999999999999</v>
      </c>
      <c r="M503" s="6">
        <f>L503*E503</f>
        <v>11.94</v>
      </c>
      <c r="N503" t="str">
        <f>IF(I503="rob","Robusta",IF(I503="exc","Excelsa",IF(I503="ara","Arabica",IF(I503="lib","Liberica"))))</f>
        <v>Robusta</v>
      </c>
      <c r="O503" t="str">
        <f>IF(J503="m","Medium",IF(J503="l","Large",IF(J503="l","Light",IF(J503="d","Dark"))))</f>
        <v>Medium</v>
      </c>
    </row>
    <row r="504" spans="1:15"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8">
        <f>INDEX(products!$A$1:$G$49,MATCH(orders!$D504,products!$A$1:$A$49,0),MATCH(orders!L$1,products!$A$1:$G$1,0))</f>
        <v>4.125</v>
      </c>
      <c r="M504" s="6">
        <f>L504*E504</f>
        <v>16.5</v>
      </c>
      <c r="N504" t="str">
        <f>IF(I504="rob","Robusta",IF(I504="exc","Excelsa",IF(I504="ara","Arabica",IF(I504="lib","Liberica"))))</f>
        <v>Excelsa</v>
      </c>
      <c r="O504" t="str">
        <f>IF(J504="m","Medium",IF(J504="l","Large",IF(J504="l","Light",IF(J504="d","Dark"))))</f>
        <v>Medium</v>
      </c>
    </row>
    <row r="505" spans="1:15"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8">
        <f>INDEX(products!$A$1:$G$49,MATCH(orders!$D505,products!$A$1:$A$49,0),MATCH(orders!L$1,products!$A$1:$G$1,0))</f>
        <v>12.95</v>
      </c>
      <c r="M505" s="6">
        <f>L505*E505</f>
        <v>51.8</v>
      </c>
      <c r="N505" t="str">
        <f>IF(I505="rob","Robusta",IF(I505="exc","Excelsa",IF(I505="ara","Arabica",IF(I505="lib","Liberica"))))</f>
        <v>Liberica</v>
      </c>
      <c r="O505" t="str">
        <f>IF(J505="m","Medium",IF(J505="l","Large",IF(J505="l","Light",IF(J505="d","Dark"))))</f>
        <v>Dark</v>
      </c>
    </row>
    <row r="506" spans="1:15"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8">
        <f>INDEX(products!$A$1:$G$49,MATCH(orders!$D506,products!$A$1:$A$49,0),MATCH(orders!L$1,products!$A$1:$G$1,0))</f>
        <v>4.7549999999999999</v>
      </c>
      <c r="M506" s="6">
        <f>L506*E506</f>
        <v>14.265000000000001</v>
      </c>
      <c r="N506" t="str">
        <f>IF(I506="rob","Robusta",IF(I506="exc","Excelsa",IF(I506="ara","Arabica",IF(I506="lib","Liberica"))))</f>
        <v>Liberica</v>
      </c>
      <c r="O506" t="str">
        <f>IF(J506="m","Medium",IF(J506="l","Large",IF(J506="l","Light",IF(J506="d","Dark"))))</f>
        <v>Large</v>
      </c>
    </row>
    <row r="507" spans="1:15"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8">
        <f>INDEX(products!$A$1:$G$49,MATCH(orders!$D507,products!$A$1:$A$49,0),MATCH(orders!L$1,products!$A$1:$G$1,0))</f>
        <v>4.3650000000000002</v>
      </c>
      <c r="M507" s="6">
        <f>L507*E507</f>
        <v>26.19</v>
      </c>
      <c r="N507" t="str">
        <f>IF(I507="rob","Robusta",IF(I507="exc","Excelsa",IF(I507="ara","Arabica",IF(I507="lib","Liberica"))))</f>
        <v>Liberica</v>
      </c>
      <c r="O507" t="str">
        <f>IF(J507="m","Medium",IF(J507="l","Large",IF(J507="l","Light",IF(J507="d","Dark"))))</f>
        <v>Medium</v>
      </c>
    </row>
    <row r="508" spans="1:15"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8">
        <f>INDEX(products!$A$1:$G$49,MATCH(orders!$D508,products!$A$1:$A$49,0),MATCH(orders!L$1,products!$A$1:$G$1,0))</f>
        <v>12.95</v>
      </c>
      <c r="M508" s="6">
        <f>L508*E508</f>
        <v>25.9</v>
      </c>
      <c r="N508" t="str">
        <f>IF(I508="rob","Robusta",IF(I508="exc","Excelsa",IF(I508="ara","Arabica",IF(I508="lib","Liberica"))))</f>
        <v>Arabica</v>
      </c>
      <c r="O508" t="str">
        <f>IF(J508="m","Medium",IF(J508="l","Large",IF(J508="l","Light",IF(J508="d","Dark"))))</f>
        <v>Large</v>
      </c>
    </row>
    <row r="509" spans="1:15"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8">
        <f>INDEX(products!$A$1:$G$49,MATCH(orders!$D509,products!$A$1:$A$49,0),MATCH(orders!L$1,products!$A$1:$G$1,0))</f>
        <v>29.784999999999997</v>
      </c>
      <c r="M509" s="6">
        <f>L509*E509</f>
        <v>89.35499999999999</v>
      </c>
      <c r="N509" t="str">
        <f>IF(I509="rob","Robusta",IF(I509="exc","Excelsa",IF(I509="ara","Arabica",IF(I509="lib","Liberica"))))</f>
        <v>Arabica</v>
      </c>
      <c r="O509" t="str">
        <f>IF(J509="m","Medium",IF(J509="l","Large",IF(J509="l","Light",IF(J509="d","Dark"))))</f>
        <v>Large</v>
      </c>
    </row>
    <row r="510" spans="1:15"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8">
        <f>INDEX(products!$A$1:$G$49,MATCH(orders!$D510,products!$A$1:$A$49,0),MATCH(orders!L$1,products!$A$1:$G$1,0))</f>
        <v>7.77</v>
      </c>
      <c r="M510" s="6">
        <f>L510*E510</f>
        <v>46.62</v>
      </c>
      <c r="N510" t="str">
        <f>IF(I510="rob","Robusta",IF(I510="exc","Excelsa",IF(I510="ara","Arabica",IF(I510="lib","Liberica"))))</f>
        <v>Liberica</v>
      </c>
      <c r="O510" t="str">
        <f>IF(J510="m","Medium",IF(J510="l","Large",IF(J510="l","Light",IF(J510="d","Dark"))))</f>
        <v>Dark</v>
      </c>
    </row>
    <row r="511" spans="1:15"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8">
        <f>INDEX(products!$A$1:$G$49,MATCH(orders!$D511,products!$A$1:$A$49,0),MATCH(orders!L$1,products!$A$1:$G$1,0))</f>
        <v>9.9499999999999993</v>
      </c>
      <c r="M511" s="6">
        <f>L511*E511</f>
        <v>29.849999999999998</v>
      </c>
      <c r="N511" t="str">
        <f>IF(I511="rob","Robusta",IF(I511="exc","Excelsa",IF(I511="ara","Arabica",IF(I511="lib","Liberica"))))</f>
        <v>Arabica</v>
      </c>
      <c r="O511" t="str">
        <f>IF(J511="m","Medium",IF(J511="l","Large",IF(J511="l","Light",IF(J511="d","Dark"))))</f>
        <v>Dark</v>
      </c>
    </row>
    <row r="512" spans="1:15"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8">
        <f>INDEX(products!$A$1:$G$49,MATCH(orders!$D512,products!$A$1:$A$49,0),MATCH(orders!L$1,products!$A$1:$G$1,0))</f>
        <v>3.5849999999999995</v>
      </c>
      <c r="M512" s="6">
        <f>L512*E512</f>
        <v>10.754999999999999</v>
      </c>
      <c r="N512" t="str">
        <f>IF(I512="rob","Robusta",IF(I512="exc","Excelsa",IF(I512="ara","Arabica",IF(I512="lib","Liberica"))))</f>
        <v>Robusta</v>
      </c>
      <c r="O512" t="str">
        <f>IF(J512="m","Medium",IF(J512="l","Large",IF(J512="l","Light",IF(J512="d","Dark"))))</f>
        <v>Large</v>
      </c>
    </row>
    <row r="513" spans="1:15"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8">
        <f>INDEX(products!$A$1:$G$49,MATCH(orders!$D513,products!$A$1:$A$49,0),MATCH(orders!L$1,products!$A$1:$G$1,0))</f>
        <v>3.375</v>
      </c>
      <c r="M513" s="6">
        <f>L513*E513</f>
        <v>13.5</v>
      </c>
      <c r="N513" t="str">
        <f>IF(I513="rob","Robusta",IF(I513="exc","Excelsa",IF(I513="ara","Arabica",IF(I513="lib","Liberica"))))</f>
        <v>Arabica</v>
      </c>
      <c r="O513" t="str">
        <f>IF(J513="m","Medium",IF(J513="l","Large",IF(J513="l","Light",IF(J513="d","Dark"))))</f>
        <v>Medium</v>
      </c>
    </row>
    <row r="514" spans="1:15"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8">
        <f>INDEX(products!$A$1:$G$49,MATCH(orders!$D514,products!$A$1:$A$49,0),MATCH(orders!L$1,products!$A$1:$G$1,0))</f>
        <v>15.85</v>
      </c>
      <c r="M514" s="6">
        <f>L514*E514</f>
        <v>47.55</v>
      </c>
      <c r="N514" t="str">
        <f>IF(I514="rob","Robusta",IF(I514="exc","Excelsa",IF(I514="ara","Arabica",IF(I514="lib","Liberica"))))</f>
        <v>Liberica</v>
      </c>
      <c r="O514" t="str">
        <f>IF(J514="m","Medium",IF(J514="l","Large",IF(J514="l","Light",IF(J514="d","Dark"))))</f>
        <v>Large</v>
      </c>
    </row>
    <row r="515" spans="1:15"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8">
        <f>INDEX(products!$A$1:$G$49,MATCH(orders!$D515,products!$A$1:$A$49,0),MATCH(orders!L$1,products!$A$1:$G$1,0))</f>
        <v>15.85</v>
      </c>
      <c r="M515" s="6">
        <f>L515*E515</f>
        <v>79.25</v>
      </c>
      <c r="N515" t="str">
        <f>IF(I515="rob","Robusta",IF(I515="exc","Excelsa",IF(I515="ara","Arabica",IF(I515="lib","Liberica"))))</f>
        <v>Liberica</v>
      </c>
      <c r="O515" t="str">
        <f>IF(J515="m","Medium",IF(J515="l","Large",IF(J515="l","Light",IF(J515="d","Dark"))))</f>
        <v>Large</v>
      </c>
    </row>
    <row r="516" spans="1:15"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8">
        <f>INDEX(products!$A$1:$G$49,MATCH(orders!$D516,products!$A$1:$A$49,0),MATCH(orders!L$1,products!$A$1:$G$1,0))</f>
        <v>4.3650000000000002</v>
      </c>
      <c r="M516" s="6">
        <f>L516*E516</f>
        <v>26.19</v>
      </c>
      <c r="N516" t="str">
        <f>IF(I516="rob","Robusta",IF(I516="exc","Excelsa",IF(I516="ara","Arabica",IF(I516="lib","Liberica"))))</f>
        <v>Liberica</v>
      </c>
      <c r="O516" t="str">
        <f>IF(J516="m","Medium",IF(J516="l","Large",IF(J516="l","Light",IF(J516="d","Dark"))))</f>
        <v>Medium</v>
      </c>
    </row>
    <row r="517" spans="1:15"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8">
        <f>INDEX(products!$A$1:$G$49,MATCH(orders!$D517,products!$A$1:$A$49,0),MATCH(orders!L$1,products!$A$1:$G$1,0))</f>
        <v>7.169999999999999</v>
      </c>
      <c r="M517" s="6">
        <f>L517*E517</f>
        <v>21.509999999999998</v>
      </c>
      <c r="N517" t="str">
        <f>IF(I517="rob","Robusta",IF(I517="exc","Excelsa",IF(I517="ara","Arabica",IF(I517="lib","Liberica"))))</f>
        <v>Robusta</v>
      </c>
      <c r="O517" t="str">
        <f>IF(J517="m","Medium",IF(J517="l","Large",IF(J517="l","Light",IF(J517="d","Dark"))))</f>
        <v>Large</v>
      </c>
    </row>
    <row r="518" spans="1:15"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8">
        <f>INDEX(products!$A$1:$G$49,MATCH(orders!$D518,products!$A$1:$A$49,0),MATCH(orders!L$1,products!$A$1:$G$1,0))</f>
        <v>20.584999999999997</v>
      </c>
      <c r="M518" s="6">
        <f>L518*E518</f>
        <v>102.92499999999998</v>
      </c>
      <c r="N518" t="str">
        <f>IF(I518="rob","Robusta",IF(I518="exc","Excelsa",IF(I518="ara","Arabica",IF(I518="lib","Liberica"))))</f>
        <v>Robusta</v>
      </c>
      <c r="O518" t="str">
        <f>IF(J518="m","Medium",IF(J518="l","Large",IF(J518="l","Light",IF(J518="d","Dark"))))</f>
        <v>Dark</v>
      </c>
    </row>
    <row r="519" spans="1:15"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8">
        <f>INDEX(products!$A$1:$G$49,MATCH(orders!$D519,products!$A$1:$A$49,0),MATCH(orders!L$1,products!$A$1:$G$1,0))</f>
        <v>3.8849999999999998</v>
      </c>
      <c r="M519" s="6">
        <f>L519*E519</f>
        <v>7.77</v>
      </c>
      <c r="N519" t="str">
        <f>IF(I519="rob","Robusta",IF(I519="exc","Excelsa",IF(I519="ara","Arabica",IF(I519="lib","Liberica"))))</f>
        <v>Liberica</v>
      </c>
      <c r="O519" t="str">
        <f>IF(J519="m","Medium",IF(J519="l","Large",IF(J519="l","Light",IF(J519="d","Dark"))))</f>
        <v>Dark</v>
      </c>
    </row>
    <row r="520" spans="1:15"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8">
        <f>INDEX(products!$A$1:$G$49,MATCH(orders!$D520,products!$A$1:$A$49,0),MATCH(orders!L$1,products!$A$1:$G$1,0))</f>
        <v>27.945</v>
      </c>
      <c r="M520" s="6">
        <f>L520*E520</f>
        <v>139.72499999999999</v>
      </c>
      <c r="N520" t="str">
        <f>IF(I520="rob","Robusta",IF(I520="exc","Excelsa",IF(I520="ara","Arabica",IF(I520="lib","Liberica"))))</f>
        <v>Excelsa</v>
      </c>
      <c r="O520" t="str">
        <f>IF(J520="m","Medium",IF(J520="l","Large",IF(J520="l","Light",IF(J520="d","Dark"))))</f>
        <v>Dark</v>
      </c>
    </row>
    <row r="521" spans="1:15"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8">
        <f>INDEX(products!$A$1:$G$49,MATCH(orders!$D521,products!$A$1:$A$49,0),MATCH(orders!L$1,products!$A$1:$G$1,0))</f>
        <v>5.97</v>
      </c>
      <c r="M521" s="6">
        <f>L521*E521</f>
        <v>11.94</v>
      </c>
      <c r="N521" t="str">
        <f>IF(I521="rob","Robusta",IF(I521="exc","Excelsa",IF(I521="ara","Arabica",IF(I521="lib","Liberica"))))</f>
        <v>Arabica</v>
      </c>
      <c r="O521" t="str">
        <f>IF(J521="m","Medium",IF(J521="l","Large",IF(J521="l","Light",IF(J521="d","Dark"))))</f>
        <v>Dark</v>
      </c>
    </row>
    <row r="522" spans="1:15"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8">
        <f>INDEX(products!$A$1:$G$49,MATCH(orders!$D522,products!$A$1:$A$49,0),MATCH(orders!L$1,products!$A$1:$G$1,0))</f>
        <v>3.8849999999999998</v>
      </c>
      <c r="M522" s="6">
        <f>L522*E522</f>
        <v>3.8849999999999998</v>
      </c>
      <c r="N522" t="str">
        <f>IF(I522="rob","Robusta",IF(I522="exc","Excelsa",IF(I522="ara","Arabica",IF(I522="lib","Liberica"))))</f>
        <v>Liberica</v>
      </c>
      <c r="O522" t="str">
        <f>IF(J522="m","Medium",IF(J522="l","Large",IF(J522="l","Light",IF(J522="d","Dark"))))</f>
        <v>Dark</v>
      </c>
    </row>
    <row r="523" spans="1:15"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8">
        <f>INDEX(products!$A$1:$G$49,MATCH(orders!$D523,products!$A$1:$A$49,0),MATCH(orders!L$1,products!$A$1:$G$1,0))</f>
        <v>9.9499999999999993</v>
      </c>
      <c r="M523" s="6">
        <f>L523*E523</f>
        <v>39.799999999999997</v>
      </c>
      <c r="N523" t="str">
        <f>IF(I523="rob","Robusta",IF(I523="exc","Excelsa",IF(I523="ara","Arabica",IF(I523="lib","Liberica"))))</f>
        <v>Robusta</v>
      </c>
      <c r="O523" t="str">
        <f>IF(J523="m","Medium",IF(J523="l","Large",IF(J523="l","Light",IF(J523="d","Dark"))))</f>
        <v>Medium</v>
      </c>
    </row>
    <row r="524" spans="1:15"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8">
        <f>INDEX(products!$A$1:$G$49,MATCH(orders!$D524,products!$A$1:$A$49,0),MATCH(orders!L$1,products!$A$1:$G$1,0))</f>
        <v>5.97</v>
      </c>
      <c r="M524" s="6">
        <f>L524*E524</f>
        <v>29.849999999999998</v>
      </c>
      <c r="N524" t="str">
        <f>IF(I524="rob","Robusta",IF(I524="exc","Excelsa",IF(I524="ara","Arabica",IF(I524="lib","Liberica"))))</f>
        <v>Robusta</v>
      </c>
      <c r="O524" t="str">
        <f>IF(J524="m","Medium",IF(J524="l","Large",IF(J524="l","Light",IF(J524="d","Dark"))))</f>
        <v>Medium</v>
      </c>
    </row>
    <row r="525" spans="1:15"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8">
        <f>INDEX(products!$A$1:$G$49,MATCH(orders!$D525,products!$A$1:$A$49,0),MATCH(orders!L$1,products!$A$1:$G$1,0))</f>
        <v>29.784999999999997</v>
      </c>
      <c r="M525" s="6">
        <f>L525*E525</f>
        <v>29.784999999999997</v>
      </c>
      <c r="N525" t="str">
        <f>IF(I525="rob","Robusta",IF(I525="exc","Excelsa",IF(I525="ara","Arabica",IF(I525="lib","Liberica"))))</f>
        <v>Liberica</v>
      </c>
      <c r="O525" t="str">
        <f>IF(J525="m","Medium",IF(J525="l","Large",IF(J525="l","Light",IF(J525="d","Dark"))))</f>
        <v>Dark</v>
      </c>
    </row>
    <row r="526" spans="1:15"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8">
        <f>INDEX(products!$A$1:$G$49,MATCH(orders!$D526,products!$A$1:$A$49,0),MATCH(orders!L$1,products!$A$1:$G$1,0))</f>
        <v>36.454999999999998</v>
      </c>
      <c r="M526" s="6">
        <f>L526*E526</f>
        <v>72.91</v>
      </c>
      <c r="N526" t="str">
        <f>IF(I526="rob","Robusta",IF(I526="exc","Excelsa",IF(I526="ara","Arabica",IF(I526="lib","Liberica"))))</f>
        <v>Liberica</v>
      </c>
      <c r="O526" t="str">
        <f>IF(J526="m","Medium",IF(J526="l","Large",IF(J526="l","Light",IF(J526="d","Dark"))))</f>
        <v>Large</v>
      </c>
    </row>
    <row r="527" spans="1:15"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8">
        <f>INDEX(products!$A$1:$G$49,MATCH(orders!$D527,products!$A$1:$A$49,0),MATCH(orders!L$1,products!$A$1:$G$1,0))</f>
        <v>2.6849999999999996</v>
      </c>
      <c r="M527" s="6">
        <f>L527*E527</f>
        <v>13.424999999999997</v>
      </c>
      <c r="N527" t="str">
        <f>IF(I527="rob","Robusta",IF(I527="exc","Excelsa",IF(I527="ara","Arabica",IF(I527="lib","Liberica"))))</f>
        <v>Robusta</v>
      </c>
      <c r="O527" t="str">
        <f>IF(J527="m","Medium",IF(J527="l","Large",IF(J527="l","Light",IF(J527="d","Dark"))))</f>
        <v>Dark</v>
      </c>
    </row>
    <row r="528" spans="1:15"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8">
        <f>INDEX(products!$A$1:$G$49,MATCH(orders!$D528,products!$A$1:$A$49,0),MATCH(orders!L$1,products!$A$1:$G$1,0))</f>
        <v>31.624999999999996</v>
      </c>
      <c r="M528" s="6">
        <f>L528*E528</f>
        <v>126.49999999999999</v>
      </c>
      <c r="N528" t="str">
        <f>IF(I528="rob","Robusta",IF(I528="exc","Excelsa",IF(I528="ara","Arabica",IF(I528="lib","Liberica"))))</f>
        <v>Excelsa</v>
      </c>
      <c r="O528" t="str">
        <f>IF(J528="m","Medium",IF(J528="l","Large",IF(J528="l","Light",IF(J528="d","Dark"))))</f>
        <v>Medium</v>
      </c>
    </row>
    <row r="529" spans="1:15"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8">
        <f>INDEX(products!$A$1:$G$49,MATCH(orders!$D529,products!$A$1:$A$49,0),MATCH(orders!L$1,products!$A$1:$G$1,0))</f>
        <v>8.25</v>
      </c>
      <c r="M529" s="6">
        <f>L529*E529</f>
        <v>41.25</v>
      </c>
      <c r="N529" t="str">
        <f>IF(I529="rob","Robusta",IF(I529="exc","Excelsa",IF(I529="ara","Arabica",IF(I529="lib","Liberica"))))</f>
        <v>Excelsa</v>
      </c>
      <c r="O529" t="str">
        <f>IF(J529="m","Medium",IF(J529="l","Large",IF(J529="l","Light",IF(J529="d","Dark"))))</f>
        <v>Medium</v>
      </c>
    </row>
    <row r="530" spans="1:15"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8">
        <f>INDEX(products!$A$1:$G$49,MATCH(orders!$D530,products!$A$1:$A$49,0),MATCH(orders!L$1,products!$A$1:$G$1,0))</f>
        <v>8.91</v>
      </c>
      <c r="M530" s="6">
        <f>L530*E530</f>
        <v>53.46</v>
      </c>
      <c r="N530" t="str">
        <f>IF(I530="rob","Robusta",IF(I530="exc","Excelsa",IF(I530="ara","Arabica",IF(I530="lib","Liberica"))))</f>
        <v>Excelsa</v>
      </c>
      <c r="O530" t="str">
        <f>IF(J530="m","Medium",IF(J530="l","Large",IF(J530="l","Light",IF(J530="d","Dark"))))</f>
        <v>Large</v>
      </c>
    </row>
    <row r="531" spans="1:15"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8">
        <f>INDEX(products!$A$1:$G$49,MATCH(orders!$D531,products!$A$1:$A$49,0),MATCH(orders!L$1,products!$A$1:$G$1,0))</f>
        <v>9.9499999999999993</v>
      </c>
      <c r="M531" s="6">
        <f>L531*E531</f>
        <v>59.699999999999996</v>
      </c>
      <c r="N531" t="str">
        <f>IF(I531="rob","Robusta",IF(I531="exc","Excelsa",IF(I531="ara","Arabica",IF(I531="lib","Liberica"))))</f>
        <v>Robusta</v>
      </c>
      <c r="O531" t="str">
        <f>IF(J531="m","Medium",IF(J531="l","Large",IF(J531="l","Light",IF(J531="d","Dark"))))</f>
        <v>Medium</v>
      </c>
    </row>
    <row r="532" spans="1:15"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8">
        <f>INDEX(products!$A$1:$G$49,MATCH(orders!$D532,products!$A$1:$A$49,0),MATCH(orders!L$1,products!$A$1:$G$1,0))</f>
        <v>9.9499999999999993</v>
      </c>
      <c r="M532" s="6">
        <f>L532*E532</f>
        <v>59.699999999999996</v>
      </c>
      <c r="N532" t="str">
        <f>IF(I532="rob","Robusta",IF(I532="exc","Excelsa",IF(I532="ara","Arabica",IF(I532="lib","Liberica"))))</f>
        <v>Robusta</v>
      </c>
      <c r="O532" t="str">
        <f>IF(J532="m","Medium",IF(J532="l","Large",IF(J532="l","Light",IF(J532="d","Dark"))))</f>
        <v>Medium</v>
      </c>
    </row>
    <row r="533" spans="1:15"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8">
        <f>INDEX(products!$A$1:$G$49,MATCH(orders!$D533,products!$A$1:$A$49,0),MATCH(orders!L$1,products!$A$1:$G$1,0))</f>
        <v>8.9499999999999993</v>
      </c>
      <c r="M533" s="6">
        <f>L533*E533</f>
        <v>44.75</v>
      </c>
      <c r="N533" t="str">
        <f>IF(I533="rob","Robusta",IF(I533="exc","Excelsa",IF(I533="ara","Arabica",IF(I533="lib","Liberica"))))</f>
        <v>Robusta</v>
      </c>
      <c r="O533" t="str">
        <f>IF(J533="m","Medium",IF(J533="l","Large",IF(J533="l","Light",IF(J533="d","Dark"))))</f>
        <v>Dark</v>
      </c>
    </row>
    <row r="534" spans="1:15"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8">
        <f>INDEX(products!$A$1:$G$49,MATCH(orders!$D534,products!$A$1:$A$49,0),MATCH(orders!L$1,products!$A$1:$G$1,0))</f>
        <v>8.25</v>
      </c>
      <c r="M534" s="6">
        <f>L534*E534</f>
        <v>16.5</v>
      </c>
      <c r="N534" t="str">
        <f>IF(I534="rob","Robusta",IF(I534="exc","Excelsa",IF(I534="ara","Arabica",IF(I534="lib","Liberica"))))</f>
        <v>Excelsa</v>
      </c>
      <c r="O534" t="str">
        <f>IF(J534="m","Medium",IF(J534="l","Large",IF(J534="l","Light",IF(J534="d","Dark"))))</f>
        <v>Medium</v>
      </c>
    </row>
    <row r="535" spans="1:15"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8">
        <f>INDEX(products!$A$1:$G$49,MATCH(orders!$D535,products!$A$1:$A$49,0),MATCH(orders!L$1,products!$A$1:$G$1,0))</f>
        <v>5.3699999999999992</v>
      </c>
      <c r="M535" s="6">
        <f>L535*E535</f>
        <v>21.479999999999997</v>
      </c>
      <c r="N535" t="str">
        <f>IF(I535="rob","Robusta",IF(I535="exc","Excelsa",IF(I535="ara","Arabica",IF(I535="lib","Liberica"))))</f>
        <v>Robusta</v>
      </c>
      <c r="O535" t="str">
        <f>IF(J535="m","Medium",IF(J535="l","Large",IF(J535="l","Light",IF(J535="d","Dark"))))</f>
        <v>Dark</v>
      </c>
    </row>
    <row r="536" spans="1:15"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8">
        <f>INDEX(products!$A$1:$G$49,MATCH(orders!$D536,products!$A$1:$A$49,0),MATCH(orders!L$1,products!$A$1:$G$1,0))</f>
        <v>22.884999999999998</v>
      </c>
      <c r="M536" s="6">
        <f>L536*E536</f>
        <v>45.769999999999996</v>
      </c>
      <c r="N536" t="str">
        <f>IF(I536="rob","Robusta",IF(I536="exc","Excelsa",IF(I536="ara","Arabica",IF(I536="lib","Liberica"))))</f>
        <v>Robusta</v>
      </c>
      <c r="O536" t="str">
        <f>IF(J536="m","Medium",IF(J536="l","Large",IF(J536="l","Light",IF(J536="d","Dark"))))</f>
        <v>Medium</v>
      </c>
    </row>
    <row r="537" spans="1:15"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8">
        <f>INDEX(products!$A$1:$G$49,MATCH(orders!$D537,products!$A$1:$A$49,0),MATCH(orders!L$1,products!$A$1:$G$1,0))</f>
        <v>4.7549999999999999</v>
      </c>
      <c r="M537" s="6">
        <f>L537*E537</f>
        <v>9.51</v>
      </c>
      <c r="N537" t="str">
        <f>IF(I537="rob","Robusta",IF(I537="exc","Excelsa",IF(I537="ara","Arabica",IF(I537="lib","Liberica"))))</f>
        <v>Liberica</v>
      </c>
      <c r="O537" t="str">
        <f>IF(J537="m","Medium",IF(J537="l","Large",IF(J537="l","Light",IF(J537="d","Dark"))))</f>
        <v>Large</v>
      </c>
    </row>
    <row r="538" spans="1:15"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8">
        <f>INDEX(products!$A$1:$G$49,MATCH(orders!$D538,products!$A$1:$A$49,0),MATCH(orders!L$1,products!$A$1:$G$1,0))</f>
        <v>2.6849999999999996</v>
      </c>
      <c r="M538" s="6">
        <f>L538*E538</f>
        <v>8.0549999999999997</v>
      </c>
      <c r="N538" t="str">
        <f>IF(I538="rob","Robusta",IF(I538="exc","Excelsa",IF(I538="ara","Arabica",IF(I538="lib","Liberica"))))</f>
        <v>Robusta</v>
      </c>
      <c r="O538" t="str">
        <f>IF(J538="m","Medium",IF(J538="l","Large",IF(J538="l","Light",IF(J538="d","Dark"))))</f>
        <v>Dark</v>
      </c>
    </row>
    <row r="539" spans="1:15"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8">
        <f>INDEX(products!$A$1:$G$49,MATCH(orders!$D539,products!$A$1:$A$49,0),MATCH(orders!L$1,products!$A$1:$G$1,0))</f>
        <v>27.945</v>
      </c>
      <c r="M539" s="6">
        <f>L539*E539</f>
        <v>111.78</v>
      </c>
      <c r="N539" t="str">
        <f>IF(I539="rob","Robusta",IF(I539="exc","Excelsa",IF(I539="ara","Arabica",IF(I539="lib","Liberica"))))</f>
        <v>Excelsa</v>
      </c>
      <c r="O539" t="str">
        <f>IF(J539="m","Medium",IF(J539="l","Large",IF(J539="l","Light",IF(J539="d","Dark"))))</f>
        <v>Dark</v>
      </c>
    </row>
    <row r="540" spans="1:15"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8">
        <f>INDEX(products!$A$1:$G$49,MATCH(orders!$D540,products!$A$1:$A$49,0),MATCH(orders!L$1,products!$A$1:$G$1,0))</f>
        <v>2.6849999999999996</v>
      </c>
      <c r="M540" s="6">
        <f>L540*E540</f>
        <v>10.739999999999998</v>
      </c>
      <c r="N540" t="str">
        <f>IF(I540="rob","Robusta",IF(I540="exc","Excelsa",IF(I540="ara","Arabica",IF(I540="lib","Liberica"))))</f>
        <v>Robusta</v>
      </c>
      <c r="O540" t="str">
        <f>IF(J540="m","Medium",IF(J540="l","Large",IF(J540="l","Light",IF(J540="d","Dark"))))</f>
        <v>Dark</v>
      </c>
    </row>
    <row r="541" spans="1:15"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8">
        <f>INDEX(products!$A$1:$G$49,MATCH(orders!$D541,products!$A$1:$A$49,0),MATCH(orders!L$1,products!$A$1:$G$1,0))</f>
        <v>5.3699999999999992</v>
      </c>
      <c r="M541" s="6">
        <f>L541*E541</f>
        <v>26.849999999999994</v>
      </c>
      <c r="N541" t="str">
        <f>IF(I541="rob","Robusta",IF(I541="exc","Excelsa",IF(I541="ara","Arabica",IF(I541="lib","Liberica"))))</f>
        <v>Robusta</v>
      </c>
      <c r="O541" t="str">
        <f>IF(J541="m","Medium",IF(J541="l","Large",IF(J541="l","Light",IF(J541="d","Dark"))))</f>
        <v>Dark</v>
      </c>
    </row>
    <row r="542" spans="1:15"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8">
        <f>INDEX(products!$A$1:$G$49,MATCH(orders!$D542,products!$A$1:$A$49,0),MATCH(orders!L$1,products!$A$1:$G$1,0))</f>
        <v>15.85</v>
      </c>
      <c r="M542" s="6">
        <f>L542*E542</f>
        <v>63.4</v>
      </c>
      <c r="N542" t="str">
        <f>IF(I542="rob","Robusta",IF(I542="exc","Excelsa",IF(I542="ara","Arabica",IF(I542="lib","Liberica"))))</f>
        <v>Liberica</v>
      </c>
      <c r="O542" t="str">
        <f>IF(J542="m","Medium",IF(J542="l","Large",IF(J542="l","Light",IF(J542="d","Dark"))))</f>
        <v>Large</v>
      </c>
    </row>
    <row r="543" spans="1:15"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8">
        <f>INDEX(products!$A$1:$G$49,MATCH(orders!$D543,products!$A$1:$A$49,0),MATCH(orders!L$1,products!$A$1:$G$1,0))</f>
        <v>22.884999999999998</v>
      </c>
      <c r="M543" s="6">
        <f>L543*E543</f>
        <v>22.884999999999998</v>
      </c>
      <c r="N543" t="str">
        <f>IF(I543="rob","Robusta",IF(I543="exc","Excelsa",IF(I543="ara","Arabica",IF(I543="lib","Liberica"))))</f>
        <v>Arabica</v>
      </c>
      <c r="O543" t="str">
        <f>IF(J543="m","Medium",IF(J543="l","Large",IF(J543="l","Light",IF(J543="d","Dark"))))</f>
        <v>Dark</v>
      </c>
    </row>
    <row r="544" spans="1:15"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8">
        <f>INDEX(products!$A$1:$G$49,MATCH(orders!$D544,products!$A$1:$A$49,0),MATCH(orders!L$1,products!$A$1:$G$1,0))</f>
        <v>25.874999999999996</v>
      </c>
      <c r="M544" s="6">
        <f>L544*E544</f>
        <v>103.49999999999999</v>
      </c>
      <c r="N544" t="str">
        <f>IF(I544="rob","Robusta",IF(I544="exc","Excelsa",IF(I544="ara","Arabica",IF(I544="lib","Liberica"))))</f>
        <v>Arabica</v>
      </c>
      <c r="O544" t="str">
        <f>IF(J544="m","Medium",IF(J544="l","Large",IF(J544="l","Light",IF(J544="d","Dark"))))</f>
        <v>Medium</v>
      </c>
    </row>
    <row r="545" spans="1:15"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8">
        <f>INDEX(products!$A$1:$G$49,MATCH(orders!$D545,products!$A$1:$A$49,0),MATCH(orders!L$1,products!$A$1:$G$1,0))</f>
        <v>27.484999999999996</v>
      </c>
      <c r="M545" s="6">
        <f>L545*E545</f>
        <v>54.969999999999992</v>
      </c>
      <c r="N545" t="str">
        <f>IF(I545="rob","Robusta",IF(I545="exc","Excelsa",IF(I545="ara","Arabica",IF(I545="lib","Liberica"))))</f>
        <v>Robusta</v>
      </c>
      <c r="O545" t="str">
        <f>IF(J545="m","Medium",IF(J545="l","Large",IF(J545="l","Light",IF(J545="d","Dark"))))</f>
        <v>Large</v>
      </c>
    </row>
    <row r="546" spans="1:15"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8">
        <f>INDEX(products!$A$1:$G$49,MATCH(orders!$D546,products!$A$1:$A$49,0),MATCH(orders!L$1,products!$A$1:$G$1,0))</f>
        <v>7.77</v>
      </c>
      <c r="M546" s="6">
        <f>L546*E546</f>
        <v>15.54</v>
      </c>
      <c r="N546" t="str">
        <f>IF(I546="rob","Robusta",IF(I546="exc","Excelsa",IF(I546="ara","Arabica",IF(I546="lib","Liberica"))))</f>
        <v>Arabica</v>
      </c>
      <c r="O546" t="str">
        <f>IF(J546="m","Medium",IF(J546="l","Large",IF(J546="l","Light",IF(J546="d","Dark"))))</f>
        <v>Large</v>
      </c>
    </row>
    <row r="547" spans="1:15"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8">
        <f>INDEX(products!$A$1:$G$49,MATCH(orders!$D547,products!$A$1:$A$49,0),MATCH(orders!L$1,products!$A$1:$G$1,0))</f>
        <v>3.8849999999999998</v>
      </c>
      <c r="M547" s="6">
        <f>L547*E547</f>
        <v>15.54</v>
      </c>
      <c r="N547" t="str">
        <f>IF(I547="rob","Robusta",IF(I547="exc","Excelsa",IF(I547="ara","Arabica",IF(I547="lib","Liberica"))))</f>
        <v>Liberica</v>
      </c>
      <c r="O547" t="str">
        <f>IF(J547="m","Medium",IF(J547="l","Large",IF(J547="l","Light",IF(J547="d","Dark"))))</f>
        <v>Dark</v>
      </c>
    </row>
    <row r="548" spans="1:15"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8">
        <f>INDEX(products!$A$1:$G$49,MATCH(orders!$D548,products!$A$1:$A$49,0),MATCH(orders!L$1,products!$A$1:$G$1,0))</f>
        <v>27.945</v>
      </c>
      <c r="M548" s="6">
        <f>L548*E548</f>
        <v>83.835000000000008</v>
      </c>
      <c r="N548" t="str">
        <f>IF(I548="rob","Robusta",IF(I548="exc","Excelsa",IF(I548="ara","Arabica",IF(I548="lib","Liberica"))))</f>
        <v>Excelsa</v>
      </c>
      <c r="O548" t="str">
        <f>IF(J548="m","Medium",IF(J548="l","Large",IF(J548="l","Light",IF(J548="d","Dark"))))</f>
        <v>Dark</v>
      </c>
    </row>
    <row r="549" spans="1:15"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8">
        <f>INDEX(products!$A$1:$G$49,MATCH(orders!$D549,products!$A$1:$A$49,0),MATCH(orders!L$1,products!$A$1:$G$1,0))</f>
        <v>3.5849999999999995</v>
      </c>
      <c r="M549" s="6">
        <f>L549*E549</f>
        <v>10.754999999999999</v>
      </c>
      <c r="N549" t="str">
        <f>IF(I549="rob","Robusta",IF(I549="exc","Excelsa",IF(I549="ara","Arabica",IF(I549="lib","Liberica"))))</f>
        <v>Robusta</v>
      </c>
      <c r="O549" t="str">
        <f>IF(J549="m","Medium",IF(J549="l","Large",IF(J549="l","Light",IF(J549="d","Dark"))))</f>
        <v>Large</v>
      </c>
    </row>
    <row r="550" spans="1:15"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8">
        <f>INDEX(products!$A$1:$G$49,MATCH(orders!$D550,products!$A$1:$A$49,0),MATCH(orders!L$1,products!$A$1:$G$1,0))</f>
        <v>4.4550000000000001</v>
      </c>
      <c r="M550" s="6">
        <f>L550*E550</f>
        <v>13.365</v>
      </c>
      <c r="N550" t="str">
        <f>IF(I550="rob","Robusta",IF(I550="exc","Excelsa",IF(I550="ara","Arabica",IF(I550="lib","Liberica"))))</f>
        <v>Excelsa</v>
      </c>
      <c r="O550" t="str">
        <f>IF(J550="m","Medium",IF(J550="l","Large",IF(J550="l","Light",IF(J550="d","Dark"))))</f>
        <v>Large</v>
      </c>
    </row>
    <row r="551" spans="1:15"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8">
        <f>INDEX(products!$A$1:$G$49,MATCH(orders!$D551,products!$A$1:$A$49,0),MATCH(orders!L$1,products!$A$1:$G$1,0))</f>
        <v>4.4550000000000001</v>
      </c>
      <c r="M551" s="6">
        <f>L551*E551</f>
        <v>17.82</v>
      </c>
      <c r="N551" t="str">
        <f>IF(I551="rob","Robusta",IF(I551="exc","Excelsa",IF(I551="ara","Arabica",IF(I551="lib","Liberica"))))</f>
        <v>Excelsa</v>
      </c>
      <c r="O551" t="str">
        <f>IF(J551="m","Medium",IF(J551="l","Large",IF(J551="l","Light",IF(J551="d","Dark"))))</f>
        <v>Large</v>
      </c>
    </row>
    <row r="552" spans="1:15"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8">
        <f>INDEX(products!$A$1:$G$49,MATCH(orders!$D552,products!$A$1:$A$49,0),MATCH(orders!L$1,products!$A$1:$G$1,0))</f>
        <v>3.8849999999999998</v>
      </c>
      <c r="M552" s="6">
        <f>L552*E552</f>
        <v>23.31</v>
      </c>
      <c r="N552" t="str">
        <f>IF(I552="rob","Robusta",IF(I552="exc","Excelsa",IF(I552="ara","Arabica",IF(I552="lib","Liberica"))))</f>
        <v>Liberica</v>
      </c>
      <c r="O552" t="str">
        <f>IF(J552="m","Medium",IF(J552="l","Large",IF(J552="l","Light",IF(J552="d","Dark"))))</f>
        <v>Dark</v>
      </c>
    </row>
    <row r="553" spans="1:15"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8">
        <f>INDEX(products!$A$1:$G$49,MATCH(orders!$D553,products!$A$1:$A$49,0),MATCH(orders!L$1,products!$A$1:$G$1,0))</f>
        <v>3.645</v>
      </c>
      <c r="M553" s="6">
        <f>L553*E553</f>
        <v>7.29</v>
      </c>
      <c r="N553" t="str">
        <f>IF(I553="rob","Robusta",IF(I553="exc","Excelsa",IF(I553="ara","Arabica",IF(I553="lib","Liberica"))))</f>
        <v>Excelsa</v>
      </c>
      <c r="O553" t="str">
        <f>IF(J553="m","Medium",IF(J553="l","Large",IF(J553="l","Light",IF(J553="d","Dark"))))</f>
        <v>Dark</v>
      </c>
    </row>
    <row r="554" spans="1:15"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8">
        <f>INDEX(products!$A$1:$G$49,MATCH(orders!$D554,products!$A$1:$A$49,0),MATCH(orders!L$1,products!$A$1:$G$1,0))</f>
        <v>4.4550000000000001</v>
      </c>
      <c r="M554" s="6">
        <f>L554*E554</f>
        <v>17.82</v>
      </c>
      <c r="N554" t="str">
        <f>IF(I554="rob","Robusta",IF(I554="exc","Excelsa",IF(I554="ara","Arabica",IF(I554="lib","Liberica"))))</f>
        <v>Excelsa</v>
      </c>
      <c r="O554" t="str">
        <f>IF(J554="m","Medium",IF(J554="l","Large",IF(J554="l","Light",IF(J554="d","Dark"))))</f>
        <v>Large</v>
      </c>
    </row>
    <row r="555" spans="1:15"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8">
        <f>INDEX(products!$A$1:$G$49,MATCH(orders!$D555,products!$A$1:$A$49,0),MATCH(orders!L$1,products!$A$1:$G$1,0))</f>
        <v>13.75</v>
      </c>
      <c r="M555" s="6">
        <f>L555*E555</f>
        <v>68.75</v>
      </c>
      <c r="N555" t="str">
        <f>IF(I555="rob","Robusta",IF(I555="exc","Excelsa",IF(I555="ara","Arabica",IF(I555="lib","Liberica"))))</f>
        <v>Excelsa</v>
      </c>
      <c r="O555" t="str">
        <f>IF(J555="m","Medium",IF(J555="l","Large",IF(J555="l","Light",IF(J555="d","Dark"))))</f>
        <v>Medium</v>
      </c>
    </row>
    <row r="556" spans="1:15"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8">
        <f>INDEX(products!$A$1:$G$49,MATCH(orders!$D556,products!$A$1:$A$49,0),MATCH(orders!L$1,products!$A$1:$G$1,0))</f>
        <v>27.484999999999996</v>
      </c>
      <c r="M556" s="6">
        <f>L556*E556</f>
        <v>54.969999999999992</v>
      </c>
      <c r="N556" t="str">
        <f>IF(I556="rob","Robusta",IF(I556="exc","Excelsa",IF(I556="ara","Arabica",IF(I556="lib","Liberica"))))</f>
        <v>Robusta</v>
      </c>
      <c r="O556" t="str">
        <f>IF(J556="m","Medium",IF(J556="l","Large",IF(J556="l","Light",IF(J556="d","Dark"))))</f>
        <v>Large</v>
      </c>
    </row>
    <row r="557" spans="1:15"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8">
        <f>INDEX(products!$A$1:$G$49,MATCH(orders!$D557,products!$A$1:$A$49,0),MATCH(orders!L$1,products!$A$1:$G$1,0))</f>
        <v>13.75</v>
      </c>
      <c r="M557" s="6">
        <f>L557*E557</f>
        <v>82.5</v>
      </c>
      <c r="N557" t="str">
        <f>IF(I557="rob","Robusta",IF(I557="exc","Excelsa",IF(I557="ara","Arabica",IF(I557="lib","Liberica"))))</f>
        <v>Excelsa</v>
      </c>
      <c r="O557" t="str">
        <f>IF(J557="m","Medium",IF(J557="l","Large",IF(J557="l","Light",IF(J557="d","Dark"))))</f>
        <v>Medium</v>
      </c>
    </row>
    <row r="558" spans="1:15"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8">
        <f>INDEX(products!$A$1:$G$49,MATCH(orders!$D558,products!$A$1:$A$49,0),MATCH(orders!L$1,products!$A$1:$G$1,0))</f>
        <v>4.3650000000000002</v>
      </c>
      <c r="M558" s="6">
        <f>L558*E558</f>
        <v>8.73</v>
      </c>
      <c r="N558" t="str">
        <f>IF(I558="rob","Robusta",IF(I558="exc","Excelsa",IF(I558="ara","Arabica",IF(I558="lib","Liberica"))))</f>
        <v>Liberica</v>
      </c>
      <c r="O558" t="str">
        <f>IF(J558="m","Medium",IF(J558="l","Large",IF(J558="l","Light",IF(J558="d","Dark"))))</f>
        <v>Medium</v>
      </c>
    </row>
    <row r="559" spans="1:15"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8">
        <f>INDEX(products!$A$1:$G$49,MATCH(orders!$D559,products!$A$1:$A$49,0),MATCH(orders!L$1,products!$A$1:$G$1,0))</f>
        <v>14.85</v>
      </c>
      <c r="M559" s="6">
        <f>L559*E559</f>
        <v>59.4</v>
      </c>
      <c r="N559" t="str">
        <f>IF(I559="rob","Robusta",IF(I559="exc","Excelsa",IF(I559="ara","Arabica",IF(I559="lib","Liberica"))))</f>
        <v>Excelsa</v>
      </c>
      <c r="O559" t="str">
        <f>IF(J559="m","Medium",IF(J559="l","Large",IF(J559="l","Light",IF(J559="d","Dark"))))</f>
        <v>Large</v>
      </c>
    </row>
    <row r="560" spans="1:15"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8">
        <f>INDEX(products!$A$1:$G$49,MATCH(orders!$D560,products!$A$1:$A$49,0),MATCH(orders!L$1,products!$A$1:$G$1,0))</f>
        <v>3.8849999999999998</v>
      </c>
      <c r="M560" s="6">
        <f>L560*E560</f>
        <v>15.54</v>
      </c>
      <c r="N560" t="str">
        <f>IF(I560="rob","Robusta",IF(I560="exc","Excelsa",IF(I560="ara","Arabica",IF(I560="lib","Liberica"))))</f>
        <v>Liberica</v>
      </c>
      <c r="O560" t="str">
        <f>IF(J560="m","Medium",IF(J560="l","Large",IF(J560="l","Light",IF(J560="d","Dark"))))</f>
        <v>Dark</v>
      </c>
    </row>
    <row r="561" spans="1:15"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8">
        <f>INDEX(products!$A$1:$G$49,MATCH(orders!$D561,products!$A$1:$A$49,0),MATCH(orders!L$1,products!$A$1:$G$1,0))</f>
        <v>12.95</v>
      </c>
      <c r="M561" s="6">
        <f>L561*E561</f>
        <v>38.849999999999994</v>
      </c>
      <c r="N561" t="str">
        <f>IF(I561="rob","Robusta",IF(I561="exc","Excelsa",IF(I561="ara","Arabica",IF(I561="lib","Liberica"))))</f>
        <v>Arabica</v>
      </c>
      <c r="O561" t="str">
        <f>IF(J561="m","Medium",IF(J561="l","Large",IF(J561="l","Light",IF(J561="d","Dark"))))</f>
        <v>Large</v>
      </c>
    </row>
    <row r="562" spans="1:15"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8">
        <f>INDEX(products!$A$1:$G$49,MATCH(orders!$D562,products!$A$1:$A$49,0),MATCH(orders!L$1,products!$A$1:$G$1,0))</f>
        <v>31.624999999999996</v>
      </c>
      <c r="M562" s="6">
        <f>L562*E562</f>
        <v>189.74999999999997</v>
      </c>
      <c r="N562" t="str">
        <f>IF(I562="rob","Robusta",IF(I562="exc","Excelsa",IF(I562="ara","Arabica",IF(I562="lib","Liberica"))))</f>
        <v>Excelsa</v>
      </c>
      <c r="O562" t="str">
        <f>IF(J562="m","Medium",IF(J562="l","Large",IF(J562="l","Light",IF(J562="d","Dark"))))</f>
        <v>Medium</v>
      </c>
    </row>
    <row r="563" spans="1:15"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8">
        <f>INDEX(products!$A$1:$G$49,MATCH(orders!$D563,products!$A$1:$A$49,0),MATCH(orders!L$1,products!$A$1:$G$1,0))</f>
        <v>2.9849999999999999</v>
      </c>
      <c r="M563" s="6">
        <f>L563*E563</f>
        <v>17.91</v>
      </c>
      <c r="N563" t="str">
        <f>IF(I563="rob","Robusta",IF(I563="exc","Excelsa",IF(I563="ara","Arabica",IF(I563="lib","Liberica"))))</f>
        <v>Arabica</v>
      </c>
      <c r="O563" t="str">
        <f>IF(J563="m","Medium",IF(J563="l","Large",IF(J563="l","Light",IF(J563="d","Dark"))))</f>
        <v>Dark</v>
      </c>
    </row>
    <row r="564" spans="1:15"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8">
        <f>INDEX(products!$A$1:$G$49,MATCH(orders!$D564,products!$A$1:$A$49,0),MATCH(orders!L$1,products!$A$1:$G$1,0))</f>
        <v>4.7549999999999999</v>
      </c>
      <c r="M564" s="6">
        <f>L564*E564</f>
        <v>28.53</v>
      </c>
      <c r="N564" t="str">
        <f>IF(I564="rob","Robusta",IF(I564="exc","Excelsa",IF(I564="ara","Arabica",IF(I564="lib","Liberica"))))</f>
        <v>Liberica</v>
      </c>
      <c r="O564" t="str">
        <f>IF(J564="m","Medium",IF(J564="l","Large",IF(J564="l","Light",IF(J564="d","Dark"))))</f>
        <v>Large</v>
      </c>
    </row>
    <row r="565" spans="1:15"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8">
        <f>INDEX(products!$A$1:$G$49,MATCH(orders!$D565,products!$A$1:$A$49,0),MATCH(orders!L$1,products!$A$1:$G$1,0))</f>
        <v>13.75</v>
      </c>
      <c r="M565" s="6">
        <f>L565*E565</f>
        <v>82.5</v>
      </c>
      <c r="N565" t="str">
        <f>IF(I565="rob","Robusta",IF(I565="exc","Excelsa",IF(I565="ara","Arabica",IF(I565="lib","Liberica"))))</f>
        <v>Excelsa</v>
      </c>
      <c r="O565" t="str">
        <f>IF(J565="m","Medium",IF(J565="l","Large",IF(J565="l","Light",IF(J565="d","Dark"))))</f>
        <v>Medium</v>
      </c>
    </row>
    <row r="566" spans="1:15"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8">
        <f>INDEX(products!$A$1:$G$49,MATCH(orders!$D566,products!$A$1:$A$49,0),MATCH(orders!L$1,products!$A$1:$G$1,0))</f>
        <v>7.169999999999999</v>
      </c>
      <c r="M566" s="6">
        <f>L566*E566</f>
        <v>14.339999999999998</v>
      </c>
      <c r="N566" t="str">
        <f>IF(I566="rob","Robusta",IF(I566="exc","Excelsa",IF(I566="ara","Arabica",IF(I566="lib","Liberica"))))</f>
        <v>Robusta</v>
      </c>
      <c r="O566" t="str">
        <f>IF(J566="m","Medium",IF(J566="l","Large",IF(J566="l","Light",IF(J566="d","Dark"))))</f>
        <v>Large</v>
      </c>
    </row>
    <row r="567" spans="1:15"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8">
        <f>INDEX(products!$A$1:$G$49,MATCH(orders!$D567,products!$A$1:$A$49,0),MATCH(orders!L$1,products!$A$1:$G$1,0))</f>
        <v>20.584999999999997</v>
      </c>
      <c r="M567" s="6">
        <f>L567*E567</f>
        <v>82.339999999999989</v>
      </c>
      <c r="N567" t="str">
        <f>IF(I567="rob","Robusta",IF(I567="exc","Excelsa",IF(I567="ara","Arabica",IF(I567="lib","Liberica"))))</f>
        <v>Robusta</v>
      </c>
      <c r="O567" t="str">
        <f>IF(J567="m","Medium",IF(J567="l","Large",IF(J567="l","Light",IF(J567="d","Dark"))))</f>
        <v>Dark</v>
      </c>
    </row>
    <row r="568" spans="1:15"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8">
        <f>INDEX(products!$A$1:$G$49,MATCH(orders!$D568,products!$A$1:$A$49,0),MATCH(orders!L$1,products!$A$1:$G$1,0))</f>
        <v>3.375</v>
      </c>
      <c r="M568" s="6">
        <f>L568*E568</f>
        <v>20.25</v>
      </c>
      <c r="N568" t="str">
        <f>IF(I568="rob","Robusta",IF(I568="exc","Excelsa",IF(I568="ara","Arabica",IF(I568="lib","Liberica"))))</f>
        <v>Arabica</v>
      </c>
      <c r="O568" t="str">
        <f>IF(J568="m","Medium",IF(J568="l","Large",IF(J568="l","Light",IF(J568="d","Dark"))))</f>
        <v>Medium</v>
      </c>
    </row>
    <row r="569" spans="1:15"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8">
        <f>INDEX(products!$A$1:$G$49,MATCH(orders!$D569,products!$A$1:$A$49,0),MATCH(orders!L$1,products!$A$1:$G$1,0))</f>
        <v>27.484999999999996</v>
      </c>
      <c r="M569" s="6">
        <f>L569*E569</f>
        <v>164.90999999999997</v>
      </c>
      <c r="N569" t="str">
        <f>IF(I569="rob","Robusta",IF(I569="exc","Excelsa",IF(I569="ara","Arabica",IF(I569="lib","Liberica"))))</f>
        <v>Robusta</v>
      </c>
      <c r="O569" t="str">
        <f>IF(J569="m","Medium",IF(J569="l","Large",IF(J569="l","Light",IF(J569="d","Dark"))))</f>
        <v>Large</v>
      </c>
    </row>
    <row r="570" spans="1:15"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8">
        <f>INDEX(products!$A$1:$G$49,MATCH(orders!$D570,products!$A$1:$A$49,0),MATCH(orders!L$1,products!$A$1:$G$1,0))</f>
        <v>4.7549999999999999</v>
      </c>
      <c r="M570" s="6">
        <f>L570*E570</f>
        <v>19.02</v>
      </c>
      <c r="N570" t="str">
        <f>IF(I570="rob","Robusta",IF(I570="exc","Excelsa",IF(I570="ara","Arabica",IF(I570="lib","Liberica"))))</f>
        <v>Liberica</v>
      </c>
      <c r="O570" t="str">
        <f>IF(J570="m","Medium",IF(J570="l","Large",IF(J570="l","Light",IF(J570="d","Dark"))))</f>
        <v>Large</v>
      </c>
    </row>
    <row r="571" spans="1:15"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8">
        <f>INDEX(products!$A$1:$G$49,MATCH(orders!$D571,products!$A$1:$A$49,0),MATCH(orders!L$1,products!$A$1:$G$1,0))</f>
        <v>22.884999999999998</v>
      </c>
      <c r="M571" s="6">
        <f>L571*E571</f>
        <v>137.31</v>
      </c>
      <c r="N571" t="str">
        <f>IF(I571="rob","Robusta",IF(I571="exc","Excelsa",IF(I571="ara","Arabica",IF(I571="lib","Liberica"))))</f>
        <v>Arabica</v>
      </c>
      <c r="O571" t="str">
        <f>IF(J571="m","Medium",IF(J571="l","Large",IF(J571="l","Light",IF(J571="d","Dark"))))</f>
        <v>Dark</v>
      </c>
    </row>
    <row r="572" spans="1:15"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8">
        <f>INDEX(products!$A$1:$G$49,MATCH(orders!$D572,products!$A$1:$A$49,0),MATCH(orders!L$1,products!$A$1:$G$1,0))</f>
        <v>6.75</v>
      </c>
      <c r="M572" s="6">
        <f>L572*E572</f>
        <v>27</v>
      </c>
      <c r="N572" t="str">
        <f>IF(I572="rob","Robusta",IF(I572="exc","Excelsa",IF(I572="ara","Arabica",IF(I572="lib","Liberica"))))</f>
        <v>Arabica</v>
      </c>
      <c r="O572" t="str">
        <f>IF(J572="m","Medium",IF(J572="l","Large",IF(J572="l","Light",IF(J572="d","Dark"))))</f>
        <v>Medium</v>
      </c>
    </row>
    <row r="573" spans="1:15"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8">
        <f>INDEX(products!$A$1:$G$49,MATCH(orders!$D573,products!$A$1:$A$49,0),MATCH(orders!L$1,products!$A$1:$G$1,0))</f>
        <v>8.91</v>
      </c>
      <c r="M573" s="6">
        <f>L573*E573</f>
        <v>35.64</v>
      </c>
      <c r="N573" t="str">
        <f>IF(I573="rob","Robusta",IF(I573="exc","Excelsa",IF(I573="ara","Arabica",IF(I573="lib","Liberica"))))</f>
        <v>Excelsa</v>
      </c>
      <c r="O573" t="str">
        <f>IF(J573="m","Medium",IF(J573="l","Large",IF(J573="l","Light",IF(J573="d","Dark"))))</f>
        <v>Large</v>
      </c>
    </row>
    <row r="574" spans="1:15"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8">
        <f>INDEX(products!$A$1:$G$49,MATCH(orders!$D574,products!$A$1:$A$49,0),MATCH(orders!L$1,products!$A$1:$G$1,0))</f>
        <v>2.9849999999999999</v>
      </c>
      <c r="M574" s="6">
        <f>L574*E574</f>
        <v>5.97</v>
      </c>
      <c r="N574" t="str">
        <f>IF(I574="rob","Robusta",IF(I574="exc","Excelsa",IF(I574="ara","Arabica",IF(I574="lib","Liberica"))))</f>
        <v>Arabica</v>
      </c>
      <c r="O574" t="str">
        <f>IF(J574="m","Medium",IF(J574="l","Large",IF(J574="l","Light",IF(J574="d","Dark"))))</f>
        <v>Dark</v>
      </c>
    </row>
    <row r="575" spans="1:15"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8">
        <f>INDEX(products!$A$1:$G$49,MATCH(orders!$D575,products!$A$1:$A$49,0),MATCH(orders!L$1,products!$A$1:$G$1,0))</f>
        <v>11.25</v>
      </c>
      <c r="M575" s="6">
        <f>L575*E575</f>
        <v>67.5</v>
      </c>
      <c r="N575" t="str">
        <f>IF(I575="rob","Robusta",IF(I575="exc","Excelsa",IF(I575="ara","Arabica",IF(I575="lib","Liberica"))))</f>
        <v>Arabica</v>
      </c>
      <c r="O575" t="str">
        <f>IF(J575="m","Medium",IF(J575="l","Large",IF(J575="l","Light",IF(J575="d","Dark"))))</f>
        <v>Medium</v>
      </c>
    </row>
    <row r="576" spans="1:15"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8">
        <f>INDEX(products!$A$1:$G$49,MATCH(orders!$D576,products!$A$1:$A$49,0),MATCH(orders!L$1,products!$A$1:$G$1,0))</f>
        <v>3.5849999999999995</v>
      </c>
      <c r="M576" s="6">
        <f>L576*E576</f>
        <v>21.509999999999998</v>
      </c>
      <c r="N576" t="str">
        <f>IF(I576="rob","Robusta",IF(I576="exc","Excelsa",IF(I576="ara","Arabica",IF(I576="lib","Liberica"))))</f>
        <v>Robusta</v>
      </c>
      <c r="O576" t="str">
        <f>IF(J576="m","Medium",IF(J576="l","Large",IF(J576="l","Light",IF(J576="d","Dark"))))</f>
        <v>Large</v>
      </c>
    </row>
    <row r="577" spans="1:15"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8">
        <f>INDEX(products!$A$1:$G$49,MATCH(orders!$D577,products!$A$1:$A$49,0),MATCH(orders!L$1,products!$A$1:$G$1,0))</f>
        <v>33.464999999999996</v>
      </c>
      <c r="M577" s="6">
        <f>L577*E577</f>
        <v>66.929999999999993</v>
      </c>
      <c r="N577" t="str">
        <f>IF(I577="rob","Robusta",IF(I577="exc","Excelsa",IF(I577="ara","Arabica",IF(I577="lib","Liberica"))))</f>
        <v>Liberica</v>
      </c>
      <c r="O577" t="str">
        <f>IF(J577="m","Medium",IF(J577="l","Large",IF(J577="l","Light",IF(J577="d","Dark"))))</f>
        <v>Medium</v>
      </c>
    </row>
    <row r="578" spans="1:15"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8">
        <f>INDEX(products!$A$1:$G$49,MATCH(orders!$D578,products!$A$1:$A$49,0),MATCH(orders!L$1,products!$A$1:$G$1,0))</f>
        <v>2.9849999999999999</v>
      </c>
      <c r="M578" s="6">
        <f>L578*E578</f>
        <v>17.91</v>
      </c>
      <c r="N578" t="str">
        <f>IF(I578="rob","Robusta",IF(I578="exc","Excelsa",IF(I578="ara","Arabica",IF(I578="lib","Liberica"))))</f>
        <v>Arabica</v>
      </c>
      <c r="O578" t="str">
        <f>IF(J578="m","Medium",IF(J578="l","Large",IF(J578="l","Light",IF(J578="d","Dark"))))</f>
        <v>Dark</v>
      </c>
    </row>
    <row r="579" spans="1:15"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8">
        <f>INDEX(products!$A$1:$G$49,MATCH(orders!$D579,products!$A$1:$A$49,0),MATCH(orders!L$1,products!$A$1:$G$1,0))</f>
        <v>14.55</v>
      </c>
      <c r="M579" s="6">
        <f>L579*E579</f>
        <v>58.2</v>
      </c>
      <c r="N579" t="str">
        <f>IF(I579="rob","Robusta",IF(I579="exc","Excelsa",IF(I579="ara","Arabica",IF(I579="lib","Liberica"))))</f>
        <v>Liberica</v>
      </c>
      <c r="O579" t="str">
        <f>IF(J579="m","Medium",IF(J579="l","Large",IF(J579="l","Light",IF(J579="d","Dark"))))</f>
        <v>Medium</v>
      </c>
    </row>
    <row r="580" spans="1:15"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8">
        <f>INDEX(products!$A$1:$G$49,MATCH(orders!$D580,products!$A$1:$A$49,0),MATCH(orders!L$1,products!$A$1:$G$1,0))</f>
        <v>4.4550000000000001</v>
      </c>
      <c r="M580" s="6">
        <f>L580*E580</f>
        <v>13.365</v>
      </c>
      <c r="N580" t="str">
        <f>IF(I580="rob","Robusta",IF(I580="exc","Excelsa",IF(I580="ara","Arabica",IF(I580="lib","Liberica"))))</f>
        <v>Excelsa</v>
      </c>
      <c r="O580" t="str">
        <f>IF(J580="m","Medium",IF(J580="l","Large",IF(J580="l","Light",IF(J580="d","Dark"))))</f>
        <v>Large</v>
      </c>
    </row>
    <row r="581" spans="1:15"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8">
        <f>INDEX(products!$A$1:$G$49,MATCH(orders!$D581,products!$A$1:$A$49,0),MATCH(orders!L$1,products!$A$1:$G$1,0))</f>
        <v>6.75</v>
      </c>
      <c r="M581" s="6">
        <f>L581*E581</f>
        <v>33.75</v>
      </c>
      <c r="N581" t="str">
        <f>IF(I581="rob","Robusta",IF(I581="exc","Excelsa",IF(I581="ara","Arabica",IF(I581="lib","Liberica"))))</f>
        <v>Arabica</v>
      </c>
      <c r="O581" t="str">
        <f>IF(J581="m","Medium",IF(J581="l","Large",IF(J581="l","Light",IF(J581="d","Dark"))))</f>
        <v>Medium</v>
      </c>
    </row>
    <row r="582" spans="1:15"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8">
        <f>INDEX(products!$A$1:$G$49,MATCH(orders!$D582,products!$A$1:$A$49,0),MATCH(orders!L$1,products!$A$1:$G$1,0))</f>
        <v>14.85</v>
      </c>
      <c r="M582" s="6">
        <f>L582*E582</f>
        <v>44.55</v>
      </c>
      <c r="N582" t="str">
        <f>IF(I582="rob","Robusta",IF(I582="exc","Excelsa",IF(I582="ara","Arabica",IF(I582="lib","Liberica"))))</f>
        <v>Excelsa</v>
      </c>
      <c r="O582" t="str">
        <f>IF(J582="m","Medium",IF(J582="l","Large",IF(J582="l","Light",IF(J582="d","Dark"))))</f>
        <v>Large</v>
      </c>
    </row>
    <row r="583" spans="1:15"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8">
        <f>INDEX(products!$A$1:$G$49,MATCH(orders!$D583,products!$A$1:$A$49,0),MATCH(orders!L$1,products!$A$1:$G$1,0))</f>
        <v>8.91</v>
      </c>
      <c r="M583" s="6">
        <f>L583*E583</f>
        <v>44.55</v>
      </c>
      <c r="N583" t="str">
        <f>IF(I583="rob","Robusta",IF(I583="exc","Excelsa",IF(I583="ara","Arabica",IF(I583="lib","Liberica"))))</f>
        <v>Excelsa</v>
      </c>
      <c r="O583" t="str">
        <f>IF(J583="m","Medium",IF(J583="l","Large",IF(J583="l","Light",IF(J583="d","Dark"))))</f>
        <v>Large</v>
      </c>
    </row>
    <row r="584" spans="1:15"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8">
        <f>INDEX(products!$A$1:$G$49,MATCH(orders!$D584,products!$A$1:$A$49,0),MATCH(orders!L$1,products!$A$1:$G$1,0))</f>
        <v>12.15</v>
      </c>
      <c r="M584" s="6">
        <f>L584*E584</f>
        <v>60.75</v>
      </c>
      <c r="N584" t="str">
        <f>IF(I584="rob","Robusta",IF(I584="exc","Excelsa",IF(I584="ara","Arabica",IF(I584="lib","Liberica"))))</f>
        <v>Excelsa</v>
      </c>
      <c r="O584" t="str">
        <f>IF(J584="m","Medium",IF(J584="l","Large",IF(J584="l","Light",IF(J584="d","Dark"))))</f>
        <v>Dark</v>
      </c>
    </row>
    <row r="585" spans="1:15"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8">
        <f>INDEX(products!$A$1:$G$49,MATCH(orders!$D585,products!$A$1:$A$49,0),MATCH(orders!L$1,products!$A$1:$G$1,0))</f>
        <v>3.5849999999999995</v>
      </c>
      <c r="M585" s="6">
        <f>L585*E585</f>
        <v>3.5849999999999995</v>
      </c>
      <c r="N585" t="str">
        <f>IF(I585="rob","Robusta",IF(I585="exc","Excelsa",IF(I585="ara","Arabica",IF(I585="lib","Liberica"))))</f>
        <v>Robusta</v>
      </c>
      <c r="O585" t="str">
        <f>IF(J585="m","Medium",IF(J585="l","Large",IF(J585="l","Light",IF(J585="d","Dark"))))</f>
        <v>Large</v>
      </c>
    </row>
    <row r="586" spans="1:15"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8">
        <f>INDEX(products!$A$1:$G$49,MATCH(orders!$D586,products!$A$1:$A$49,0),MATCH(orders!L$1,products!$A$1:$G$1,0))</f>
        <v>3.5849999999999995</v>
      </c>
      <c r="M586" s="6">
        <f>L586*E586</f>
        <v>21.509999999999998</v>
      </c>
      <c r="N586" t="str">
        <f>IF(I586="rob","Robusta",IF(I586="exc","Excelsa",IF(I586="ara","Arabica",IF(I586="lib","Liberica"))))</f>
        <v>Robusta</v>
      </c>
      <c r="O586" t="str">
        <f>IF(J586="m","Medium",IF(J586="l","Large",IF(J586="l","Light",IF(J586="d","Dark"))))</f>
        <v>Large</v>
      </c>
    </row>
    <row r="587" spans="1:15"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8">
        <f>INDEX(products!$A$1:$G$49,MATCH(orders!$D587,products!$A$1:$A$49,0),MATCH(orders!L$1,products!$A$1:$G$1,0))</f>
        <v>8.25</v>
      </c>
      <c r="M587" s="6">
        <f>L587*E587</f>
        <v>16.5</v>
      </c>
      <c r="N587" t="str">
        <f>IF(I587="rob","Robusta",IF(I587="exc","Excelsa",IF(I587="ara","Arabica",IF(I587="lib","Liberica"))))</f>
        <v>Excelsa</v>
      </c>
      <c r="O587" t="str">
        <f>IF(J587="m","Medium",IF(J587="l","Large",IF(J587="l","Light",IF(J587="d","Dark"))))</f>
        <v>Medium</v>
      </c>
    </row>
    <row r="588" spans="1:15"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8">
        <f>INDEX(products!$A$1:$G$49,MATCH(orders!$D588,products!$A$1:$A$49,0),MATCH(orders!L$1,products!$A$1:$G$1,0))</f>
        <v>27.484999999999996</v>
      </c>
      <c r="M588" s="6">
        <f>L588*E588</f>
        <v>82.454999999999984</v>
      </c>
      <c r="N588" t="str">
        <f>IF(I588="rob","Robusta",IF(I588="exc","Excelsa",IF(I588="ara","Arabica",IF(I588="lib","Liberica"))))</f>
        <v>Robusta</v>
      </c>
      <c r="O588" t="str">
        <f>IF(J588="m","Medium",IF(J588="l","Large",IF(J588="l","Light",IF(J588="d","Dark"))))</f>
        <v>Large</v>
      </c>
    </row>
    <row r="589" spans="1:15"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8">
        <f>INDEX(products!$A$1:$G$49,MATCH(orders!$D589,products!$A$1:$A$49,0),MATCH(orders!L$1,products!$A$1:$G$1,0))</f>
        <v>7.77</v>
      </c>
      <c r="M589" s="6">
        <f>L589*E589</f>
        <v>7.77</v>
      </c>
      <c r="N589" t="str">
        <f>IF(I589="rob","Robusta",IF(I589="exc","Excelsa",IF(I589="ara","Arabica",IF(I589="lib","Liberica"))))</f>
        <v>Liberica</v>
      </c>
      <c r="O589" t="str">
        <f>IF(J589="m","Medium",IF(J589="l","Large",IF(J589="l","Light",IF(J589="d","Dark"))))</f>
        <v>Dark</v>
      </c>
    </row>
    <row r="590" spans="1:15"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8">
        <f>INDEX(products!$A$1:$G$49,MATCH(orders!$D590,products!$A$1:$A$49,0),MATCH(orders!L$1,products!$A$1:$G$1,0))</f>
        <v>5.97</v>
      </c>
      <c r="M590" s="6">
        <f>L590*E590</f>
        <v>11.94</v>
      </c>
      <c r="N590" t="str">
        <f>IF(I590="rob","Robusta",IF(I590="exc","Excelsa",IF(I590="ara","Arabica",IF(I590="lib","Liberica"))))</f>
        <v>Robusta</v>
      </c>
      <c r="O590" t="str">
        <f>IF(J590="m","Medium",IF(J590="l","Large",IF(J590="l","Light",IF(J590="d","Dark"))))</f>
        <v>Medium</v>
      </c>
    </row>
    <row r="591" spans="1:15"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8">
        <f>INDEX(products!$A$1:$G$49,MATCH(orders!$D591,products!$A$1:$A$49,0),MATCH(orders!L$1,products!$A$1:$G$1,0))</f>
        <v>34.154999999999994</v>
      </c>
      <c r="M591" s="6">
        <f>L591*E591</f>
        <v>204.92999999999995</v>
      </c>
      <c r="N591" t="str">
        <f>IF(I591="rob","Robusta",IF(I591="exc","Excelsa",IF(I591="ara","Arabica",IF(I591="lib","Liberica"))))</f>
        <v>Excelsa</v>
      </c>
      <c r="O591" t="str">
        <f>IF(J591="m","Medium",IF(J591="l","Large",IF(J591="l","Light",IF(J591="d","Dark"))))</f>
        <v>Large</v>
      </c>
    </row>
    <row r="592" spans="1:15"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8">
        <f>INDEX(products!$A$1:$G$49,MATCH(orders!$D592,products!$A$1:$A$49,0),MATCH(orders!L$1,products!$A$1:$G$1,0))</f>
        <v>31.624999999999996</v>
      </c>
      <c r="M592" s="6">
        <f>L592*E592</f>
        <v>63.249999999999993</v>
      </c>
      <c r="N592" t="str">
        <f>IF(I592="rob","Robusta",IF(I592="exc","Excelsa",IF(I592="ara","Arabica",IF(I592="lib","Liberica"))))</f>
        <v>Excelsa</v>
      </c>
      <c r="O592" t="str">
        <f>IF(J592="m","Medium",IF(J592="l","Large",IF(J592="l","Light",IF(J592="d","Dark"))))</f>
        <v>Medium</v>
      </c>
    </row>
    <row r="593" spans="1:15"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8">
        <f>INDEX(products!$A$1:$G$49,MATCH(orders!$D593,products!$A$1:$A$49,0),MATCH(orders!L$1,products!$A$1:$G$1,0))</f>
        <v>2.6849999999999996</v>
      </c>
      <c r="M593" s="6">
        <f>L593*E593</f>
        <v>8.0549999999999997</v>
      </c>
      <c r="N593" t="str">
        <f>IF(I593="rob","Robusta",IF(I593="exc","Excelsa",IF(I593="ara","Arabica",IF(I593="lib","Liberica"))))</f>
        <v>Robusta</v>
      </c>
      <c r="O593" t="str">
        <f>IF(J593="m","Medium",IF(J593="l","Large",IF(J593="l","Light",IF(J593="d","Dark"))))</f>
        <v>Dark</v>
      </c>
    </row>
    <row r="594" spans="1:15"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8">
        <f>INDEX(products!$A$1:$G$49,MATCH(orders!$D594,products!$A$1:$A$49,0),MATCH(orders!L$1,products!$A$1:$G$1,0))</f>
        <v>25.874999999999996</v>
      </c>
      <c r="M594" s="6">
        <f>L594*E594</f>
        <v>51.749999999999993</v>
      </c>
      <c r="N594" t="str">
        <f>IF(I594="rob","Robusta",IF(I594="exc","Excelsa",IF(I594="ara","Arabica",IF(I594="lib","Liberica"))))</f>
        <v>Arabica</v>
      </c>
      <c r="O594" t="str">
        <f>IF(J594="m","Medium",IF(J594="l","Large",IF(J594="l","Light",IF(J594="d","Dark"))))</f>
        <v>Medium</v>
      </c>
    </row>
    <row r="595" spans="1:15"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8">
        <f>INDEX(products!$A$1:$G$49,MATCH(orders!$D595,products!$A$1:$A$49,0),MATCH(orders!L$1,products!$A$1:$G$1,0))</f>
        <v>27.945</v>
      </c>
      <c r="M595" s="6">
        <f>L595*E595</f>
        <v>27.945</v>
      </c>
      <c r="N595" t="str">
        <f>IF(I595="rob","Robusta",IF(I595="exc","Excelsa",IF(I595="ara","Arabica",IF(I595="lib","Liberica"))))</f>
        <v>Excelsa</v>
      </c>
      <c r="O595" t="str">
        <f>IF(J595="m","Medium",IF(J595="l","Large",IF(J595="l","Light",IF(J595="d","Dark"))))</f>
        <v>Dark</v>
      </c>
    </row>
    <row r="596" spans="1:15"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8">
        <f>INDEX(products!$A$1:$G$49,MATCH(orders!$D596,products!$A$1:$A$49,0),MATCH(orders!L$1,products!$A$1:$G$1,0))</f>
        <v>29.784999999999997</v>
      </c>
      <c r="M596" s="6">
        <f>L596*E596</f>
        <v>59.569999999999993</v>
      </c>
      <c r="N596" t="str">
        <f>IF(I596="rob","Robusta",IF(I596="exc","Excelsa",IF(I596="ara","Arabica",IF(I596="lib","Liberica"))))</f>
        <v>Arabica</v>
      </c>
      <c r="O596" t="str">
        <f>IF(J596="m","Medium",IF(J596="l","Large",IF(J596="l","Light",IF(J596="d","Dark"))))</f>
        <v>Large</v>
      </c>
    </row>
    <row r="597" spans="1:15"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8">
        <f>INDEX(products!$A$1:$G$49,MATCH(orders!$D597,products!$A$1:$A$49,0),MATCH(orders!L$1,products!$A$1:$G$1,0))</f>
        <v>14.85</v>
      </c>
      <c r="M597" s="6">
        <f>L597*E597</f>
        <v>14.85</v>
      </c>
      <c r="N597" t="str">
        <f>IF(I597="rob","Robusta",IF(I597="exc","Excelsa",IF(I597="ara","Arabica",IF(I597="lib","Liberica"))))</f>
        <v>Excelsa</v>
      </c>
      <c r="O597" t="str">
        <f>IF(J597="m","Medium",IF(J597="l","Large",IF(J597="l","Light",IF(J597="d","Dark"))))</f>
        <v>Large</v>
      </c>
    </row>
    <row r="598" spans="1:15"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8">
        <f>INDEX(products!$A$1:$G$49,MATCH(orders!$D598,products!$A$1:$A$49,0),MATCH(orders!L$1,products!$A$1:$G$1,0))</f>
        <v>6.75</v>
      </c>
      <c r="M598" s="6">
        <f>L598*E598</f>
        <v>33.75</v>
      </c>
      <c r="N598" t="str">
        <f>IF(I598="rob","Robusta",IF(I598="exc","Excelsa",IF(I598="ara","Arabica",IF(I598="lib","Liberica"))))</f>
        <v>Arabica</v>
      </c>
      <c r="O598" t="str">
        <f>IF(J598="m","Medium",IF(J598="l","Large",IF(J598="l","Light",IF(J598="d","Dark"))))</f>
        <v>Medium</v>
      </c>
    </row>
    <row r="599" spans="1:15"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8">
        <f>INDEX(products!$A$1:$G$49,MATCH(orders!$D599,products!$A$1:$A$49,0),MATCH(orders!L$1,products!$A$1:$G$1,0))</f>
        <v>36.454999999999998</v>
      </c>
      <c r="M599" s="6">
        <f>L599*E599</f>
        <v>145.82</v>
      </c>
      <c r="N599" t="str">
        <f>IF(I599="rob","Robusta",IF(I599="exc","Excelsa",IF(I599="ara","Arabica",IF(I599="lib","Liberica"))))</f>
        <v>Liberica</v>
      </c>
      <c r="O599" t="str">
        <f>IF(J599="m","Medium",IF(J599="l","Large",IF(J599="l","Light",IF(J599="d","Dark"))))</f>
        <v>Large</v>
      </c>
    </row>
    <row r="600" spans="1:15"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8">
        <f>INDEX(products!$A$1:$G$49,MATCH(orders!$D600,products!$A$1:$A$49,0),MATCH(orders!L$1,products!$A$1:$G$1,0))</f>
        <v>2.9849999999999999</v>
      </c>
      <c r="M600" s="6">
        <f>L600*E600</f>
        <v>11.94</v>
      </c>
      <c r="N600" t="str">
        <f>IF(I600="rob","Robusta",IF(I600="exc","Excelsa",IF(I600="ara","Arabica",IF(I600="lib","Liberica"))))</f>
        <v>Robusta</v>
      </c>
      <c r="O600" t="str">
        <f>IF(J600="m","Medium",IF(J600="l","Large",IF(J600="l","Light",IF(J600="d","Dark"))))</f>
        <v>Medium</v>
      </c>
    </row>
    <row r="601" spans="1:15"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8">
        <f>INDEX(products!$A$1:$G$49,MATCH(orders!$D601,products!$A$1:$A$49,0),MATCH(orders!L$1,products!$A$1:$G$1,0))</f>
        <v>2.9849999999999999</v>
      </c>
      <c r="M601" s="6">
        <f>L601*E601</f>
        <v>11.94</v>
      </c>
      <c r="N601" t="str">
        <f>IF(I601="rob","Robusta",IF(I601="exc","Excelsa",IF(I601="ara","Arabica",IF(I601="lib","Liberica"))))</f>
        <v>Arabica</v>
      </c>
      <c r="O601" t="str">
        <f>IF(J601="m","Medium",IF(J601="l","Large",IF(J601="l","Light",IF(J601="d","Dark"))))</f>
        <v>Dark</v>
      </c>
    </row>
    <row r="602" spans="1:15"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8">
        <f>INDEX(products!$A$1:$G$49,MATCH(orders!$D602,products!$A$1:$A$49,0),MATCH(orders!L$1,products!$A$1:$G$1,0))</f>
        <v>7.77</v>
      </c>
      <c r="M602" s="6">
        <f>L602*E602</f>
        <v>7.77</v>
      </c>
      <c r="N602" t="str">
        <f>IF(I602="rob","Robusta",IF(I602="exc","Excelsa",IF(I602="ara","Arabica",IF(I602="lib","Liberica"))))</f>
        <v>Liberica</v>
      </c>
      <c r="O602" t="str">
        <f>IF(J602="m","Medium",IF(J602="l","Large",IF(J602="l","Light",IF(J602="d","Dark"))))</f>
        <v>Dark</v>
      </c>
    </row>
    <row r="603" spans="1:15"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8">
        <f>INDEX(products!$A$1:$G$49,MATCH(orders!$D603,products!$A$1:$A$49,0),MATCH(orders!L$1,products!$A$1:$G$1,0))</f>
        <v>27.484999999999996</v>
      </c>
      <c r="M603" s="6">
        <f>L603*E603</f>
        <v>109.93999999999998</v>
      </c>
      <c r="N603" t="str">
        <f>IF(I603="rob","Robusta",IF(I603="exc","Excelsa",IF(I603="ara","Arabica",IF(I603="lib","Liberica"))))</f>
        <v>Robusta</v>
      </c>
      <c r="O603" t="str">
        <f>IF(J603="m","Medium",IF(J603="l","Large",IF(J603="l","Light",IF(J603="d","Dark"))))</f>
        <v>Large</v>
      </c>
    </row>
    <row r="604" spans="1:15"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8">
        <f>INDEX(products!$A$1:$G$49,MATCH(orders!$D604,products!$A$1:$A$49,0),MATCH(orders!L$1,products!$A$1:$G$1,0))</f>
        <v>4.4550000000000001</v>
      </c>
      <c r="M604" s="6">
        <f>L604*E604</f>
        <v>22.274999999999999</v>
      </c>
      <c r="N604" t="str">
        <f>IF(I604="rob","Robusta",IF(I604="exc","Excelsa",IF(I604="ara","Arabica",IF(I604="lib","Liberica"))))</f>
        <v>Excelsa</v>
      </c>
      <c r="O604" t="str">
        <f>IF(J604="m","Medium",IF(J604="l","Large",IF(J604="l","Light",IF(J604="d","Dark"))))</f>
        <v>Large</v>
      </c>
    </row>
    <row r="605" spans="1:15"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8">
        <f>INDEX(products!$A$1:$G$49,MATCH(orders!$D605,products!$A$1:$A$49,0),MATCH(orders!L$1,products!$A$1:$G$1,0))</f>
        <v>2.9849999999999999</v>
      </c>
      <c r="M605" s="6">
        <f>L605*E605</f>
        <v>8.9550000000000001</v>
      </c>
      <c r="N605" t="str">
        <f>IF(I605="rob","Robusta",IF(I605="exc","Excelsa",IF(I605="ara","Arabica",IF(I605="lib","Liberica"))))</f>
        <v>Robusta</v>
      </c>
      <c r="O605" t="str">
        <f>IF(J605="m","Medium",IF(J605="l","Large",IF(J605="l","Light",IF(J605="d","Dark"))))</f>
        <v>Medium</v>
      </c>
    </row>
    <row r="606" spans="1:15"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8">
        <f>INDEX(products!$A$1:$G$49,MATCH(orders!$D606,products!$A$1:$A$49,0),MATCH(orders!L$1,products!$A$1:$G$1,0))</f>
        <v>29.784999999999997</v>
      </c>
      <c r="M606" s="6">
        <f>L606*E606</f>
        <v>119.13999999999999</v>
      </c>
      <c r="N606" t="str">
        <f>IF(I606="rob","Robusta",IF(I606="exc","Excelsa",IF(I606="ara","Arabica",IF(I606="lib","Liberica"))))</f>
        <v>Liberica</v>
      </c>
      <c r="O606" t="str">
        <f>IF(J606="m","Medium",IF(J606="l","Large",IF(J606="l","Light",IF(J606="d","Dark"))))</f>
        <v>Dark</v>
      </c>
    </row>
    <row r="607" spans="1:15"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8">
        <f>INDEX(products!$A$1:$G$49,MATCH(orders!$D607,products!$A$1:$A$49,0),MATCH(orders!L$1,products!$A$1:$G$1,0))</f>
        <v>29.784999999999997</v>
      </c>
      <c r="M607" s="6">
        <f>L607*E607</f>
        <v>148.92499999999998</v>
      </c>
      <c r="N607" t="str">
        <f>IF(I607="rob","Robusta",IF(I607="exc","Excelsa",IF(I607="ara","Arabica",IF(I607="lib","Liberica"))))</f>
        <v>Arabica</v>
      </c>
      <c r="O607" t="str">
        <f>IF(J607="m","Medium",IF(J607="l","Large",IF(J607="l","Light",IF(J607="d","Dark"))))</f>
        <v>Large</v>
      </c>
    </row>
    <row r="608" spans="1:15"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8">
        <f>INDEX(products!$A$1:$G$49,MATCH(orders!$D608,products!$A$1:$A$49,0),MATCH(orders!L$1,products!$A$1:$G$1,0))</f>
        <v>36.454999999999998</v>
      </c>
      <c r="M608" s="6">
        <f>L608*E608</f>
        <v>109.36499999999999</v>
      </c>
      <c r="N608" t="str">
        <f>IF(I608="rob","Robusta",IF(I608="exc","Excelsa",IF(I608="ara","Arabica",IF(I608="lib","Liberica"))))</f>
        <v>Liberica</v>
      </c>
      <c r="O608" t="str">
        <f>IF(J608="m","Medium",IF(J608="l","Large",IF(J608="l","Light",IF(J608="d","Dark"))))</f>
        <v>Large</v>
      </c>
    </row>
    <row r="609" spans="1:15"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8">
        <f>INDEX(products!$A$1:$G$49,MATCH(orders!$D609,products!$A$1:$A$49,0),MATCH(orders!L$1,products!$A$1:$G$1,0))</f>
        <v>3.645</v>
      </c>
      <c r="M609" s="6">
        <f>L609*E609</f>
        <v>3.645</v>
      </c>
      <c r="N609" t="str">
        <f>IF(I609="rob","Robusta",IF(I609="exc","Excelsa",IF(I609="ara","Arabica",IF(I609="lib","Liberica"))))</f>
        <v>Excelsa</v>
      </c>
      <c r="O609" t="str">
        <f>IF(J609="m","Medium",IF(J609="l","Large",IF(J609="l","Light",IF(J609="d","Dark"))))</f>
        <v>Dark</v>
      </c>
    </row>
    <row r="610" spans="1:15"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8">
        <f>INDEX(products!$A$1:$G$49,MATCH(orders!$D610,products!$A$1:$A$49,0),MATCH(orders!L$1,products!$A$1:$G$1,0))</f>
        <v>27.945</v>
      </c>
      <c r="M610" s="6">
        <f>L610*E610</f>
        <v>55.89</v>
      </c>
      <c r="N610" t="str">
        <f>IF(I610="rob","Robusta",IF(I610="exc","Excelsa",IF(I610="ara","Arabica",IF(I610="lib","Liberica"))))</f>
        <v>Excelsa</v>
      </c>
      <c r="O610" t="str">
        <f>IF(J610="m","Medium",IF(J610="l","Large",IF(J610="l","Light",IF(J610="d","Dark"))))</f>
        <v>Dark</v>
      </c>
    </row>
    <row r="611" spans="1:15"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8">
        <f>INDEX(products!$A$1:$G$49,MATCH(orders!$D611,products!$A$1:$A$49,0),MATCH(orders!L$1,products!$A$1:$G$1,0))</f>
        <v>4.3650000000000002</v>
      </c>
      <c r="M611" s="6">
        <f>L611*E611</f>
        <v>26.19</v>
      </c>
      <c r="N611" t="str">
        <f>IF(I611="rob","Robusta",IF(I611="exc","Excelsa",IF(I611="ara","Arabica",IF(I611="lib","Liberica"))))</f>
        <v>Liberica</v>
      </c>
      <c r="O611" t="str">
        <f>IF(J611="m","Medium",IF(J611="l","Large",IF(J611="l","Light",IF(J611="d","Dark"))))</f>
        <v>Medium</v>
      </c>
    </row>
    <row r="612" spans="1:15"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8">
        <f>INDEX(products!$A$1:$G$49,MATCH(orders!$D612,products!$A$1:$A$49,0),MATCH(orders!L$1,products!$A$1:$G$1,0))</f>
        <v>9.9499999999999993</v>
      </c>
      <c r="M612" s="6">
        <f>L612*E612</f>
        <v>39.799999999999997</v>
      </c>
      <c r="N612" t="str">
        <f>IF(I612="rob","Robusta",IF(I612="exc","Excelsa",IF(I612="ara","Arabica",IF(I612="lib","Liberica"))))</f>
        <v>Robusta</v>
      </c>
      <c r="O612" t="str">
        <f>IF(J612="m","Medium",IF(J612="l","Large",IF(J612="l","Light",IF(J612="d","Dark"))))</f>
        <v>Medium</v>
      </c>
    </row>
    <row r="613" spans="1:15"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8">
        <f>INDEX(products!$A$1:$G$49,MATCH(orders!$D613,products!$A$1:$A$49,0),MATCH(orders!L$1,products!$A$1:$G$1,0))</f>
        <v>34.154999999999994</v>
      </c>
      <c r="M613" s="6">
        <f>L613*E613</f>
        <v>68.309999999999988</v>
      </c>
      <c r="N613" t="str">
        <f>IF(I613="rob","Robusta",IF(I613="exc","Excelsa",IF(I613="ara","Arabica",IF(I613="lib","Liberica"))))</f>
        <v>Excelsa</v>
      </c>
      <c r="O613" t="str">
        <f>IF(J613="m","Medium",IF(J613="l","Large",IF(J613="l","Light",IF(J613="d","Dark"))))</f>
        <v>Large</v>
      </c>
    </row>
    <row r="614" spans="1:15"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8">
        <f>INDEX(products!$A$1:$G$49,MATCH(orders!$D614,products!$A$1:$A$49,0),MATCH(orders!L$1,products!$A$1:$G$1,0))</f>
        <v>3.375</v>
      </c>
      <c r="M614" s="6">
        <f>L614*E614</f>
        <v>13.5</v>
      </c>
      <c r="N614" t="str">
        <f>IF(I614="rob","Robusta",IF(I614="exc","Excelsa",IF(I614="ara","Arabica",IF(I614="lib","Liberica"))))</f>
        <v>Arabica</v>
      </c>
      <c r="O614" t="str">
        <f>IF(J614="m","Medium",IF(J614="l","Large",IF(J614="l","Light",IF(J614="d","Dark"))))</f>
        <v>Medium</v>
      </c>
    </row>
    <row r="615" spans="1:15"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8">
        <f>INDEX(products!$A$1:$G$49,MATCH(orders!$D615,products!$A$1:$A$49,0),MATCH(orders!L$1,products!$A$1:$G$1,0))</f>
        <v>5.97</v>
      </c>
      <c r="M615" s="6">
        <f>L615*E615</f>
        <v>5.97</v>
      </c>
      <c r="N615" t="str">
        <f>IF(I615="rob","Robusta",IF(I615="exc","Excelsa",IF(I615="ara","Arabica",IF(I615="lib","Liberica"))))</f>
        <v>Robusta</v>
      </c>
      <c r="O615" t="str">
        <f>IF(J615="m","Medium",IF(J615="l","Large",IF(J615="l","Light",IF(J615="d","Dark"))))</f>
        <v>Medium</v>
      </c>
    </row>
    <row r="616" spans="1:15"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8">
        <f>INDEX(products!$A$1:$G$49,MATCH(orders!$D616,products!$A$1:$A$49,0),MATCH(orders!L$1,products!$A$1:$G$1,0))</f>
        <v>5.97</v>
      </c>
      <c r="M616" s="6">
        <f>L616*E616</f>
        <v>29.849999999999998</v>
      </c>
      <c r="N616" t="str">
        <f>IF(I616="rob","Robusta",IF(I616="exc","Excelsa",IF(I616="ara","Arabica",IF(I616="lib","Liberica"))))</f>
        <v>Robusta</v>
      </c>
      <c r="O616" t="str">
        <f>IF(J616="m","Medium",IF(J616="l","Large",IF(J616="l","Light",IF(J616="d","Dark"))))</f>
        <v>Medium</v>
      </c>
    </row>
    <row r="617" spans="1:15"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8">
        <f>INDEX(products!$A$1:$G$49,MATCH(orders!$D617,products!$A$1:$A$49,0),MATCH(orders!L$1,products!$A$1:$G$1,0))</f>
        <v>36.454999999999998</v>
      </c>
      <c r="M617" s="6">
        <f>L617*E617</f>
        <v>72.91</v>
      </c>
      <c r="N617" t="str">
        <f>IF(I617="rob","Robusta",IF(I617="exc","Excelsa",IF(I617="ara","Arabica",IF(I617="lib","Liberica"))))</f>
        <v>Liberica</v>
      </c>
      <c r="O617" t="str">
        <f>IF(J617="m","Medium",IF(J617="l","Large",IF(J617="l","Light",IF(J617="d","Dark"))))</f>
        <v>Large</v>
      </c>
    </row>
    <row r="618" spans="1:15"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8">
        <f>INDEX(products!$A$1:$G$49,MATCH(orders!$D618,products!$A$1:$A$49,0),MATCH(orders!L$1,products!$A$1:$G$1,0))</f>
        <v>31.624999999999996</v>
      </c>
      <c r="M618" s="6">
        <f>L618*E618</f>
        <v>126.49999999999999</v>
      </c>
      <c r="N618" t="str">
        <f>IF(I618="rob","Robusta",IF(I618="exc","Excelsa",IF(I618="ara","Arabica",IF(I618="lib","Liberica"))))</f>
        <v>Excelsa</v>
      </c>
      <c r="O618" t="str">
        <f>IF(J618="m","Medium",IF(J618="l","Large",IF(J618="l","Light",IF(J618="d","Dark"))))</f>
        <v>Medium</v>
      </c>
    </row>
    <row r="619" spans="1:15"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8">
        <f>INDEX(products!$A$1:$G$49,MATCH(orders!$D619,products!$A$1:$A$49,0),MATCH(orders!L$1,products!$A$1:$G$1,0))</f>
        <v>33.464999999999996</v>
      </c>
      <c r="M619" s="6">
        <f>L619*E619</f>
        <v>33.464999999999996</v>
      </c>
      <c r="N619" t="str">
        <f>IF(I619="rob","Robusta",IF(I619="exc","Excelsa",IF(I619="ara","Arabica",IF(I619="lib","Liberica"))))</f>
        <v>Liberica</v>
      </c>
      <c r="O619" t="str">
        <f>IF(J619="m","Medium",IF(J619="l","Large",IF(J619="l","Light",IF(J619="d","Dark"))))</f>
        <v>Medium</v>
      </c>
    </row>
    <row r="620" spans="1:15"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8">
        <f>INDEX(products!$A$1:$G$49,MATCH(orders!$D620,products!$A$1:$A$49,0),MATCH(orders!L$1,products!$A$1:$G$1,0))</f>
        <v>12.15</v>
      </c>
      <c r="M620" s="6">
        <f>L620*E620</f>
        <v>72.900000000000006</v>
      </c>
      <c r="N620" t="str">
        <f>IF(I620="rob","Robusta",IF(I620="exc","Excelsa",IF(I620="ara","Arabica",IF(I620="lib","Liberica"))))</f>
        <v>Excelsa</v>
      </c>
      <c r="O620" t="str">
        <f>IF(J620="m","Medium",IF(J620="l","Large",IF(J620="l","Light",IF(J620="d","Dark"))))</f>
        <v>Dark</v>
      </c>
    </row>
    <row r="621" spans="1:15"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8">
        <f>INDEX(products!$A$1:$G$49,MATCH(orders!$D621,products!$A$1:$A$49,0),MATCH(orders!L$1,products!$A$1:$G$1,0))</f>
        <v>7.77</v>
      </c>
      <c r="M621" s="6">
        <f>L621*E621</f>
        <v>15.54</v>
      </c>
      <c r="N621" t="str">
        <f>IF(I621="rob","Robusta",IF(I621="exc","Excelsa",IF(I621="ara","Arabica",IF(I621="lib","Liberica"))))</f>
        <v>Liberica</v>
      </c>
      <c r="O621" t="str">
        <f>IF(J621="m","Medium",IF(J621="l","Large",IF(J621="l","Light",IF(J621="d","Dark"))))</f>
        <v>Dark</v>
      </c>
    </row>
    <row r="622" spans="1:15"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8">
        <f>INDEX(products!$A$1:$G$49,MATCH(orders!$D622,products!$A$1:$A$49,0),MATCH(orders!L$1,products!$A$1:$G$1,0))</f>
        <v>3.375</v>
      </c>
      <c r="M622" s="6">
        <f>L622*E622</f>
        <v>20.25</v>
      </c>
      <c r="N622" t="str">
        <f>IF(I622="rob","Robusta",IF(I622="exc","Excelsa",IF(I622="ara","Arabica",IF(I622="lib","Liberica"))))</f>
        <v>Arabica</v>
      </c>
      <c r="O622" t="str">
        <f>IF(J622="m","Medium",IF(J622="l","Large",IF(J622="l","Light",IF(J622="d","Dark"))))</f>
        <v>Medium</v>
      </c>
    </row>
    <row r="623" spans="1:15"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8">
        <f>INDEX(products!$A$1:$G$49,MATCH(orders!$D623,products!$A$1:$A$49,0),MATCH(orders!L$1,products!$A$1:$G$1,0))</f>
        <v>12.95</v>
      </c>
      <c r="M623" s="6">
        <f>L623*E623</f>
        <v>77.699999999999989</v>
      </c>
      <c r="N623" t="str">
        <f>IF(I623="rob","Robusta",IF(I623="exc","Excelsa",IF(I623="ara","Arabica",IF(I623="lib","Liberica"))))</f>
        <v>Arabica</v>
      </c>
      <c r="O623" t="str">
        <f>IF(J623="m","Medium",IF(J623="l","Large",IF(J623="l","Light",IF(J623="d","Dark"))))</f>
        <v>Large</v>
      </c>
    </row>
    <row r="624" spans="1:15"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8">
        <f>INDEX(products!$A$1:$G$49,MATCH(orders!$D624,products!$A$1:$A$49,0),MATCH(orders!L$1,products!$A$1:$G$1,0))</f>
        <v>33.464999999999996</v>
      </c>
      <c r="M624" s="6">
        <f>L624*E624</f>
        <v>133.85999999999999</v>
      </c>
      <c r="N624" t="str">
        <f>IF(I624="rob","Robusta",IF(I624="exc","Excelsa",IF(I624="ara","Arabica",IF(I624="lib","Liberica"))))</f>
        <v>Liberica</v>
      </c>
      <c r="O624" t="str">
        <f>IF(J624="m","Medium",IF(J624="l","Large",IF(J624="l","Light",IF(J624="d","Dark"))))</f>
        <v>Medium</v>
      </c>
    </row>
    <row r="625" spans="1:15"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8">
        <f>INDEX(products!$A$1:$G$49,MATCH(orders!$D625,products!$A$1:$A$49,0),MATCH(orders!L$1,products!$A$1:$G$1,0))</f>
        <v>12.15</v>
      </c>
      <c r="M625" s="6">
        <f>L625*E625</f>
        <v>12.15</v>
      </c>
      <c r="N625" t="str">
        <f>IF(I625="rob","Robusta",IF(I625="exc","Excelsa",IF(I625="ara","Arabica",IF(I625="lib","Liberica"))))</f>
        <v>Excelsa</v>
      </c>
      <c r="O625" t="str">
        <f>IF(J625="m","Medium",IF(J625="l","Large",IF(J625="l","Light",IF(J625="d","Dark"))))</f>
        <v>Dark</v>
      </c>
    </row>
    <row r="626" spans="1:15"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8">
        <f>INDEX(products!$A$1:$G$49,MATCH(orders!$D626,products!$A$1:$A$49,0),MATCH(orders!L$1,products!$A$1:$G$1,0))</f>
        <v>31.624999999999996</v>
      </c>
      <c r="M626" s="6">
        <f>L626*E626</f>
        <v>63.249999999999993</v>
      </c>
      <c r="N626" t="str">
        <f>IF(I626="rob","Robusta",IF(I626="exc","Excelsa",IF(I626="ara","Arabica",IF(I626="lib","Liberica"))))</f>
        <v>Excelsa</v>
      </c>
      <c r="O626" t="str">
        <f>IF(J626="m","Medium",IF(J626="l","Large",IF(J626="l","Light",IF(J626="d","Dark"))))</f>
        <v>Medium</v>
      </c>
    </row>
    <row r="627" spans="1:15"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8">
        <f>INDEX(products!$A$1:$G$49,MATCH(orders!$D627,products!$A$1:$A$49,0),MATCH(orders!L$1,products!$A$1:$G$1,0))</f>
        <v>7.169999999999999</v>
      </c>
      <c r="M627" s="6">
        <f>L627*E627</f>
        <v>35.849999999999994</v>
      </c>
      <c r="N627" t="str">
        <f>IF(I627="rob","Robusta",IF(I627="exc","Excelsa",IF(I627="ara","Arabica",IF(I627="lib","Liberica"))))</f>
        <v>Robusta</v>
      </c>
      <c r="O627" t="str">
        <f>IF(J627="m","Medium",IF(J627="l","Large",IF(J627="l","Light",IF(J627="d","Dark"))))</f>
        <v>Large</v>
      </c>
    </row>
    <row r="628" spans="1:15"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8">
        <f>INDEX(products!$A$1:$G$49,MATCH(orders!$D628,products!$A$1:$A$49,0),MATCH(orders!L$1,products!$A$1:$G$1,0))</f>
        <v>25.874999999999996</v>
      </c>
      <c r="M628" s="6">
        <f>L628*E628</f>
        <v>77.624999999999986</v>
      </c>
      <c r="N628" t="str">
        <f>IF(I628="rob","Robusta",IF(I628="exc","Excelsa",IF(I628="ara","Arabica",IF(I628="lib","Liberica"))))</f>
        <v>Arabica</v>
      </c>
      <c r="O628" t="str">
        <f>IF(J628="m","Medium",IF(J628="l","Large",IF(J628="l","Light",IF(J628="d","Dark"))))</f>
        <v>Medium</v>
      </c>
    </row>
    <row r="629" spans="1:15"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8">
        <f>INDEX(products!$A$1:$G$49,MATCH(orders!$D629,products!$A$1:$A$49,0),MATCH(orders!L$1,products!$A$1:$G$1,0))</f>
        <v>31.624999999999996</v>
      </c>
      <c r="M629" s="6">
        <f>L629*E629</f>
        <v>63.249999999999993</v>
      </c>
      <c r="N629" t="str">
        <f>IF(I629="rob","Robusta",IF(I629="exc","Excelsa",IF(I629="ara","Arabica",IF(I629="lib","Liberica"))))</f>
        <v>Excelsa</v>
      </c>
      <c r="O629" t="str">
        <f>IF(J629="m","Medium",IF(J629="l","Large",IF(J629="l","Light",IF(J629="d","Dark"))))</f>
        <v>Medium</v>
      </c>
    </row>
    <row r="630" spans="1:15"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8">
        <f>INDEX(products!$A$1:$G$49,MATCH(orders!$D630,products!$A$1:$A$49,0),MATCH(orders!L$1,products!$A$1:$G$1,0))</f>
        <v>4.4550000000000001</v>
      </c>
      <c r="M630" s="6">
        <f>L630*E630</f>
        <v>26.73</v>
      </c>
      <c r="N630" t="str">
        <f>IF(I630="rob","Robusta",IF(I630="exc","Excelsa",IF(I630="ara","Arabica",IF(I630="lib","Liberica"))))</f>
        <v>Excelsa</v>
      </c>
      <c r="O630" t="str">
        <f>IF(J630="m","Medium",IF(J630="l","Large",IF(J630="l","Light",IF(J630="d","Dark"))))</f>
        <v>Large</v>
      </c>
    </row>
    <row r="631" spans="1:15"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8">
        <f>INDEX(products!$A$1:$G$49,MATCH(orders!$D631,products!$A$1:$A$49,0),MATCH(orders!L$1,products!$A$1:$G$1,0))</f>
        <v>7.77</v>
      </c>
      <c r="M631" s="6">
        <f>L631*E631</f>
        <v>31.08</v>
      </c>
      <c r="N631" t="str">
        <f>IF(I631="rob","Robusta",IF(I631="exc","Excelsa",IF(I631="ara","Arabica",IF(I631="lib","Liberica"))))</f>
        <v>Liberica</v>
      </c>
      <c r="O631" t="str">
        <f>IF(J631="m","Medium",IF(J631="l","Large",IF(J631="l","Light",IF(J631="d","Dark"))))</f>
        <v>Dark</v>
      </c>
    </row>
    <row r="632" spans="1:15"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8">
        <f>INDEX(products!$A$1:$G$49,MATCH(orders!$D632,products!$A$1:$A$49,0),MATCH(orders!L$1,products!$A$1:$G$1,0))</f>
        <v>2.9849999999999999</v>
      </c>
      <c r="M632" s="6">
        <f>L632*E632</f>
        <v>2.9849999999999999</v>
      </c>
      <c r="N632" t="str">
        <f>IF(I632="rob","Robusta",IF(I632="exc","Excelsa",IF(I632="ara","Arabica",IF(I632="lib","Liberica"))))</f>
        <v>Arabica</v>
      </c>
      <c r="O632" t="str">
        <f>IF(J632="m","Medium",IF(J632="l","Large",IF(J632="l","Light",IF(J632="d","Dark"))))</f>
        <v>Dark</v>
      </c>
    </row>
    <row r="633" spans="1:15"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8">
        <f>INDEX(products!$A$1:$G$49,MATCH(orders!$D633,products!$A$1:$A$49,0),MATCH(orders!L$1,products!$A$1:$G$1,0))</f>
        <v>20.584999999999997</v>
      </c>
      <c r="M633" s="6">
        <f>L633*E633</f>
        <v>102.92499999999998</v>
      </c>
      <c r="N633" t="str">
        <f>IF(I633="rob","Robusta",IF(I633="exc","Excelsa",IF(I633="ara","Arabica",IF(I633="lib","Liberica"))))</f>
        <v>Robusta</v>
      </c>
      <c r="O633" t="str">
        <f>IF(J633="m","Medium",IF(J633="l","Large",IF(J633="l","Light",IF(J633="d","Dark"))))</f>
        <v>Dark</v>
      </c>
    </row>
    <row r="634" spans="1:15"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8">
        <f>INDEX(products!$A$1:$G$49,MATCH(orders!$D634,products!$A$1:$A$49,0),MATCH(orders!L$1,products!$A$1:$G$1,0))</f>
        <v>8.91</v>
      </c>
      <c r="M634" s="6">
        <f>L634*E634</f>
        <v>35.64</v>
      </c>
      <c r="N634" t="str">
        <f>IF(I634="rob","Robusta",IF(I634="exc","Excelsa",IF(I634="ara","Arabica",IF(I634="lib","Liberica"))))</f>
        <v>Excelsa</v>
      </c>
      <c r="O634" t="str">
        <f>IF(J634="m","Medium",IF(J634="l","Large",IF(J634="l","Light",IF(J634="d","Dark"))))</f>
        <v>Large</v>
      </c>
    </row>
    <row r="635" spans="1:15"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8">
        <f>INDEX(products!$A$1:$G$49,MATCH(orders!$D635,products!$A$1:$A$49,0),MATCH(orders!L$1,products!$A$1:$G$1,0))</f>
        <v>11.95</v>
      </c>
      <c r="M635" s="6">
        <f>L635*E635</f>
        <v>47.8</v>
      </c>
      <c r="N635" t="str">
        <f>IF(I635="rob","Robusta",IF(I635="exc","Excelsa",IF(I635="ara","Arabica",IF(I635="lib","Liberica"))))</f>
        <v>Robusta</v>
      </c>
      <c r="O635" t="str">
        <f>IF(J635="m","Medium",IF(J635="l","Large",IF(J635="l","Light",IF(J635="d","Dark"))))</f>
        <v>Large</v>
      </c>
    </row>
    <row r="636" spans="1:15"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8">
        <f>INDEX(products!$A$1:$G$49,MATCH(orders!$D636,products!$A$1:$A$49,0),MATCH(orders!L$1,products!$A$1:$G$1,0))</f>
        <v>14.55</v>
      </c>
      <c r="M636" s="6">
        <f>L636*E636</f>
        <v>43.650000000000006</v>
      </c>
      <c r="N636" t="str">
        <f>IF(I636="rob","Robusta",IF(I636="exc","Excelsa",IF(I636="ara","Arabica",IF(I636="lib","Liberica"))))</f>
        <v>Liberica</v>
      </c>
      <c r="O636" t="str">
        <f>IF(J636="m","Medium",IF(J636="l","Large",IF(J636="l","Light",IF(J636="d","Dark"))))</f>
        <v>Medium</v>
      </c>
    </row>
    <row r="637" spans="1:15"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8">
        <f>INDEX(products!$A$1:$G$49,MATCH(orders!$D637,products!$A$1:$A$49,0),MATCH(orders!L$1,products!$A$1:$G$1,0))</f>
        <v>8.91</v>
      </c>
      <c r="M637" s="6">
        <f>L637*E637</f>
        <v>35.64</v>
      </c>
      <c r="N637" t="str">
        <f>IF(I637="rob","Robusta",IF(I637="exc","Excelsa",IF(I637="ara","Arabica",IF(I637="lib","Liberica"))))</f>
        <v>Excelsa</v>
      </c>
      <c r="O637" t="str">
        <f>IF(J637="m","Medium",IF(J637="l","Large",IF(J637="l","Light",IF(J637="d","Dark"))))</f>
        <v>Large</v>
      </c>
    </row>
    <row r="638" spans="1:15"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8">
        <f>INDEX(products!$A$1:$G$49,MATCH(orders!$D638,products!$A$1:$A$49,0),MATCH(orders!L$1,products!$A$1:$G$1,0))</f>
        <v>15.85</v>
      </c>
      <c r="M638" s="6">
        <f>L638*E638</f>
        <v>95.1</v>
      </c>
      <c r="N638" t="str">
        <f>IF(I638="rob","Robusta",IF(I638="exc","Excelsa",IF(I638="ara","Arabica",IF(I638="lib","Liberica"))))</f>
        <v>Liberica</v>
      </c>
      <c r="O638" t="str">
        <f>IF(J638="m","Medium",IF(J638="l","Large",IF(J638="l","Light",IF(J638="d","Dark"))))</f>
        <v>Large</v>
      </c>
    </row>
    <row r="639" spans="1:15"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8">
        <f>INDEX(products!$A$1:$G$49,MATCH(orders!$D639,products!$A$1:$A$49,0),MATCH(orders!L$1,products!$A$1:$G$1,0))</f>
        <v>31.624999999999996</v>
      </c>
      <c r="M639" s="6">
        <f>L639*E639</f>
        <v>31.624999999999996</v>
      </c>
      <c r="N639" t="str">
        <f>IF(I639="rob","Robusta",IF(I639="exc","Excelsa",IF(I639="ara","Arabica",IF(I639="lib","Liberica"))))</f>
        <v>Excelsa</v>
      </c>
      <c r="O639" t="str">
        <f>IF(J639="m","Medium",IF(J639="l","Large",IF(J639="l","Light",IF(J639="d","Dark"))))</f>
        <v>Medium</v>
      </c>
    </row>
    <row r="640" spans="1:15"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8">
        <f>INDEX(products!$A$1:$G$49,MATCH(orders!$D640,products!$A$1:$A$49,0),MATCH(orders!L$1,products!$A$1:$G$1,0))</f>
        <v>25.874999999999996</v>
      </c>
      <c r="M640" s="6">
        <f>L640*E640</f>
        <v>77.624999999999986</v>
      </c>
      <c r="N640" t="str">
        <f>IF(I640="rob","Robusta",IF(I640="exc","Excelsa",IF(I640="ara","Arabica",IF(I640="lib","Liberica"))))</f>
        <v>Arabica</v>
      </c>
      <c r="O640" t="str">
        <f>IF(J640="m","Medium",IF(J640="l","Large",IF(J640="l","Light",IF(J640="d","Dark"))))</f>
        <v>Medium</v>
      </c>
    </row>
    <row r="641" spans="1:15"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8">
        <f>INDEX(products!$A$1:$G$49,MATCH(orders!$D641,products!$A$1:$A$49,0),MATCH(orders!L$1,products!$A$1:$G$1,0))</f>
        <v>3.8849999999999998</v>
      </c>
      <c r="M641" s="6">
        <f>L641*E641</f>
        <v>3.8849999999999998</v>
      </c>
      <c r="N641" t="str">
        <f>IF(I641="rob","Robusta",IF(I641="exc","Excelsa",IF(I641="ara","Arabica",IF(I641="lib","Liberica"))))</f>
        <v>Liberica</v>
      </c>
      <c r="O641" t="str">
        <f>IF(J641="m","Medium",IF(J641="l","Large",IF(J641="l","Light",IF(J641="d","Dark"))))</f>
        <v>Dark</v>
      </c>
    </row>
    <row r="642" spans="1:15"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8">
        <f>INDEX(products!$A$1:$G$49,MATCH(orders!$D642,products!$A$1:$A$49,0),MATCH(orders!L$1,products!$A$1:$G$1,0))</f>
        <v>27.484999999999996</v>
      </c>
      <c r="M642" s="6">
        <f>L642*E642</f>
        <v>137.42499999999998</v>
      </c>
      <c r="N642" t="str">
        <f>IF(I642="rob","Robusta",IF(I642="exc","Excelsa",IF(I642="ara","Arabica",IF(I642="lib","Liberica"))))</f>
        <v>Robusta</v>
      </c>
      <c r="O642" t="str">
        <f>IF(J642="m","Medium",IF(J642="l","Large",IF(J642="l","Light",IF(J642="d","Dark"))))</f>
        <v>Large</v>
      </c>
    </row>
    <row r="643" spans="1:15"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8">
        <f>INDEX(products!$A$1:$G$49,MATCH(orders!$D643,products!$A$1:$A$49,0),MATCH(orders!L$1,products!$A$1:$G$1,0))</f>
        <v>11.95</v>
      </c>
      <c r="M643" s="6">
        <f>L643*E643</f>
        <v>35.849999999999994</v>
      </c>
      <c r="N643" t="str">
        <f>IF(I643="rob","Robusta",IF(I643="exc","Excelsa",IF(I643="ara","Arabica",IF(I643="lib","Liberica"))))</f>
        <v>Robusta</v>
      </c>
      <c r="O643" t="str">
        <f>IF(J643="m","Medium",IF(J643="l","Large",IF(J643="l","Light",IF(J643="d","Dark"))))</f>
        <v>Large</v>
      </c>
    </row>
    <row r="644" spans="1:15"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8">
        <f>INDEX(products!$A$1:$G$49,MATCH(orders!$D644,products!$A$1:$A$49,0),MATCH(orders!L$1,products!$A$1:$G$1,0))</f>
        <v>4.125</v>
      </c>
      <c r="M644" s="6">
        <f>L644*E644</f>
        <v>8.25</v>
      </c>
      <c r="N644" t="str">
        <f>IF(I644="rob","Robusta",IF(I644="exc","Excelsa",IF(I644="ara","Arabica",IF(I644="lib","Liberica"))))</f>
        <v>Excelsa</v>
      </c>
      <c r="O644" t="str">
        <f>IF(J644="m","Medium",IF(J644="l","Large",IF(J644="l","Light",IF(J644="d","Dark"))))</f>
        <v>Medium</v>
      </c>
    </row>
    <row r="645" spans="1:15"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8">
        <f>INDEX(products!$A$1:$G$49,MATCH(orders!$D645,products!$A$1:$A$49,0),MATCH(orders!L$1,products!$A$1:$G$1,0))</f>
        <v>34.154999999999994</v>
      </c>
      <c r="M645" s="6">
        <f>L645*E645</f>
        <v>102.46499999999997</v>
      </c>
      <c r="N645" t="str">
        <f>IF(I645="rob","Robusta",IF(I645="exc","Excelsa",IF(I645="ara","Arabica",IF(I645="lib","Liberica"))))</f>
        <v>Excelsa</v>
      </c>
      <c r="O645" t="str">
        <f>IF(J645="m","Medium",IF(J645="l","Large",IF(J645="l","Light",IF(J645="d","Dark"))))</f>
        <v>Large</v>
      </c>
    </row>
    <row r="646" spans="1:15"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8">
        <f>INDEX(products!$A$1:$G$49,MATCH(orders!$D646,products!$A$1:$A$49,0),MATCH(orders!L$1,products!$A$1:$G$1,0))</f>
        <v>20.584999999999997</v>
      </c>
      <c r="M646" s="6">
        <f>L646*E646</f>
        <v>41.169999999999995</v>
      </c>
      <c r="N646" t="str">
        <f>IF(I646="rob","Robusta",IF(I646="exc","Excelsa",IF(I646="ara","Arabica",IF(I646="lib","Liberica"))))</f>
        <v>Robusta</v>
      </c>
      <c r="O646" t="str">
        <f>IF(J646="m","Medium",IF(J646="l","Large",IF(J646="l","Light",IF(J646="d","Dark"))))</f>
        <v>Dark</v>
      </c>
    </row>
    <row r="647" spans="1:15"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8">
        <f>INDEX(products!$A$1:$G$49,MATCH(orders!$D647,products!$A$1:$A$49,0),MATCH(orders!L$1,products!$A$1:$G$1,0))</f>
        <v>22.884999999999998</v>
      </c>
      <c r="M647" s="6">
        <f>L647*E647</f>
        <v>68.655000000000001</v>
      </c>
      <c r="N647" t="str">
        <f>IF(I647="rob","Robusta",IF(I647="exc","Excelsa",IF(I647="ara","Arabica",IF(I647="lib","Liberica"))))</f>
        <v>Arabica</v>
      </c>
      <c r="O647" t="str">
        <f>IF(J647="m","Medium",IF(J647="l","Large",IF(J647="l","Light",IF(J647="d","Dark"))))</f>
        <v>Dark</v>
      </c>
    </row>
    <row r="648" spans="1:15"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8">
        <f>INDEX(products!$A$1:$G$49,MATCH(orders!$D648,products!$A$1:$A$49,0),MATCH(orders!L$1,products!$A$1:$G$1,0))</f>
        <v>9.9499999999999993</v>
      </c>
      <c r="M648" s="6">
        <f>L648*E648</f>
        <v>9.9499999999999993</v>
      </c>
      <c r="N648" t="str">
        <f>IF(I648="rob","Robusta",IF(I648="exc","Excelsa",IF(I648="ara","Arabica",IF(I648="lib","Liberica"))))</f>
        <v>Arabica</v>
      </c>
      <c r="O648" t="str">
        <f>IF(J648="m","Medium",IF(J648="l","Large",IF(J648="l","Light",IF(J648="d","Dark"))))</f>
        <v>Dark</v>
      </c>
    </row>
    <row r="649" spans="1:15"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8">
        <f>INDEX(products!$A$1:$G$49,MATCH(orders!$D649,products!$A$1:$A$49,0),MATCH(orders!L$1,products!$A$1:$G$1,0))</f>
        <v>9.51</v>
      </c>
      <c r="M649" s="6">
        <f>L649*E649</f>
        <v>28.53</v>
      </c>
      <c r="N649" t="str">
        <f>IF(I649="rob","Robusta",IF(I649="exc","Excelsa",IF(I649="ara","Arabica",IF(I649="lib","Liberica"))))</f>
        <v>Liberica</v>
      </c>
      <c r="O649" t="str">
        <f>IF(J649="m","Medium",IF(J649="l","Large",IF(J649="l","Light",IF(J649="d","Dark"))))</f>
        <v>Large</v>
      </c>
    </row>
    <row r="650" spans="1:15"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8">
        <f>INDEX(products!$A$1:$G$49,MATCH(orders!$D650,products!$A$1:$A$49,0),MATCH(orders!L$1,products!$A$1:$G$1,0))</f>
        <v>2.6849999999999996</v>
      </c>
      <c r="M650" s="6">
        <f>L650*E650</f>
        <v>16.11</v>
      </c>
      <c r="N650" t="str">
        <f>IF(I650="rob","Robusta",IF(I650="exc","Excelsa",IF(I650="ara","Arabica",IF(I650="lib","Liberica"))))</f>
        <v>Robusta</v>
      </c>
      <c r="O650" t="str">
        <f>IF(J650="m","Medium",IF(J650="l","Large",IF(J650="l","Light",IF(J650="d","Dark"))))</f>
        <v>Dark</v>
      </c>
    </row>
    <row r="651" spans="1:15"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8">
        <f>INDEX(products!$A$1:$G$49,MATCH(orders!$D651,products!$A$1:$A$49,0),MATCH(orders!L$1,products!$A$1:$G$1,0))</f>
        <v>15.85</v>
      </c>
      <c r="M651" s="6">
        <f>L651*E651</f>
        <v>95.1</v>
      </c>
      <c r="N651" t="str">
        <f>IF(I651="rob","Robusta",IF(I651="exc","Excelsa",IF(I651="ara","Arabica",IF(I651="lib","Liberica"))))</f>
        <v>Liberica</v>
      </c>
      <c r="O651" t="str">
        <f>IF(J651="m","Medium",IF(J651="l","Large",IF(J651="l","Light",IF(J651="d","Dark"))))</f>
        <v>Large</v>
      </c>
    </row>
    <row r="652" spans="1:15"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8">
        <f>INDEX(products!$A$1:$G$49,MATCH(orders!$D652,products!$A$1:$A$49,0),MATCH(orders!L$1,products!$A$1:$G$1,0))</f>
        <v>5.3699999999999992</v>
      </c>
      <c r="M652" s="6">
        <f>L652*E652</f>
        <v>5.3699999999999992</v>
      </c>
      <c r="N652" t="str">
        <f>IF(I652="rob","Robusta",IF(I652="exc","Excelsa",IF(I652="ara","Arabica",IF(I652="lib","Liberica"))))</f>
        <v>Robusta</v>
      </c>
      <c r="O652" t="str">
        <f>IF(J652="m","Medium",IF(J652="l","Large",IF(J652="l","Light",IF(J652="d","Dark"))))</f>
        <v>Dark</v>
      </c>
    </row>
    <row r="653" spans="1:15"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8">
        <f>INDEX(products!$A$1:$G$49,MATCH(orders!$D653,products!$A$1:$A$49,0),MATCH(orders!L$1,products!$A$1:$G$1,0))</f>
        <v>11.95</v>
      </c>
      <c r="M653" s="6">
        <f>L653*E653</f>
        <v>47.8</v>
      </c>
      <c r="N653" t="str">
        <f>IF(I653="rob","Robusta",IF(I653="exc","Excelsa",IF(I653="ara","Arabica",IF(I653="lib","Liberica"))))</f>
        <v>Robusta</v>
      </c>
      <c r="O653" t="str">
        <f>IF(J653="m","Medium",IF(J653="l","Large",IF(J653="l","Light",IF(J653="d","Dark"))))</f>
        <v>Large</v>
      </c>
    </row>
    <row r="654" spans="1:15"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8">
        <f>INDEX(products!$A$1:$G$49,MATCH(orders!$D654,products!$A$1:$A$49,0),MATCH(orders!L$1,products!$A$1:$G$1,0))</f>
        <v>15.85</v>
      </c>
      <c r="M654" s="6">
        <f>L654*E654</f>
        <v>63.4</v>
      </c>
      <c r="N654" t="str">
        <f>IF(I654="rob","Robusta",IF(I654="exc","Excelsa",IF(I654="ara","Arabica",IF(I654="lib","Liberica"))))</f>
        <v>Liberica</v>
      </c>
      <c r="O654" t="str">
        <f>IF(J654="m","Medium",IF(J654="l","Large",IF(J654="l","Light",IF(J654="d","Dark"))))</f>
        <v>Large</v>
      </c>
    </row>
    <row r="655" spans="1:15"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8">
        <f>INDEX(products!$A$1:$G$49,MATCH(orders!$D655,products!$A$1:$A$49,0),MATCH(orders!L$1,products!$A$1:$G$1,0))</f>
        <v>25.874999999999996</v>
      </c>
      <c r="M655" s="6">
        <f>L655*E655</f>
        <v>103.49999999999999</v>
      </c>
      <c r="N655" t="str">
        <f>IF(I655="rob","Robusta",IF(I655="exc","Excelsa",IF(I655="ara","Arabica",IF(I655="lib","Liberica"))))</f>
        <v>Arabica</v>
      </c>
      <c r="O655" t="str">
        <f>IF(J655="m","Medium",IF(J655="l","Large",IF(J655="l","Light",IF(J655="d","Dark"))))</f>
        <v>Medium</v>
      </c>
    </row>
    <row r="656" spans="1:15"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8">
        <f>INDEX(products!$A$1:$G$49,MATCH(orders!$D656,products!$A$1:$A$49,0),MATCH(orders!L$1,products!$A$1:$G$1,0))</f>
        <v>22.884999999999998</v>
      </c>
      <c r="M656" s="6">
        <f>L656*E656</f>
        <v>68.655000000000001</v>
      </c>
      <c r="N656" t="str">
        <f>IF(I656="rob","Robusta",IF(I656="exc","Excelsa",IF(I656="ara","Arabica",IF(I656="lib","Liberica"))))</f>
        <v>Arabica</v>
      </c>
      <c r="O656" t="str">
        <f>IF(J656="m","Medium",IF(J656="l","Large",IF(J656="l","Light",IF(J656="d","Dark"))))</f>
        <v>Dark</v>
      </c>
    </row>
    <row r="657" spans="1:15"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8">
        <f>INDEX(products!$A$1:$G$49,MATCH(orders!$D657,products!$A$1:$A$49,0),MATCH(orders!L$1,products!$A$1:$G$1,0))</f>
        <v>22.884999999999998</v>
      </c>
      <c r="M657" s="6">
        <f>L657*E657</f>
        <v>45.769999999999996</v>
      </c>
      <c r="N657" t="str">
        <f>IF(I657="rob","Robusta",IF(I657="exc","Excelsa",IF(I657="ara","Arabica",IF(I657="lib","Liberica"))))</f>
        <v>Robusta</v>
      </c>
      <c r="O657" t="str">
        <f>IF(J657="m","Medium",IF(J657="l","Large",IF(J657="l","Light",IF(J657="d","Dark"))))</f>
        <v>Medium</v>
      </c>
    </row>
    <row r="658" spans="1:15"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8">
        <f>INDEX(products!$A$1:$G$49,MATCH(orders!$D658,products!$A$1:$A$49,0),MATCH(orders!L$1,products!$A$1:$G$1,0))</f>
        <v>12.95</v>
      </c>
      <c r="M658" s="6">
        <f>L658*E658</f>
        <v>51.8</v>
      </c>
      <c r="N658" t="str">
        <f>IF(I658="rob","Robusta",IF(I658="exc","Excelsa",IF(I658="ara","Arabica",IF(I658="lib","Liberica"))))</f>
        <v>Liberica</v>
      </c>
      <c r="O658" t="str">
        <f>IF(J658="m","Medium",IF(J658="l","Large",IF(J658="l","Light",IF(J658="d","Dark"))))</f>
        <v>Dark</v>
      </c>
    </row>
    <row r="659" spans="1:15"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8">
        <f>INDEX(products!$A$1:$G$49,MATCH(orders!$D659,products!$A$1:$A$49,0),MATCH(orders!L$1,products!$A$1:$G$1,0))</f>
        <v>6.75</v>
      </c>
      <c r="M659" s="6">
        <f>L659*E659</f>
        <v>13.5</v>
      </c>
      <c r="N659" t="str">
        <f>IF(I659="rob","Robusta",IF(I659="exc","Excelsa",IF(I659="ara","Arabica",IF(I659="lib","Liberica"))))</f>
        <v>Arabica</v>
      </c>
      <c r="O659" t="str">
        <f>IF(J659="m","Medium",IF(J659="l","Large",IF(J659="l","Light",IF(J659="d","Dark"))))</f>
        <v>Medium</v>
      </c>
    </row>
    <row r="660" spans="1:15"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8">
        <f>INDEX(products!$A$1:$G$49,MATCH(orders!$D660,products!$A$1:$A$49,0),MATCH(orders!L$1,products!$A$1:$G$1,0))</f>
        <v>8.25</v>
      </c>
      <c r="M660" s="6">
        <f>L660*E660</f>
        <v>24.75</v>
      </c>
      <c r="N660" t="str">
        <f>IF(I660="rob","Robusta",IF(I660="exc","Excelsa",IF(I660="ara","Arabica",IF(I660="lib","Liberica"))))</f>
        <v>Excelsa</v>
      </c>
      <c r="O660" t="str">
        <f>IF(J660="m","Medium",IF(J660="l","Large",IF(J660="l","Light",IF(J660="d","Dark"))))</f>
        <v>Medium</v>
      </c>
    </row>
    <row r="661" spans="1:15"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8">
        <f>INDEX(products!$A$1:$G$49,MATCH(orders!$D661,products!$A$1:$A$49,0),MATCH(orders!L$1,products!$A$1:$G$1,0))</f>
        <v>22.884999999999998</v>
      </c>
      <c r="M661" s="6">
        <f>L661*E661</f>
        <v>45.769999999999996</v>
      </c>
      <c r="N661" t="str">
        <f>IF(I661="rob","Robusta",IF(I661="exc","Excelsa",IF(I661="ara","Arabica",IF(I661="lib","Liberica"))))</f>
        <v>Arabica</v>
      </c>
      <c r="O661" t="str">
        <f>IF(J661="m","Medium",IF(J661="l","Large",IF(J661="l","Light",IF(J661="d","Dark"))))</f>
        <v>Dark</v>
      </c>
    </row>
    <row r="662" spans="1:15"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8">
        <f>INDEX(products!$A$1:$G$49,MATCH(orders!$D662,products!$A$1:$A$49,0),MATCH(orders!L$1,products!$A$1:$G$1,0))</f>
        <v>8.91</v>
      </c>
      <c r="M662" s="6">
        <f>L662*E662</f>
        <v>53.46</v>
      </c>
      <c r="N662" t="str">
        <f>IF(I662="rob","Robusta",IF(I662="exc","Excelsa",IF(I662="ara","Arabica",IF(I662="lib","Liberica"))))</f>
        <v>Excelsa</v>
      </c>
      <c r="O662" t="str">
        <f>IF(J662="m","Medium",IF(J662="l","Large",IF(J662="l","Light",IF(J662="d","Dark"))))</f>
        <v>Large</v>
      </c>
    </row>
    <row r="663" spans="1:15"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8">
        <f>INDEX(products!$A$1:$G$49,MATCH(orders!$D663,products!$A$1:$A$49,0),MATCH(orders!L$1,products!$A$1:$G$1,0))</f>
        <v>3.375</v>
      </c>
      <c r="M663" s="6">
        <f>L663*E663</f>
        <v>20.25</v>
      </c>
      <c r="N663" t="str">
        <f>IF(I663="rob","Robusta",IF(I663="exc","Excelsa",IF(I663="ara","Arabica",IF(I663="lib","Liberica"))))</f>
        <v>Arabica</v>
      </c>
      <c r="O663" t="str">
        <f>IF(J663="m","Medium",IF(J663="l","Large",IF(J663="l","Light",IF(J663="d","Dark"))))</f>
        <v>Medium</v>
      </c>
    </row>
    <row r="664" spans="1:15"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8">
        <f>INDEX(products!$A$1:$G$49,MATCH(orders!$D664,products!$A$1:$A$49,0),MATCH(orders!L$1,products!$A$1:$G$1,0))</f>
        <v>29.784999999999997</v>
      </c>
      <c r="M664" s="6">
        <f>L664*E664</f>
        <v>148.92499999999998</v>
      </c>
      <c r="N664" t="str">
        <f>IF(I664="rob","Robusta",IF(I664="exc","Excelsa",IF(I664="ara","Arabica",IF(I664="lib","Liberica"))))</f>
        <v>Liberica</v>
      </c>
      <c r="O664" t="str">
        <f>IF(J664="m","Medium",IF(J664="l","Large",IF(J664="l","Light",IF(J664="d","Dark"))))</f>
        <v>Dark</v>
      </c>
    </row>
    <row r="665" spans="1:15"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8">
        <f>INDEX(products!$A$1:$G$49,MATCH(orders!$D665,products!$A$1:$A$49,0),MATCH(orders!L$1,products!$A$1:$G$1,0))</f>
        <v>11.25</v>
      </c>
      <c r="M665" s="6">
        <f>L665*E665</f>
        <v>67.5</v>
      </c>
      <c r="N665" t="str">
        <f>IF(I665="rob","Robusta",IF(I665="exc","Excelsa",IF(I665="ara","Arabica",IF(I665="lib","Liberica"))))</f>
        <v>Arabica</v>
      </c>
      <c r="O665" t="str">
        <f>IF(J665="m","Medium",IF(J665="l","Large",IF(J665="l","Light",IF(J665="d","Dark"))))</f>
        <v>Medium</v>
      </c>
    </row>
    <row r="666" spans="1:15"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8">
        <f>INDEX(products!$A$1:$G$49,MATCH(orders!$D666,products!$A$1:$A$49,0),MATCH(orders!L$1,products!$A$1:$G$1,0))</f>
        <v>12.15</v>
      </c>
      <c r="M666" s="6">
        <f>L666*E666</f>
        <v>72.900000000000006</v>
      </c>
      <c r="N666" t="str">
        <f>IF(I666="rob","Robusta",IF(I666="exc","Excelsa",IF(I666="ara","Arabica",IF(I666="lib","Liberica"))))</f>
        <v>Excelsa</v>
      </c>
      <c r="O666" t="str">
        <f>IF(J666="m","Medium",IF(J666="l","Large",IF(J666="l","Light",IF(J666="d","Dark"))))</f>
        <v>Dark</v>
      </c>
    </row>
    <row r="667" spans="1:15"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8">
        <f>INDEX(products!$A$1:$G$49,MATCH(orders!$D667,products!$A$1:$A$49,0),MATCH(orders!L$1,products!$A$1:$G$1,0))</f>
        <v>3.8849999999999998</v>
      </c>
      <c r="M667" s="6">
        <f>L667*E667</f>
        <v>7.77</v>
      </c>
      <c r="N667" t="str">
        <f>IF(I667="rob","Robusta",IF(I667="exc","Excelsa",IF(I667="ara","Arabica",IF(I667="lib","Liberica"))))</f>
        <v>Liberica</v>
      </c>
      <c r="O667" t="str">
        <f>IF(J667="m","Medium",IF(J667="l","Large",IF(J667="l","Light",IF(J667="d","Dark"))))</f>
        <v>Dark</v>
      </c>
    </row>
    <row r="668" spans="1:15"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8">
        <f>INDEX(products!$A$1:$G$49,MATCH(orders!$D668,products!$A$1:$A$49,0),MATCH(orders!L$1,products!$A$1:$G$1,0))</f>
        <v>22.884999999999998</v>
      </c>
      <c r="M668" s="6">
        <f>L668*E668</f>
        <v>91.539999999999992</v>
      </c>
      <c r="N668" t="str">
        <f>IF(I668="rob","Robusta",IF(I668="exc","Excelsa",IF(I668="ara","Arabica",IF(I668="lib","Liberica"))))</f>
        <v>Arabica</v>
      </c>
      <c r="O668" t="str">
        <f>IF(J668="m","Medium",IF(J668="l","Large",IF(J668="l","Light",IF(J668="d","Dark"))))</f>
        <v>Dark</v>
      </c>
    </row>
    <row r="669" spans="1:15"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8">
        <f>INDEX(products!$A$1:$G$49,MATCH(orders!$D669,products!$A$1:$A$49,0),MATCH(orders!L$1,products!$A$1:$G$1,0))</f>
        <v>9.9499999999999993</v>
      </c>
      <c r="M669" s="6">
        <f>L669*E669</f>
        <v>59.699999999999996</v>
      </c>
      <c r="N669" t="str">
        <f>IF(I669="rob","Robusta",IF(I669="exc","Excelsa",IF(I669="ara","Arabica",IF(I669="lib","Liberica"))))</f>
        <v>Arabica</v>
      </c>
      <c r="O669" t="str">
        <f>IF(J669="m","Medium",IF(J669="l","Large",IF(J669="l","Light",IF(J669="d","Dark"))))</f>
        <v>Dark</v>
      </c>
    </row>
    <row r="670" spans="1:15"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8">
        <f>INDEX(products!$A$1:$G$49,MATCH(orders!$D670,products!$A$1:$A$49,0),MATCH(orders!L$1,products!$A$1:$G$1,0))</f>
        <v>27.484999999999996</v>
      </c>
      <c r="M670" s="6">
        <f>L670*E670</f>
        <v>137.42499999999998</v>
      </c>
      <c r="N670" t="str">
        <f>IF(I670="rob","Robusta",IF(I670="exc","Excelsa",IF(I670="ara","Arabica",IF(I670="lib","Liberica"))))</f>
        <v>Robusta</v>
      </c>
      <c r="O670" t="str">
        <f>IF(J670="m","Medium",IF(J670="l","Large",IF(J670="l","Light",IF(J670="d","Dark"))))</f>
        <v>Large</v>
      </c>
    </row>
    <row r="671" spans="1:15"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8">
        <f>INDEX(products!$A$1:$G$49,MATCH(orders!$D671,products!$A$1:$A$49,0),MATCH(orders!L$1,products!$A$1:$G$1,0))</f>
        <v>33.464999999999996</v>
      </c>
      <c r="M671" s="6">
        <f>L671*E671</f>
        <v>66.929999999999993</v>
      </c>
      <c r="N671" t="str">
        <f>IF(I671="rob","Robusta",IF(I671="exc","Excelsa",IF(I671="ara","Arabica",IF(I671="lib","Liberica"))))</f>
        <v>Liberica</v>
      </c>
      <c r="O671" t="str">
        <f>IF(J671="m","Medium",IF(J671="l","Large",IF(J671="l","Light",IF(J671="d","Dark"))))</f>
        <v>Medium</v>
      </c>
    </row>
    <row r="672" spans="1:15"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8">
        <f>INDEX(products!$A$1:$G$49,MATCH(orders!$D672,products!$A$1:$A$49,0),MATCH(orders!L$1,products!$A$1:$G$1,0))</f>
        <v>4.3650000000000002</v>
      </c>
      <c r="M672" s="6">
        <f>L672*E672</f>
        <v>13.095000000000001</v>
      </c>
      <c r="N672" t="str">
        <f>IF(I672="rob","Robusta",IF(I672="exc","Excelsa",IF(I672="ara","Arabica",IF(I672="lib","Liberica"))))</f>
        <v>Liberica</v>
      </c>
      <c r="O672" t="str">
        <f>IF(J672="m","Medium",IF(J672="l","Large",IF(J672="l","Light",IF(J672="d","Dark"))))</f>
        <v>Medium</v>
      </c>
    </row>
    <row r="673" spans="1:15"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8">
        <f>INDEX(products!$A$1:$G$49,MATCH(orders!$D673,products!$A$1:$A$49,0),MATCH(orders!L$1,products!$A$1:$G$1,0))</f>
        <v>11.95</v>
      </c>
      <c r="M673" s="6">
        <f>L673*E673</f>
        <v>59.75</v>
      </c>
      <c r="N673" t="str">
        <f>IF(I673="rob","Robusta",IF(I673="exc","Excelsa",IF(I673="ara","Arabica",IF(I673="lib","Liberica"))))</f>
        <v>Robusta</v>
      </c>
      <c r="O673" t="str">
        <f>IF(J673="m","Medium",IF(J673="l","Large",IF(J673="l","Light",IF(J673="d","Dark"))))</f>
        <v>Large</v>
      </c>
    </row>
    <row r="674" spans="1:15"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8">
        <f>INDEX(products!$A$1:$G$49,MATCH(orders!$D674,products!$A$1:$A$49,0),MATCH(orders!L$1,products!$A$1:$G$1,0))</f>
        <v>8.73</v>
      </c>
      <c r="M674" s="6">
        <f>L674*E674</f>
        <v>43.650000000000006</v>
      </c>
      <c r="N674" t="str">
        <f>IF(I674="rob","Robusta",IF(I674="exc","Excelsa",IF(I674="ara","Arabica",IF(I674="lib","Liberica"))))</f>
        <v>Liberica</v>
      </c>
      <c r="O674" t="str">
        <f>IF(J674="m","Medium",IF(J674="l","Large",IF(J674="l","Light",IF(J674="d","Dark"))))</f>
        <v>Medium</v>
      </c>
    </row>
    <row r="675" spans="1:15"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8">
        <f>INDEX(products!$A$1:$G$49,MATCH(orders!$D675,products!$A$1:$A$49,0),MATCH(orders!L$1,products!$A$1:$G$1,0))</f>
        <v>13.75</v>
      </c>
      <c r="M675" s="6">
        <f>L675*E675</f>
        <v>82.5</v>
      </c>
      <c r="N675" t="str">
        <f>IF(I675="rob","Robusta",IF(I675="exc","Excelsa",IF(I675="ara","Arabica",IF(I675="lib","Liberica"))))</f>
        <v>Excelsa</v>
      </c>
      <c r="O675" t="str">
        <f>IF(J675="m","Medium",IF(J675="l","Large",IF(J675="l","Light",IF(J675="d","Dark"))))</f>
        <v>Medium</v>
      </c>
    </row>
    <row r="676" spans="1:15"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8">
        <f>INDEX(products!$A$1:$G$49,MATCH(orders!$D676,products!$A$1:$A$49,0),MATCH(orders!L$1,products!$A$1:$G$1,0))</f>
        <v>29.784999999999997</v>
      </c>
      <c r="M676" s="6">
        <f>L676*E676</f>
        <v>178.70999999999998</v>
      </c>
      <c r="N676" t="str">
        <f>IF(I676="rob","Robusta",IF(I676="exc","Excelsa",IF(I676="ara","Arabica",IF(I676="lib","Liberica"))))</f>
        <v>Arabica</v>
      </c>
      <c r="O676" t="str">
        <f>IF(J676="m","Medium",IF(J676="l","Large",IF(J676="l","Light",IF(J676="d","Dark"))))</f>
        <v>Large</v>
      </c>
    </row>
    <row r="677" spans="1:15"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8">
        <f>INDEX(products!$A$1:$G$49,MATCH(orders!$D677,products!$A$1:$A$49,0),MATCH(orders!L$1,products!$A$1:$G$1,0))</f>
        <v>29.784999999999997</v>
      </c>
      <c r="M677" s="6">
        <f>L677*E677</f>
        <v>119.13999999999999</v>
      </c>
      <c r="N677" t="str">
        <f>IF(I677="rob","Robusta",IF(I677="exc","Excelsa",IF(I677="ara","Arabica",IF(I677="lib","Liberica"))))</f>
        <v>Liberica</v>
      </c>
      <c r="O677" t="str">
        <f>IF(J677="m","Medium",IF(J677="l","Large",IF(J677="l","Light",IF(J677="d","Dark"))))</f>
        <v>Dark</v>
      </c>
    </row>
    <row r="678" spans="1:15"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8">
        <f>INDEX(products!$A$1:$G$49,MATCH(orders!$D678,products!$A$1:$A$49,0),MATCH(orders!L$1,products!$A$1:$G$1,0))</f>
        <v>9.51</v>
      </c>
      <c r="M678" s="6">
        <f>L678*E678</f>
        <v>47.55</v>
      </c>
      <c r="N678" t="str">
        <f>IF(I678="rob","Robusta",IF(I678="exc","Excelsa",IF(I678="ara","Arabica",IF(I678="lib","Liberica"))))</f>
        <v>Liberica</v>
      </c>
      <c r="O678" t="str">
        <f>IF(J678="m","Medium",IF(J678="l","Large",IF(J678="l","Light",IF(J678="d","Dark"))))</f>
        <v>Large</v>
      </c>
    </row>
    <row r="679" spans="1:15"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8">
        <f>INDEX(products!$A$1:$G$49,MATCH(orders!$D679,products!$A$1:$A$49,0),MATCH(orders!L$1,products!$A$1:$G$1,0))</f>
        <v>8.73</v>
      </c>
      <c r="M679" s="6">
        <f>L679*E679</f>
        <v>43.650000000000006</v>
      </c>
      <c r="N679" t="str">
        <f>IF(I679="rob","Robusta",IF(I679="exc","Excelsa",IF(I679="ara","Arabica",IF(I679="lib","Liberica"))))</f>
        <v>Liberica</v>
      </c>
      <c r="O679" t="str">
        <f>IF(J679="m","Medium",IF(J679="l","Large",IF(J679="l","Light",IF(J679="d","Dark"))))</f>
        <v>Medium</v>
      </c>
    </row>
    <row r="680" spans="1:15"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8">
        <f>INDEX(products!$A$1:$G$49,MATCH(orders!$D680,products!$A$1:$A$49,0),MATCH(orders!L$1,products!$A$1:$G$1,0))</f>
        <v>29.784999999999997</v>
      </c>
      <c r="M680" s="6">
        <f>L680*E680</f>
        <v>178.70999999999998</v>
      </c>
      <c r="N680" t="str">
        <f>IF(I680="rob","Robusta",IF(I680="exc","Excelsa",IF(I680="ara","Arabica",IF(I680="lib","Liberica"))))</f>
        <v>Arabica</v>
      </c>
      <c r="O680" t="str">
        <f>IF(J680="m","Medium",IF(J680="l","Large",IF(J680="l","Light",IF(J680="d","Dark"))))</f>
        <v>Large</v>
      </c>
    </row>
    <row r="681" spans="1:15"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8">
        <f>INDEX(products!$A$1:$G$49,MATCH(orders!$D681,products!$A$1:$A$49,0),MATCH(orders!L$1,products!$A$1:$G$1,0))</f>
        <v>27.484999999999996</v>
      </c>
      <c r="M681" s="6">
        <f>L681*E681</f>
        <v>27.484999999999996</v>
      </c>
      <c r="N681" t="str">
        <f>IF(I681="rob","Robusta",IF(I681="exc","Excelsa",IF(I681="ara","Arabica",IF(I681="lib","Liberica"))))</f>
        <v>Robusta</v>
      </c>
      <c r="O681" t="str">
        <f>IF(J681="m","Medium",IF(J681="l","Large",IF(J681="l","Light",IF(J681="d","Dark"))))</f>
        <v>Large</v>
      </c>
    </row>
    <row r="682" spans="1:15"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8">
        <f>INDEX(products!$A$1:$G$49,MATCH(orders!$D682,products!$A$1:$A$49,0),MATCH(orders!L$1,products!$A$1:$G$1,0))</f>
        <v>11.25</v>
      </c>
      <c r="M682" s="6">
        <f>L682*E682</f>
        <v>56.25</v>
      </c>
      <c r="N682" t="str">
        <f>IF(I682="rob","Robusta",IF(I682="exc","Excelsa",IF(I682="ara","Arabica",IF(I682="lib","Liberica"))))</f>
        <v>Arabica</v>
      </c>
      <c r="O682" t="str">
        <f>IF(J682="m","Medium",IF(J682="l","Large",IF(J682="l","Light",IF(J682="d","Dark"))))</f>
        <v>Medium</v>
      </c>
    </row>
    <row r="683" spans="1:15"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8">
        <f>INDEX(products!$A$1:$G$49,MATCH(orders!$D683,products!$A$1:$A$49,0),MATCH(orders!L$1,products!$A$1:$G$1,0))</f>
        <v>4.7549999999999999</v>
      </c>
      <c r="M683" s="6">
        <f>L683*E683</f>
        <v>9.51</v>
      </c>
      <c r="N683" t="str">
        <f>IF(I683="rob","Robusta",IF(I683="exc","Excelsa",IF(I683="ara","Arabica",IF(I683="lib","Liberica"))))</f>
        <v>Liberica</v>
      </c>
      <c r="O683" t="str">
        <f>IF(J683="m","Medium",IF(J683="l","Large",IF(J683="l","Light",IF(J683="d","Dark"))))</f>
        <v>Large</v>
      </c>
    </row>
    <row r="684" spans="1:15"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8">
        <f>INDEX(products!$A$1:$G$49,MATCH(orders!$D684,products!$A$1:$A$49,0),MATCH(orders!L$1,products!$A$1:$G$1,0))</f>
        <v>4.125</v>
      </c>
      <c r="M684" s="6">
        <f>L684*E684</f>
        <v>8.25</v>
      </c>
      <c r="N684" t="str">
        <f>IF(I684="rob","Robusta",IF(I684="exc","Excelsa",IF(I684="ara","Arabica",IF(I684="lib","Liberica"))))</f>
        <v>Excelsa</v>
      </c>
      <c r="O684" t="str">
        <f>IF(J684="m","Medium",IF(J684="l","Large",IF(J684="l","Light",IF(J684="d","Dark"))))</f>
        <v>Medium</v>
      </c>
    </row>
    <row r="685" spans="1:15"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8">
        <f>INDEX(products!$A$1:$G$49,MATCH(orders!$D685,products!$A$1:$A$49,0),MATCH(orders!L$1,products!$A$1:$G$1,0))</f>
        <v>7.77</v>
      </c>
      <c r="M685" s="6">
        <f>L685*E685</f>
        <v>46.62</v>
      </c>
      <c r="N685" t="str">
        <f>IF(I685="rob","Robusta",IF(I685="exc","Excelsa",IF(I685="ara","Arabica",IF(I685="lib","Liberica"))))</f>
        <v>Liberica</v>
      </c>
      <c r="O685" t="str">
        <f>IF(J685="m","Medium",IF(J685="l","Large",IF(J685="l","Light",IF(J685="d","Dark"))))</f>
        <v>Dark</v>
      </c>
    </row>
    <row r="686" spans="1:15"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8">
        <f>INDEX(products!$A$1:$G$49,MATCH(orders!$D686,products!$A$1:$A$49,0),MATCH(orders!L$1,products!$A$1:$G$1,0))</f>
        <v>11.95</v>
      </c>
      <c r="M686" s="6">
        <f>L686*E686</f>
        <v>71.699999999999989</v>
      </c>
      <c r="N686" t="str">
        <f>IF(I686="rob","Robusta",IF(I686="exc","Excelsa",IF(I686="ara","Arabica",IF(I686="lib","Liberica"))))</f>
        <v>Robusta</v>
      </c>
      <c r="O686" t="str">
        <f>IF(J686="m","Medium",IF(J686="l","Large",IF(J686="l","Light",IF(J686="d","Dark"))))</f>
        <v>Large</v>
      </c>
    </row>
    <row r="687" spans="1:15"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8">
        <f>INDEX(products!$A$1:$G$49,MATCH(orders!$D687,products!$A$1:$A$49,0),MATCH(orders!L$1,products!$A$1:$G$1,0))</f>
        <v>36.454999999999998</v>
      </c>
      <c r="M687" s="6">
        <f>L687*E687</f>
        <v>72.91</v>
      </c>
      <c r="N687" t="str">
        <f>IF(I687="rob","Robusta",IF(I687="exc","Excelsa",IF(I687="ara","Arabica",IF(I687="lib","Liberica"))))</f>
        <v>Liberica</v>
      </c>
      <c r="O687" t="str">
        <f>IF(J687="m","Medium",IF(J687="l","Large",IF(J687="l","Light",IF(J687="d","Dark"))))</f>
        <v>Large</v>
      </c>
    </row>
    <row r="688" spans="1:15"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8">
        <f>INDEX(products!$A$1:$G$49,MATCH(orders!$D688,products!$A$1:$A$49,0),MATCH(orders!L$1,products!$A$1:$G$1,0))</f>
        <v>2.6849999999999996</v>
      </c>
      <c r="M688" s="6">
        <f>L688*E688</f>
        <v>8.0549999999999997</v>
      </c>
      <c r="N688" t="str">
        <f>IF(I688="rob","Robusta",IF(I688="exc","Excelsa",IF(I688="ara","Arabica",IF(I688="lib","Liberica"))))</f>
        <v>Robusta</v>
      </c>
      <c r="O688" t="str">
        <f>IF(J688="m","Medium",IF(J688="l","Large",IF(J688="l","Light",IF(J688="d","Dark"))))</f>
        <v>Dark</v>
      </c>
    </row>
    <row r="689" spans="1:15"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8">
        <f>INDEX(products!$A$1:$G$49,MATCH(orders!$D689,products!$A$1:$A$49,0),MATCH(orders!L$1,products!$A$1:$G$1,0))</f>
        <v>8.25</v>
      </c>
      <c r="M689" s="6">
        <f>L689*E689</f>
        <v>16.5</v>
      </c>
      <c r="N689" t="str">
        <f>IF(I689="rob","Robusta",IF(I689="exc","Excelsa",IF(I689="ara","Arabica",IF(I689="lib","Liberica"))))</f>
        <v>Excelsa</v>
      </c>
      <c r="O689" t="str">
        <f>IF(J689="m","Medium",IF(J689="l","Large",IF(J689="l","Light",IF(J689="d","Dark"))))</f>
        <v>Medium</v>
      </c>
    </row>
    <row r="690" spans="1:15"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8">
        <f>INDEX(products!$A$1:$G$49,MATCH(orders!$D690,products!$A$1:$A$49,0),MATCH(orders!L$1,products!$A$1:$G$1,0))</f>
        <v>12.95</v>
      </c>
      <c r="M690" s="6">
        <f>L690*E690</f>
        <v>64.75</v>
      </c>
      <c r="N690" t="str">
        <f>IF(I690="rob","Robusta",IF(I690="exc","Excelsa",IF(I690="ara","Arabica",IF(I690="lib","Liberica"))))</f>
        <v>Arabica</v>
      </c>
      <c r="O690" t="str">
        <f>IF(J690="m","Medium",IF(J690="l","Large",IF(J690="l","Light",IF(J690="d","Dark"))))</f>
        <v>Large</v>
      </c>
    </row>
    <row r="691" spans="1:15"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8">
        <f>INDEX(products!$A$1:$G$49,MATCH(orders!$D691,products!$A$1:$A$49,0),MATCH(orders!L$1,products!$A$1:$G$1,0))</f>
        <v>6.75</v>
      </c>
      <c r="M691" s="6">
        <f>L691*E691</f>
        <v>33.75</v>
      </c>
      <c r="N691" t="str">
        <f>IF(I691="rob","Robusta",IF(I691="exc","Excelsa",IF(I691="ara","Arabica",IF(I691="lib","Liberica"))))</f>
        <v>Arabica</v>
      </c>
      <c r="O691" t="str">
        <f>IF(J691="m","Medium",IF(J691="l","Large",IF(J691="l","Light",IF(J691="d","Dark"))))</f>
        <v>Medium</v>
      </c>
    </row>
    <row r="692" spans="1:15"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8">
        <f>INDEX(products!$A$1:$G$49,MATCH(orders!$D692,products!$A$1:$A$49,0),MATCH(orders!L$1,products!$A$1:$G$1,0))</f>
        <v>29.784999999999997</v>
      </c>
      <c r="M692" s="6">
        <f>L692*E692</f>
        <v>178.70999999999998</v>
      </c>
      <c r="N692" t="str">
        <f>IF(I692="rob","Robusta",IF(I692="exc","Excelsa",IF(I692="ara","Arabica",IF(I692="lib","Liberica"))))</f>
        <v>Liberica</v>
      </c>
      <c r="O692" t="str">
        <f>IF(J692="m","Medium",IF(J692="l","Large",IF(J692="l","Light",IF(J692="d","Dark"))))</f>
        <v>Dark</v>
      </c>
    </row>
    <row r="693" spans="1:15"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8">
        <f>INDEX(products!$A$1:$G$49,MATCH(orders!$D693,products!$A$1:$A$49,0),MATCH(orders!L$1,products!$A$1:$G$1,0))</f>
        <v>11.25</v>
      </c>
      <c r="M693" s="6">
        <f>L693*E693</f>
        <v>22.5</v>
      </c>
      <c r="N693" t="str">
        <f>IF(I693="rob","Robusta",IF(I693="exc","Excelsa",IF(I693="ara","Arabica",IF(I693="lib","Liberica"))))</f>
        <v>Arabica</v>
      </c>
      <c r="O693" t="str">
        <f>IF(J693="m","Medium",IF(J693="l","Large",IF(J693="l","Light",IF(J693="d","Dark"))))</f>
        <v>Medium</v>
      </c>
    </row>
    <row r="694" spans="1:15"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8">
        <f>INDEX(products!$A$1:$G$49,MATCH(orders!$D694,products!$A$1:$A$49,0),MATCH(orders!L$1,products!$A$1:$G$1,0))</f>
        <v>12.95</v>
      </c>
      <c r="M694" s="6">
        <f>L694*E694</f>
        <v>12.95</v>
      </c>
      <c r="N694" t="str">
        <f>IF(I694="rob","Robusta",IF(I694="exc","Excelsa",IF(I694="ara","Arabica",IF(I694="lib","Liberica"))))</f>
        <v>Liberica</v>
      </c>
      <c r="O694" t="str">
        <f>IF(J694="m","Medium",IF(J694="l","Large",IF(J694="l","Light",IF(J694="d","Dark"))))</f>
        <v>Dark</v>
      </c>
    </row>
    <row r="695" spans="1:15"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8">
        <f>INDEX(products!$A$1:$G$49,MATCH(orders!$D695,products!$A$1:$A$49,0),MATCH(orders!L$1,products!$A$1:$G$1,0))</f>
        <v>25.874999999999996</v>
      </c>
      <c r="M695" s="6">
        <f>L695*E695</f>
        <v>51.749999999999993</v>
      </c>
      <c r="N695" t="str">
        <f>IF(I695="rob","Robusta",IF(I695="exc","Excelsa",IF(I695="ara","Arabica",IF(I695="lib","Liberica"))))</f>
        <v>Arabica</v>
      </c>
      <c r="O695" t="str">
        <f>IF(J695="m","Medium",IF(J695="l","Large",IF(J695="l","Light",IF(J695="d","Dark"))))</f>
        <v>Medium</v>
      </c>
    </row>
    <row r="696" spans="1:15"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8">
        <f>INDEX(products!$A$1:$G$49,MATCH(orders!$D696,products!$A$1:$A$49,0),MATCH(orders!L$1,products!$A$1:$G$1,0))</f>
        <v>7.29</v>
      </c>
      <c r="M696" s="6">
        <f>L696*E696</f>
        <v>36.450000000000003</v>
      </c>
      <c r="N696" t="str">
        <f>IF(I696="rob","Robusta",IF(I696="exc","Excelsa",IF(I696="ara","Arabica",IF(I696="lib","Liberica"))))</f>
        <v>Excelsa</v>
      </c>
      <c r="O696" t="str">
        <f>IF(J696="m","Medium",IF(J696="l","Large",IF(J696="l","Light",IF(J696="d","Dark"))))</f>
        <v>Dark</v>
      </c>
    </row>
    <row r="697" spans="1:15"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8">
        <f>INDEX(products!$A$1:$G$49,MATCH(orders!$D697,products!$A$1:$A$49,0),MATCH(orders!L$1,products!$A$1:$G$1,0))</f>
        <v>36.454999999999998</v>
      </c>
      <c r="M697" s="6">
        <f>L697*E697</f>
        <v>182.27499999999998</v>
      </c>
      <c r="N697" t="str">
        <f>IF(I697="rob","Robusta",IF(I697="exc","Excelsa",IF(I697="ara","Arabica",IF(I697="lib","Liberica"))))</f>
        <v>Liberica</v>
      </c>
      <c r="O697" t="str">
        <f>IF(J697="m","Medium",IF(J697="l","Large",IF(J697="l","Light",IF(J697="d","Dark"))))</f>
        <v>Large</v>
      </c>
    </row>
    <row r="698" spans="1:15"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8">
        <f>INDEX(products!$A$1:$G$49,MATCH(orders!$D698,products!$A$1:$A$49,0),MATCH(orders!L$1,products!$A$1:$G$1,0))</f>
        <v>7.77</v>
      </c>
      <c r="M698" s="6">
        <f>L698*E698</f>
        <v>31.08</v>
      </c>
      <c r="N698" t="str">
        <f>IF(I698="rob","Robusta",IF(I698="exc","Excelsa",IF(I698="ara","Arabica",IF(I698="lib","Liberica"))))</f>
        <v>Liberica</v>
      </c>
      <c r="O698" t="str">
        <f>IF(J698="m","Medium",IF(J698="l","Large",IF(J698="l","Light",IF(J698="d","Dark"))))</f>
        <v>Dark</v>
      </c>
    </row>
    <row r="699" spans="1:15"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8">
        <f>INDEX(products!$A$1:$G$49,MATCH(orders!$D699,products!$A$1:$A$49,0),MATCH(orders!L$1,products!$A$1:$G$1,0))</f>
        <v>6.75</v>
      </c>
      <c r="M699" s="6">
        <f>L699*E699</f>
        <v>20.25</v>
      </c>
      <c r="N699" t="str">
        <f>IF(I699="rob","Robusta",IF(I699="exc","Excelsa",IF(I699="ara","Arabica",IF(I699="lib","Liberica"))))</f>
        <v>Arabica</v>
      </c>
      <c r="O699" t="str">
        <f>IF(J699="m","Medium",IF(J699="l","Large",IF(J699="l","Light",IF(J699="d","Dark"))))</f>
        <v>Medium</v>
      </c>
    </row>
    <row r="700" spans="1:15"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8">
        <f>INDEX(products!$A$1:$G$49,MATCH(orders!$D700,products!$A$1:$A$49,0),MATCH(orders!L$1,products!$A$1:$G$1,0))</f>
        <v>12.95</v>
      </c>
      <c r="M700" s="6">
        <f>L700*E700</f>
        <v>25.9</v>
      </c>
      <c r="N700" t="str">
        <f>IF(I700="rob","Robusta",IF(I700="exc","Excelsa",IF(I700="ara","Arabica",IF(I700="lib","Liberica"))))</f>
        <v>Liberica</v>
      </c>
      <c r="O700" t="str">
        <f>IF(J700="m","Medium",IF(J700="l","Large",IF(J700="l","Light",IF(J700="d","Dark"))))</f>
        <v>Dark</v>
      </c>
    </row>
    <row r="701" spans="1:15"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8">
        <f>INDEX(products!$A$1:$G$49,MATCH(orders!$D701,products!$A$1:$A$49,0),MATCH(orders!L$1,products!$A$1:$G$1,0))</f>
        <v>5.97</v>
      </c>
      <c r="M701" s="6">
        <f>L701*E701</f>
        <v>23.88</v>
      </c>
      <c r="N701" t="str">
        <f>IF(I701="rob","Robusta",IF(I701="exc","Excelsa",IF(I701="ara","Arabica",IF(I701="lib","Liberica"))))</f>
        <v>Arabica</v>
      </c>
      <c r="O701" t="str">
        <f>IF(J701="m","Medium",IF(J701="l","Large",IF(J701="l","Light",IF(J701="d","Dark"))))</f>
        <v>Dark</v>
      </c>
    </row>
    <row r="702" spans="1:15"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8">
        <f>INDEX(products!$A$1:$G$49,MATCH(orders!$D702,products!$A$1:$A$49,0),MATCH(orders!L$1,products!$A$1:$G$1,0))</f>
        <v>9.51</v>
      </c>
      <c r="M702" s="6">
        <f>L702*E702</f>
        <v>19.02</v>
      </c>
      <c r="N702" t="str">
        <f>IF(I702="rob","Robusta",IF(I702="exc","Excelsa",IF(I702="ara","Arabica",IF(I702="lib","Liberica"))))</f>
        <v>Liberica</v>
      </c>
      <c r="O702" t="str">
        <f>IF(J702="m","Medium",IF(J702="l","Large",IF(J702="l","Light",IF(J702="d","Dark"))))</f>
        <v>Large</v>
      </c>
    </row>
    <row r="703" spans="1:15"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8">
        <f>INDEX(products!$A$1:$G$49,MATCH(orders!$D703,products!$A$1:$A$49,0),MATCH(orders!L$1,products!$A$1:$G$1,0))</f>
        <v>5.97</v>
      </c>
      <c r="M703" s="6">
        <f>L703*E703</f>
        <v>29.849999999999998</v>
      </c>
      <c r="N703" t="str">
        <f>IF(I703="rob","Robusta",IF(I703="exc","Excelsa",IF(I703="ara","Arabica",IF(I703="lib","Liberica"))))</f>
        <v>Arabica</v>
      </c>
      <c r="O703" t="str">
        <f>IF(J703="m","Medium",IF(J703="l","Large",IF(J703="l","Light",IF(J703="d","Dark"))))</f>
        <v>Dark</v>
      </c>
    </row>
    <row r="704" spans="1:15"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8">
        <f>INDEX(products!$A$1:$G$49,MATCH(orders!$D704,products!$A$1:$A$49,0),MATCH(orders!L$1,products!$A$1:$G$1,0))</f>
        <v>7.77</v>
      </c>
      <c r="M704" s="6">
        <f>L704*E704</f>
        <v>7.77</v>
      </c>
      <c r="N704" t="str">
        <f>IF(I704="rob","Robusta",IF(I704="exc","Excelsa",IF(I704="ara","Arabica",IF(I704="lib","Liberica"))))</f>
        <v>Arabica</v>
      </c>
      <c r="O704" t="str">
        <f>IF(J704="m","Medium",IF(J704="l","Large",IF(J704="l","Light",IF(J704="d","Dark"))))</f>
        <v>Large</v>
      </c>
    </row>
    <row r="705" spans="1:15"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8">
        <f>INDEX(products!$A$1:$G$49,MATCH(orders!$D705,products!$A$1:$A$49,0),MATCH(orders!L$1,products!$A$1:$G$1,0))</f>
        <v>29.784999999999997</v>
      </c>
      <c r="M705" s="6">
        <f>L705*E705</f>
        <v>119.13999999999999</v>
      </c>
      <c r="N705" t="str">
        <f>IF(I705="rob","Robusta",IF(I705="exc","Excelsa",IF(I705="ara","Arabica",IF(I705="lib","Liberica"))))</f>
        <v>Liberica</v>
      </c>
      <c r="O705" t="str">
        <f>IF(J705="m","Medium",IF(J705="l","Large",IF(J705="l","Light",IF(J705="d","Dark"))))</f>
        <v>Dark</v>
      </c>
    </row>
    <row r="706" spans="1:15"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8">
        <f>INDEX(products!$A$1:$G$49,MATCH(orders!$D706,products!$A$1:$A$49,0),MATCH(orders!L$1,products!$A$1:$G$1,0))</f>
        <v>3.645</v>
      </c>
      <c r="M706" s="6">
        <f>L706*E706</f>
        <v>21.87</v>
      </c>
      <c r="N706" t="str">
        <f>IF(I706="rob","Robusta",IF(I706="exc","Excelsa",IF(I706="ara","Arabica",IF(I706="lib","Liberica"))))</f>
        <v>Excelsa</v>
      </c>
      <c r="O706" t="str">
        <f>IF(J706="m","Medium",IF(J706="l","Large",IF(J706="l","Light",IF(J706="d","Dark"))))</f>
        <v>Dark</v>
      </c>
    </row>
    <row r="707" spans="1:15"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8">
        <f>INDEX(products!$A$1:$G$49,MATCH(orders!$D707,products!$A$1:$A$49,0),MATCH(orders!L$1,products!$A$1:$G$1,0))</f>
        <v>8.91</v>
      </c>
      <c r="M707" s="6">
        <f>L707*E707</f>
        <v>17.82</v>
      </c>
      <c r="N707" t="str">
        <f>IF(I707="rob","Robusta",IF(I707="exc","Excelsa",IF(I707="ara","Arabica",IF(I707="lib","Liberica"))))</f>
        <v>Excelsa</v>
      </c>
      <c r="O707" t="str">
        <f>IF(J707="m","Medium",IF(J707="l","Large",IF(J707="l","Light",IF(J707="d","Dark"))))</f>
        <v>Large</v>
      </c>
    </row>
    <row r="708" spans="1:15"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8">
        <f>INDEX(products!$A$1:$G$49,MATCH(orders!$D708,products!$A$1:$A$49,0),MATCH(orders!L$1,products!$A$1:$G$1,0))</f>
        <v>4.125</v>
      </c>
      <c r="M708" s="6">
        <f>L708*E708</f>
        <v>12.375</v>
      </c>
      <c r="N708" t="str">
        <f>IF(I708="rob","Robusta",IF(I708="exc","Excelsa",IF(I708="ara","Arabica",IF(I708="lib","Liberica"))))</f>
        <v>Excelsa</v>
      </c>
      <c r="O708" t="str">
        <f>IF(J708="m","Medium",IF(J708="l","Large",IF(J708="l","Light",IF(J708="d","Dark"))))</f>
        <v>Medium</v>
      </c>
    </row>
    <row r="709" spans="1:15"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8">
        <f>INDEX(products!$A$1:$G$49,MATCH(orders!$D709,products!$A$1:$A$49,0),MATCH(orders!L$1,products!$A$1:$G$1,0))</f>
        <v>12.95</v>
      </c>
      <c r="M709" s="6">
        <f>L709*E709</f>
        <v>25.9</v>
      </c>
      <c r="N709" t="str">
        <f>IF(I709="rob","Robusta",IF(I709="exc","Excelsa",IF(I709="ara","Arabica",IF(I709="lib","Liberica"))))</f>
        <v>Liberica</v>
      </c>
      <c r="O709" t="str">
        <f>IF(J709="m","Medium",IF(J709="l","Large",IF(J709="l","Light",IF(J709="d","Dark"))))</f>
        <v>Dark</v>
      </c>
    </row>
    <row r="710" spans="1:15"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8">
        <f>INDEX(products!$A$1:$G$49,MATCH(orders!$D710,products!$A$1:$A$49,0),MATCH(orders!L$1,products!$A$1:$G$1,0))</f>
        <v>6.75</v>
      </c>
      <c r="M710" s="6">
        <f>L710*E710</f>
        <v>13.5</v>
      </c>
      <c r="N710" t="str">
        <f>IF(I710="rob","Robusta",IF(I710="exc","Excelsa",IF(I710="ara","Arabica",IF(I710="lib","Liberica"))))</f>
        <v>Arabica</v>
      </c>
      <c r="O710" t="str">
        <f>IF(J710="m","Medium",IF(J710="l","Large",IF(J710="l","Light",IF(J710="d","Dark"))))</f>
        <v>Medium</v>
      </c>
    </row>
    <row r="711" spans="1:15"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8">
        <f>INDEX(products!$A$1:$G$49,MATCH(orders!$D711,products!$A$1:$A$49,0),MATCH(orders!L$1,products!$A$1:$G$1,0))</f>
        <v>8.91</v>
      </c>
      <c r="M711" s="6">
        <f>L711*E711</f>
        <v>17.82</v>
      </c>
      <c r="N711" t="str">
        <f>IF(I711="rob","Robusta",IF(I711="exc","Excelsa",IF(I711="ara","Arabica",IF(I711="lib","Liberica"))))</f>
        <v>Excelsa</v>
      </c>
      <c r="O711" t="str">
        <f>IF(J711="m","Medium",IF(J711="l","Large",IF(J711="l","Light",IF(J711="d","Dark"))))</f>
        <v>Large</v>
      </c>
    </row>
    <row r="712" spans="1:15"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8">
        <f>INDEX(products!$A$1:$G$49,MATCH(orders!$D712,products!$A$1:$A$49,0),MATCH(orders!L$1,products!$A$1:$G$1,0))</f>
        <v>8.25</v>
      </c>
      <c r="M712" s="6">
        <f>L712*E712</f>
        <v>24.75</v>
      </c>
      <c r="N712" t="str">
        <f>IF(I712="rob","Robusta",IF(I712="exc","Excelsa",IF(I712="ara","Arabica",IF(I712="lib","Liberica"))))</f>
        <v>Excelsa</v>
      </c>
      <c r="O712" t="str">
        <f>IF(J712="m","Medium",IF(J712="l","Large",IF(J712="l","Light",IF(J712="d","Dark"))))</f>
        <v>Medium</v>
      </c>
    </row>
    <row r="713" spans="1:15"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8">
        <f>INDEX(products!$A$1:$G$49,MATCH(orders!$D713,products!$A$1:$A$49,0),MATCH(orders!L$1,products!$A$1:$G$1,0))</f>
        <v>2.9849999999999999</v>
      </c>
      <c r="M713" s="6">
        <f>L713*E713</f>
        <v>17.91</v>
      </c>
      <c r="N713" t="str">
        <f>IF(I713="rob","Robusta",IF(I713="exc","Excelsa",IF(I713="ara","Arabica",IF(I713="lib","Liberica"))))</f>
        <v>Robusta</v>
      </c>
      <c r="O713" t="str">
        <f>IF(J713="m","Medium",IF(J713="l","Large",IF(J713="l","Light",IF(J713="d","Dark"))))</f>
        <v>Medium</v>
      </c>
    </row>
    <row r="714" spans="1:15"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8">
        <f>INDEX(products!$A$1:$G$49,MATCH(orders!$D714,products!$A$1:$A$49,0),MATCH(orders!L$1,products!$A$1:$G$1,0))</f>
        <v>8.25</v>
      </c>
      <c r="M714" s="6">
        <f>L714*E714</f>
        <v>16.5</v>
      </c>
      <c r="N714" t="str">
        <f>IF(I714="rob","Robusta",IF(I714="exc","Excelsa",IF(I714="ara","Arabica",IF(I714="lib","Liberica"))))</f>
        <v>Excelsa</v>
      </c>
      <c r="O714" t="str">
        <f>IF(J714="m","Medium",IF(J714="l","Large",IF(J714="l","Light",IF(J714="d","Dark"))))</f>
        <v>Medium</v>
      </c>
    </row>
    <row r="715" spans="1:15"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8">
        <f>INDEX(products!$A$1:$G$49,MATCH(orders!$D715,products!$A$1:$A$49,0),MATCH(orders!L$1,products!$A$1:$G$1,0))</f>
        <v>2.9849999999999999</v>
      </c>
      <c r="M715" s="6">
        <f>L715*E715</f>
        <v>2.9849999999999999</v>
      </c>
      <c r="N715" t="str">
        <f>IF(I715="rob","Robusta",IF(I715="exc","Excelsa",IF(I715="ara","Arabica",IF(I715="lib","Liberica"))))</f>
        <v>Robusta</v>
      </c>
      <c r="O715" t="str">
        <f>IF(J715="m","Medium",IF(J715="l","Large",IF(J715="l","Light",IF(J715="d","Dark"))))</f>
        <v>Medium</v>
      </c>
    </row>
    <row r="716" spans="1:15"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8">
        <f>INDEX(products!$A$1:$G$49,MATCH(orders!$D716,products!$A$1:$A$49,0),MATCH(orders!L$1,products!$A$1:$G$1,0))</f>
        <v>3.645</v>
      </c>
      <c r="M716" s="6">
        <f>L716*E716</f>
        <v>14.58</v>
      </c>
      <c r="N716" t="str">
        <f>IF(I716="rob","Robusta",IF(I716="exc","Excelsa",IF(I716="ara","Arabica",IF(I716="lib","Liberica"))))</f>
        <v>Excelsa</v>
      </c>
      <c r="O716" t="str">
        <f>IF(J716="m","Medium",IF(J716="l","Large",IF(J716="l","Light",IF(J716="d","Dark"))))</f>
        <v>Dark</v>
      </c>
    </row>
    <row r="717" spans="1:15"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8">
        <f>INDEX(products!$A$1:$G$49,MATCH(orders!$D717,products!$A$1:$A$49,0),MATCH(orders!L$1,products!$A$1:$G$1,0))</f>
        <v>14.85</v>
      </c>
      <c r="M717" s="6">
        <f>L717*E717</f>
        <v>89.1</v>
      </c>
      <c r="N717" t="str">
        <f>IF(I717="rob","Robusta",IF(I717="exc","Excelsa",IF(I717="ara","Arabica",IF(I717="lib","Liberica"))))</f>
        <v>Excelsa</v>
      </c>
      <c r="O717" t="str">
        <f>IF(J717="m","Medium",IF(J717="l","Large",IF(J717="l","Light",IF(J717="d","Dark"))))</f>
        <v>Large</v>
      </c>
    </row>
    <row r="718" spans="1:15"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8">
        <f>INDEX(products!$A$1:$G$49,MATCH(orders!$D718,products!$A$1:$A$49,0),MATCH(orders!L$1,products!$A$1:$G$1,0))</f>
        <v>11.95</v>
      </c>
      <c r="M718" s="6">
        <f>L718*E718</f>
        <v>35.849999999999994</v>
      </c>
      <c r="N718" t="str">
        <f>IF(I718="rob","Robusta",IF(I718="exc","Excelsa",IF(I718="ara","Arabica",IF(I718="lib","Liberica"))))</f>
        <v>Robusta</v>
      </c>
      <c r="O718" t="str">
        <f>IF(J718="m","Medium",IF(J718="l","Large",IF(J718="l","Light",IF(J718="d","Dark"))))</f>
        <v>Large</v>
      </c>
    </row>
    <row r="719" spans="1:15"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8">
        <f>INDEX(products!$A$1:$G$49,MATCH(orders!$D719,products!$A$1:$A$49,0),MATCH(orders!L$1,products!$A$1:$G$1,0))</f>
        <v>22.884999999999998</v>
      </c>
      <c r="M719" s="6">
        <f>L719*E719</f>
        <v>68.655000000000001</v>
      </c>
      <c r="N719" t="str">
        <f>IF(I719="rob","Robusta",IF(I719="exc","Excelsa",IF(I719="ara","Arabica",IF(I719="lib","Liberica"))))</f>
        <v>Arabica</v>
      </c>
      <c r="O719" t="str">
        <f>IF(J719="m","Medium",IF(J719="l","Large",IF(J719="l","Light",IF(J719="d","Dark"))))</f>
        <v>Dark</v>
      </c>
    </row>
    <row r="720" spans="1:15"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8">
        <f>INDEX(products!$A$1:$G$49,MATCH(orders!$D720,products!$A$1:$A$49,0),MATCH(orders!L$1,products!$A$1:$G$1,0))</f>
        <v>12.95</v>
      </c>
      <c r="M720" s="6">
        <f>L720*E720</f>
        <v>38.849999999999994</v>
      </c>
      <c r="N720" t="str">
        <f>IF(I720="rob","Robusta",IF(I720="exc","Excelsa",IF(I720="ara","Arabica",IF(I720="lib","Liberica"))))</f>
        <v>Liberica</v>
      </c>
      <c r="O720" t="str">
        <f>IF(J720="m","Medium",IF(J720="l","Large",IF(J720="l","Light",IF(J720="d","Dark"))))</f>
        <v>Dark</v>
      </c>
    </row>
    <row r="721" spans="1:15"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8">
        <f>INDEX(products!$A$1:$G$49,MATCH(orders!$D721,products!$A$1:$A$49,0),MATCH(orders!L$1,products!$A$1:$G$1,0))</f>
        <v>15.85</v>
      </c>
      <c r="M721" s="6">
        <f>L721*E721</f>
        <v>79.25</v>
      </c>
      <c r="N721" t="str">
        <f>IF(I721="rob","Robusta",IF(I721="exc","Excelsa",IF(I721="ara","Arabica",IF(I721="lib","Liberica"))))</f>
        <v>Liberica</v>
      </c>
      <c r="O721" t="str">
        <f>IF(J721="m","Medium",IF(J721="l","Large",IF(J721="l","Light",IF(J721="d","Dark"))))</f>
        <v>Large</v>
      </c>
    </row>
    <row r="722" spans="1:15"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8">
        <f>INDEX(products!$A$1:$G$49,MATCH(orders!$D722,products!$A$1:$A$49,0),MATCH(orders!L$1,products!$A$1:$G$1,0))</f>
        <v>7.29</v>
      </c>
      <c r="M722" s="6">
        <f>L722*E722</f>
        <v>36.450000000000003</v>
      </c>
      <c r="N722" t="str">
        <f>IF(I722="rob","Robusta",IF(I722="exc","Excelsa",IF(I722="ara","Arabica",IF(I722="lib","Liberica"))))</f>
        <v>Excelsa</v>
      </c>
      <c r="O722" t="str">
        <f>IF(J722="m","Medium",IF(J722="l","Large",IF(J722="l","Light",IF(J722="d","Dark"))))</f>
        <v>Dark</v>
      </c>
    </row>
    <row r="723" spans="1:15"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8">
        <f>INDEX(products!$A$1:$G$49,MATCH(orders!$D723,products!$A$1:$A$49,0),MATCH(orders!L$1,products!$A$1:$G$1,0))</f>
        <v>2.9849999999999999</v>
      </c>
      <c r="M723" s="6">
        <f>L723*E723</f>
        <v>8.9550000000000001</v>
      </c>
      <c r="N723" t="str">
        <f>IF(I723="rob","Robusta",IF(I723="exc","Excelsa",IF(I723="ara","Arabica",IF(I723="lib","Liberica"))))</f>
        <v>Robusta</v>
      </c>
      <c r="O723" t="str">
        <f>IF(J723="m","Medium",IF(J723="l","Large",IF(J723="l","Light",IF(J723="d","Dark"))))</f>
        <v>Medium</v>
      </c>
    </row>
    <row r="724" spans="1:15"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8">
        <f>INDEX(products!$A$1:$G$49,MATCH(orders!$D724,products!$A$1:$A$49,0),MATCH(orders!L$1,products!$A$1:$G$1,0))</f>
        <v>12.15</v>
      </c>
      <c r="M724" s="6">
        <f>L724*E724</f>
        <v>24.3</v>
      </c>
      <c r="N724" t="str">
        <f>IF(I724="rob","Robusta",IF(I724="exc","Excelsa",IF(I724="ara","Arabica",IF(I724="lib","Liberica"))))</f>
        <v>Excelsa</v>
      </c>
      <c r="O724" t="str">
        <f>IF(J724="m","Medium",IF(J724="l","Large",IF(J724="l","Light",IF(J724="d","Dark"))))</f>
        <v>Dark</v>
      </c>
    </row>
    <row r="725" spans="1:15"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8">
        <f>INDEX(products!$A$1:$G$49,MATCH(orders!$D725,products!$A$1:$A$49,0),MATCH(orders!L$1,products!$A$1:$G$1,0))</f>
        <v>31.624999999999996</v>
      </c>
      <c r="M725" s="6">
        <f>L725*E725</f>
        <v>63.249999999999993</v>
      </c>
      <c r="N725" t="str">
        <f>IF(I725="rob","Robusta",IF(I725="exc","Excelsa",IF(I725="ara","Arabica",IF(I725="lib","Liberica"))))</f>
        <v>Excelsa</v>
      </c>
      <c r="O725" t="str">
        <f>IF(J725="m","Medium",IF(J725="l","Large",IF(J725="l","Light",IF(J725="d","Dark"))))</f>
        <v>Medium</v>
      </c>
    </row>
    <row r="726" spans="1:15"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8">
        <f>INDEX(products!$A$1:$G$49,MATCH(orders!$D726,products!$A$1:$A$49,0),MATCH(orders!L$1,products!$A$1:$G$1,0))</f>
        <v>3.375</v>
      </c>
      <c r="M726" s="6">
        <f>L726*E726</f>
        <v>6.75</v>
      </c>
      <c r="N726" t="str">
        <f>IF(I726="rob","Robusta",IF(I726="exc","Excelsa",IF(I726="ara","Arabica",IF(I726="lib","Liberica"))))</f>
        <v>Arabica</v>
      </c>
      <c r="O726" t="str">
        <f>IF(J726="m","Medium",IF(J726="l","Large",IF(J726="l","Light",IF(J726="d","Dark"))))</f>
        <v>Medium</v>
      </c>
    </row>
    <row r="727" spans="1:15"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8">
        <f>INDEX(products!$A$1:$G$49,MATCH(orders!$D727,products!$A$1:$A$49,0),MATCH(orders!L$1,products!$A$1:$G$1,0))</f>
        <v>3.8849999999999998</v>
      </c>
      <c r="M727" s="6">
        <f>L727*E727</f>
        <v>23.31</v>
      </c>
      <c r="N727" t="str">
        <f>IF(I727="rob","Robusta",IF(I727="exc","Excelsa",IF(I727="ara","Arabica",IF(I727="lib","Liberica"))))</f>
        <v>Arabica</v>
      </c>
      <c r="O727" t="str">
        <f>IF(J727="m","Medium",IF(J727="l","Large",IF(J727="l","Light",IF(J727="d","Dark"))))</f>
        <v>Large</v>
      </c>
    </row>
    <row r="728" spans="1:15"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8">
        <f>INDEX(products!$A$1:$G$49,MATCH(orders!$D728,products!$A$1:$A$49,0),MATCH(orders!L$1,products!$A$1:$G$1,0))</f>
        <v>36.454999999999998</v>
      </c>
      <c r="M728" s="6">
        <f>L728*E728</f>
        <v>145.82</v>
      </c>
      <c r="N728" t="str">
        <f>IF(I728="rob","Robusta",IF(I728="exc","Excelsa",IF(I728="ara","Arabica",IF(I728="lib","Liberica"))))</f>
        <v>Liberica</v>
      </c>
      <c r="O728" t="str">
        <f>IF(J728="m","Medium",IF(J728="l","Large",IF(J728="l","Light",IF(J728="d","Dark"))))</f>
        <v>Large</v>
      </c>
    </row>
    <row r="729" spans="1:15"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8">
        <f>INDEX(products!$A$1:$G$49,MATCH(orders!$D729,products!$A$1:$A$49,0),MATCH(orders!L$1,products!$A$1:$G$1,0))</f>
        <v>5.97</v>
      </c>
      <c r="M729" s="6">
        <f>L729*E729</f>
        <v>29.849999999999998</v>
      </c>
      <c r="N729" t="str">
        <f>IF(I729="rob","Robusta",IF(I729="exc","Excelsa",IF(I729="ara","Arabica",IF(I729="lib","Liberica"))))</f>
        <v>Robusta</v>
      </c>
      <c r="O729" t="str">
        <f>IF(J729="m","Medium",IF(J729="l","Large",IF(J729="l","Light",IF(J729="d","Dark"))))</f>
        <v>Medium</v>
      </c>
    </row>
    <row r="730" spans="1:15"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8">
        <f>INDEX(products!$A$1:$G$49,MATCH(orders!$D730,products!$A$1:$A$49,0),MATCH(orders!L$1,products!$A$1:$G$1,0))</f>
        <v>7.29</v>
      </c>
      <c r="M730" s="6">
        <f>L730*E730</f>
        <v>21.87</v>
      </c>
      <c r="N730" t="str">
        <f>IF(I730="rob","Robusta",IF(I730="exc","Excelsa",IF(I730="ara","Arabica",IF(I730="lib","Liberica"))))</f>
        <v>Excelsa</v>
      </c>
      <c r="O730" t="str">
        <f>IF(J730="m","Medium",IF(J730="l","Large",IF(J730="l","Light",IF(J730="d","Dark"))))</f>
        <v>Dark</v>
      </c>
    </row>
    <row r="731" spans="1:15"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8">
        <f>INDEX(products!$A$1:$G$49,MATCH(orders!$D731,products!$A$1:$A$49,0),MATCH(orders!L$1,products!$A$1:$G$1,0))</f>
        <v>4.3650000000000002</v>
      </c>
      <c r="M731" s="6">
        <f>L731*E731</f>
        <v>4.3650000000000002</v>
      </c>
      <c r="N731" t="str">
        <f>IF(I731="rob","Robusta",IF(I731="exc","Excelsa",IF(I731="ara","Arabica",IF(I731="lib","Liberica"))))</f>
        <v>Liberica</v>
      </c>
      <c r="O731" t="str">
        <f>IF(J731="m","Medium",IF(J731="l","Large",IF(J731="l","Light",IF(J731="d","Dark"))))</f>
        <v>Medium</v>
      </c>
    </row>
    <row r="732" spans="1:15"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8">
        <f>INDEX(products!$A$1:$G$49,MATCH(orders!$D732,products!$A$1:$A$49,0),MATCH(orders!L$1,products!$A$1:$G$1,0))</f>
        <v>36.454999999999998</v>
      </c>
      <c r="M732" s="6">
        <f>L732*E732</f>
        <v>36.454999999999998</v>
      </c>
      <c r="N732" t="str">
        <f>IF(I732="rob","Robusta",IF(I732="exc","Excelsa",IF(I732="ara","Arabica",IF(I732="lib","Liberica"))))</f>
        <v>Liberica</v>
      </c>
      <c r="O732" t="str">
        <f>IF(J732="m","Medium",IF(J732="l","Large",IF(J732="l","Light",IF(J732="d","Dark"))))</f>
        <v>Large</v>
      </c>
    </row>
    <row r="733" spans="1:15"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8">
        <f>INDEX(products!$A$1:$G$49,MATCH(orders!$D733,products!$A$1:$A$49,0),MATCH(orders!L$1,products!$A$1:$G$1,0))</f>
        <v>3.8849999999999998</v>
      </c>
      <c r="M733" s="6">
        <f>L733*E733</f>
        <v>15.54</v>
      </c>
      <c r="N733" t="str">
        <f>IF(I733="rob","Robusta",IF(I733="exc","Excelsa",IF(I733="ara","Arabica",IF(I733="lib","Liberica"))))</f>
        <v>Liberica</v>
      </c>
      <c r="O733" t="str">
        <f>IF(J733="m","Medium",IF(J733="l","Large",IF(J733="l","Light",IF(J733="d","Dark"))))</f>
        <v>Dark</v>
      </c>
    </row>
    <row r="734" spans="1:15"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8">
        <f>INDEX(products!$A$1:$G$49,MATCH(orders!$D734,products!$A$1:$A$49,0),MATCH(orders!L$1,products!$A$1:$G$1,0))</f>
        <v>4.4550000000000001</v>
      </c>
      <c r="M734" s="6">
        <f>L734*E734</f>
        <v>8.91</v>
      </c>
      <c r="N734" t="str">
        <f>IF(I734="rob","Robusta",IF(I734="exc","Excelsa",IF(I734="ara","Arabica",IF(I734="lib","Liberica"))))</f>
        <v>Excelsa</v>
      </c>
      <c r="O734" t="str">
        <f>IF(J734="m","Medium",IF(J734="l","Large",IF(J734="l","Light",IF(J734="d","Dark"))))</f>
        <v>Large</v>
      </c>
    </row>
    <row r="735" spans="1:15"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8">
        <f>INDEX(products!$A$1:$G$49,MATCH(orders!$D735,products!$A$1:$A$49,0),MATCH(orders!L$1,products!$A$1:$G$1,0))</f>
        <v>33.464999999999996</v>
      </c>
      <c r="M735" s="6">
        <f>L735*E735</f>
        <v>100.39499999999998</v>
      </c>
      <c r="N735" t="str">
        <f>IF(I735="rob","Robusta",IF(I735="exc","Excelsa",IF(I735="ara","Arabica",IF(I735="lib","Liberica"))))</f>
        <v>Liberica</v>
      </c>
      <c r="O735" t="str">
        <f>IF(J735="m","Medium",IF(J735="l","Large",IF(J735="l","Light",IF(J735="d","Dark"))))</f>
        <v>Medium</v>
      </c>
    </row>
    <row r="736" spans="1:15"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8">
        <f>INDEX(products!$A$1:$G$49,MATCH(orders!$D736,products!$A$1:$A$49,0),MATCH(orders!L$1,products!$A$1:$G$1,0))</f>
        <v>2.6849999999999996</v>
      </c>
      <c r="M736" s="6">
        <f>L736*E736</f>
        <v>13.424999999999997</v>
      </c>
      <c r="N736" t="str">
        <f>IF(I736="rob","Robusta",IF(I736="exc","Excelsa",IF(I736="ara","Arabica",IF(I736="lib","Liberica"))))</f>
        <v>Robusta</v>
      </c>
      <c r="O736" t="str">
        <f>IF(J736="m","Medium",IF(J736="l","Large",IF(J736="l","Light",IF(J736="d","Dark"))))</f>
        <v>Dark</v>
      </c>
    </row>
    <row r="737" spans="1:15"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8">
        <f>INDEX(products!$A$1:$G$49,MATCH(orders!$D737,products!$A$1:$A$49,0),MATCH(orders!L$1,products!$A$1:$G$1,0))</f>
        <v>3.645</v>
      </c>
      <c r="M737" s="6">
        <f>L737*E737</f>
        <v>21.87</v>
      </c>
      <c r="N737" t="str">
        <f>IF(I737="rob","Robusta",IF(I737="exc","Excelsa",IF(I737="ara","Arabica",IF(I737="lib","Liberica"))))</f>
        <v>Excelsa</v>
      </c>
      <c r="O737" t="str">
        <f>IF(J737="m","Medium",IF(J737="l","Large",IF(J737="l","Light",IF(J737="d","Dark"))))</f>
        <v>Dark</v>
      </c>
    </row>
    <row r="738" spans="1:15"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8">
        <f>INDEX(products!$A$1:$G$49,MATCH(orders!$D738,products!$A$1:$A$49,0),MATCH(orders!L$1,products!$A$1:$G$1,0))</f>
        <v>12.95</v>
      </c>
      <c r="M738" s="6">
        <f>L738*E738</f>
        <v>25.9</v>
      </c>
      <c r="N738" t="str">
        <f>IF(I738="rob","Robusta",IF(I738="exc","Excelsa",IF(I738="ara","Arabica",IF(I738="lib","Liberica"))))</f>
        <v>Liberica</v>
      </c>
      <c r="O738" t="str">
        <f>IF(J738="m","Medium",IF(J738="l","Large",IF(J738="l","Light",IF(J738="d","Dark"))))</f>
        <v>Dark</v>
      </c>
    </row>
    <row r="739" spans="1:15"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8">
        <f>INDEX(products!$A$1:$G$49,MATCH(orders!$D739,products!$A$1:$A$49,0),MATCH(orders!L$1,products!$A$1:$G$1,0))</f>
        <v>11.25</v>
      </c>
      <c r="M739" s="6">
        <f>L739*E739</f>
        <v>56.25</v>
      </c>
      <c r="N739" t="str">
        <f>IF(I739="rob","Robusta",IF(I739="exc","Excelsa",IF(I739="ara","Arabica",IF(I739="lib","Liberica"))))</f>
        <v>Arabica</v>
      </c>
      <c r="O739" t="str">
        <f>IF(J739="m","Medium",IF(J739="l","Large",IF(J739="l","Light",IF(J739="d","Dark"))))</f>
        <v>Medium</v>
      </c>
    </row>
    <row r="740" spans="1:15"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8">
        <f>INDEX(products!$A$1:$G$49,MATCH(orders!$D740,products!$A$1:$A$49,0),MATCH(orders!L$1,products!$A$1:$G$1,0))</f>
        <v>3.5849999999999995</v>
      </c>
      <c r="M740" s="6">
        <f>L740*E740</f>
        <v>10.754999999999999</v>
      </c>
      <c r="N740" t="str">
        <f>IF(I740="rob","Robusta",IF(I740="exc","Excelsa",IF(I740="ara","Arabica",IF(I740="lib","Liberica"))))</f>
        <v>Robusta</v>
      </c>
      <c r="O740" t="str">
        <f>IF(J740="m","Medium",IF(J740="l","Large",IF(J740="l","Light",IF(J740="d","Dark"))))</f>
        <v>Large</v>
      </c>
    </row>
    <row r="741" spans="1:15"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8">
        <f>INDEX(products!$A$1:$G$49,MATCH(orders!$D741,products!$A$1:$A$49,0),MATCH(orders!L$1,products!$A$1:$G$1,0))</f>
        <v>3.645</v>
      </c>
      <c r="M741" s="6">
        <f>L741*E741</f>
        <v>18.225000000000001</v>
      </c>
      <c r="N741" t="str">
        <f>IF(I741="rob","Robusta",IF(I741="exc","Excelsa",IF(I741="ara","Arabica",IF(I741="lib","Liberica"))))</f>
        <v>Excelsa</v>
      </c>
      <c r="O741" t="str">
        <f>IF(J741="m","Medium",IF(J741="l","Large",IF(J741="l","Light",IF(J741="d","Dark"))))</f>
        <v>Dark</v>
      </c>
    </row>
    <row r="742" spans="1:15"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8">
        <f>INDEX(products!$A$1:$G$49,MATCH(orders!$D742,products!$A$1:$A$49,0),MATCH(orders!L$1,products!$A$1:$G$1,0))</f>
        <v>7.169999999999999</v>
      </c>
      <c r="M742" s="6">
        <f>L742*E742</f>
        <v>28.679999999999996</v>
      </c>
      <c r="N742" t="str">
        <f>IF(I742="rob","Robusta",IF(I742="exc","Excelsa",IF(I742="ara","Arabica",IF(I742="lib","Liberica"))))</f>
        <v>Robusta</v>
      </c>
      <c r="O742" t="str">
        <f>IF(J742="m","Medium",IF(J742="l","Large",IF(J742="l","Light",IF(J742="d","Dark"))))</f>
        <v>Large</v>
      </c>
    </row>
    <row r="743" spans="1:15"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8">
        <f>INDEX(products!$A$1:$G$49,MATCH(orders!$D743,products!$A$1:$A$49,0),MATCH(orders!L$1,products!$A$1:$G$1,0))</f>
        <v>4.3650000000000002</v>
      </c>
      <c r="M743" s="6">
        <f>L743*E743</f>
        <v>8.73</v>
      </c>
      <c r="N743" t="str">
        <f>IF(I743="rob","Robusta",IF(I743="exc","Excelsa",IF(I743="ara","Arabica",IF(I743="lib","Liberica"))))</f>
        <v>Liberica</v>
      </c>
      <c r="O743" t="str">
        <f>IF(J743="m","Medium",IF(J743="l","Large",IF(J743="l","Light",IF(J743="d","Dark"))))</f>
        <v>Medium</v>
      </c>
    </row>
    <row r="744" spans="1:15"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8">
        <f>INDEX(products!$A$1:$G$49,MATCH(orders!$D744,products!$A$1:$A$49,0),MATCH(orders!L$1,products!$A$1:$G$1,0))</f>
        <v>14.55</v>
      </c>
      <c r="M744" s="6">
        <f>L744*E744</f>
        <v>58.2</v>
      </c>
      <c r="N744" t="str">
        <f>IF(I744="rob","Robusta",IF(I744="exc","Excelsa",IF(I744="ara","Arabica",IF(I744="lib","Liberica"))))</f>
        <v>Liberica</v>
      </c>
      <c r="O744" t="str">
        <f>IF(J744="m","Medium",IF(J744="l","Large",IF(J744="l","Light",IF(J744="d","Dark"))))</f>
        <v>Medium</v>
      </c>
    </row>
    <row r="745" spans="1:15"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8">
        <f>INDEX(products!$A$1:$G$49,MATCH(orders!$D745,products!$A$1:$A$49,0),MATCH(orders!L$1,products!$A$1:$G$1,0))</f>
        <v>5.97</v>
      </c>
      <c r="M745" s="6">
        <f>L745*E745</f>
        <v>17.91</v>
      </c>
      <c r="N745" t="str">
        <f>IF(I745="rob","Robusta",IF(I745="exc","Excelsa",IF(I745="ara","Arabica",IF(I745="lib","Liberica"))))</f>
        <v>Arabica</v>
      </c>
      <c r="O745" t="str">
        <f>IF(J745="m","Medium",IF(J745="l","Large",IF(J745="l","Light",IF(J745="d","Dark"))))</f>
        <v>Dark</v>
      </c>
    </row>
    <row r="746" spans="1:15"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8">
        <f>INDEX(products!$A$1:$G$49,MATCH(orders!$D746,products!$A$1:$A$49,0),MATCH(orders!L$1,products!$A$1:$G$1,0))</f>
        <v>2.9849999999999999</v>
      </c>
      <c r="M746" s="6">
        <f>L746*E746</f>
        <v>17.91</v>
      </c>
      <c r="N746" t="str">
        <f>IF(I746="rob","Robusta",IF(I746="exc","Excelsa",IF(I746="ara","Arabica",IF(I746="lib","Liberica"))))</f>
        <v>Robusta</v>
      </c>
      <c r="O746" t="str">
        <f>IF(J746="m","Medium",IF(J746="l","Large",IF(J746="l","Light",IF(J746="d","Dark"))))</f>
        <v>Medium</v>
      </c>
    </row>
    <row r="747" spans="1:15"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8">
        <f>INDEX(products!$A$1:$G$49,MATCH(orders!$D747,products!$A$1:$A$49,0),MATCH(orders!L$1,products!$A$1:$G$1,0))</f>
        <v>7.29</v>
      </c>
      <c r="M747" s="6">
        <f>L747*E747</f>
        <v>14.58</v>
      </c>
      <c r="N747" t="str">
        <f>IF(I747="rob","Robusta",IF(I747="exc","Excelsa",IF(I747="ara","Arabica",IF(I747="lib","Liberica"))))</f>
        <v>Excelsa</v>
      </c>
      <c r="O747" t="str">
        <f>IF(J747="m","Medium",IF(J747="l","Large",IF(J747="l","Light",IF(J747="d","Dark"))))</f>
        <v>Dark</v>
      </c>
    </row>
    <row r="748" spans="1:15"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8">
        <f>INDEX(products!$A$1:$G$49,MATCH(orders!$D748,products!$A$1:$A$49,0),MATCH(orders!L$1,products!$A$1:$G$1,0))</f>
        <v>11.25</v>
      </c>
      <c r="M748" s="6">
        <f>L748*E748</f>
        <v>33.75</v>
      </c>
      <c r="N748" t="str">
        <f>IF(I748="rob","Robusta",IF(I748="exc","Excelsa",IF(I748="ara","Arabica",IF(I748="lib","Liberica"))))</f>
        <v>Arabica</v>
      </c>
      <c r="O748" t="str">
        <f>IF(J748="m","Medium",IF(J748="l","Large",IF(J748="l","Light",IF(J748="d","Dark"))))</f>
        <v>Medium</v>
      </c>
    </row>
    <row r="749" spans="1:15"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8">
        <f>INDEX(products!$A$1:$G$49,MATCH(orders!$D749,products!$A$1:$A$49,0),MATCH(orders!L$1,products!$A$1:$G$1,0))</f>
        <v>8.73</v>
      </c>
      <c r="M749" s="6">
        <f>L749*E749</f>
        <v>34.92</v>
      </c>
      <c r="N749" t="str">
        <f>IF(I749="rob","Robusta",IF(I749="exc","Excelsa",IF(I749="ara","Arabica",IF(I749="lib","Liberica"))))</f>
        <v>Liberica</v>
      </c>
      <c r="O749" t="str">
        <f>IF(J749="m","Medium",IF(J749="l","Large",IF(J749="l","Light",IF(J749="d","Dark"))))</f>
        <v>Medium</v>
      </c>
    </row>
    <row r="750" spans="1:15"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8">
        <f>INDEX(products!$A$1:$G$49,MATCH(orders!$D750,products!$A$1:$A$49,0),MATCH(orders!L$1,products!$A$1:$G$1,0))</f>
        <v>7.29</v>
      </c>
      <c r="M750" s="6">
        <f>L750*E750</f>
        <v>14.58</v>
      </c>
      <c r="N750" t="str">
        <f>IF(I750="rob","Robusta",IF(I750="exc","Excelsa",IF(I750="ara","Arabica",IF(I750="lib","Liberica"))))</f>
        <v>Excelsa</v>
      </c>
      <c r="O750" t="str">
        <f>IF(J750="m","Medium",IF(J750="l","Large",IF(J750="l","Light",IF(J750="d","Dark"))))</f>
        <v>Dark</v>
      </c>
    </row>
    <row r="751" spans="1:15"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8">
        <f>INDEX(products!$A$1:$G$49,MATCH(orders!$D751,products!$A$1:$A$49,0),MATCH(orders!L$1,products!$A$1:$G$1,0))</f>
        <v>2.6849999999999996</v>
      </c>
      <c r="M751" s="6">
        <f>L751*E751</f>
        <v>5.3699999999999992</v>
      </c>
      <c r="N751" t="str">
        <f>IF(I751="rob","Robusta",IF(I751="exc","Excelsa",IF(I751="ara","Arabica",IF(I751="lib","Liberica"))))</f>
        <v>Robusta</v>
      </c>
      <c r="O751" t="str">
        <f>IF(J751="m","Medium",IF(J751="l","Large",IF(J751="l","Light",IF(J751="d","Dark"))))</f>
        <v>Dark</v>
      </c>
    </row>
    <row r="752" spans="1:15"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8">
        <f>INDEX(products!$A$1:$G$49,MATCH(orders!$D752,products!$A$1:$A$49,0),MATCH(orders!L$1,products!$A$1:$G$1,0))</f>
        <v>5.97</v>
      </c>
      <c r="M752" s="6">
        <f>L752*E752</f>
        <v>5.97</v>
      </c>
      <c r="N752" t="str">
        <f>IF(I752="rob","Robusta",IF(I752="exc","Excelsa",IF(I752="ara","Arabica",IF(I752="lib","Liberica"))))</f>
        <v>Robusta</v>
      </c>
      <c r="O752" t="str">
        <f>IF(J752="m","Medium",IF(J752="l","Large",IF(J752="l","Light",IF(J752="d","Dark"))))</f>
        <v>Medium</v>
      </c>
    </row>
    <row r="753" spans="1:15"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8">
        <f>INDEX(products!$A$1:$G$49,MATCH(orders!$D753,products!$A$1:$A$49,0),MATCH(orders!L$1,products!$A$1:$G$1,0))</f>
        <v>9.51</v>
      </c>
      <c r="M753" s="6">
        <f>L753*E753</f>
        <v>19.02</v>
      </c>
      <c r="N753" t="str">
        <f>IF(I753="rob","Robusta",IF(I753="exc","Excelsa",IF(I753="ara","Arabica",IF(I753="lib","Liberica"))))</f>
        <v>Liberica</v>
      </c>
      <c r="O753" t="str">
        <f>IF(J753="m","Medium",IF(J753="l","Large",IF(J753="l","Light",IF(J753="d","Dark"))))</f>
        <v>Large</v>
      </c>
    </row>
    <row r="754" spans="1:15"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8">
        <f>INDEX(products!$A$1:$G$49,MATCH(orders!$D754,products!$A$1:$A$49,0),MATCH(orders!L$1,products!$A$1:$G$1,0))</f>
        <v>13.75</v>
      </c>
      <c r="M754" s="6">
        <f>L754*E754</f>
        <v>27.5</v>
      </c>
      <c r="N754" t="str">
        <f>IF(I754="rob","Robusta",IF(I754="exc","Excelsa",IF(I754="ara","Arabica",IF(I754="lib","Liberica"))))</f>
        <v>Excelsa</v>
      </c>
      <c r="O754" t="str">
        <f>IF(J754="m","Medium",IF(J754="l","Large",IF(J754="l","Light",IF(J754="d","Dark"))))</f>
        <v>Medium</v>
      </c>
    </row>
    <row r="755" spans="1:15"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8">
        <f>INDEX(products!$A$1:$G$49,MATCH(orders!$D755,products!$A$1:$A$49,0),MATCH(orders!L$1,products!$A$1:$G$1,0))</f>
        <v>5.97</v>
      </c>
      <c r="M755" s="6">
        <f>L755*E755</f>
        <v>29.849999999999998</v>
      </c>
      <c r="N755" t="str">
        <f>IF(I755="rob","Robusta",IF(I755="exc","Excelsa",IF(I755="ara","Arabica",IF(I755="lib","Liberica"))))</f>
        <v>Arabica</v>
      </c>
      <c r="O755" t="str">
        <f>IF(J755="m","Medium",IF(J755="l","Large",IF(J755="l","Light",IF(J755="d","Dark"))))</f>
        <v>Dark</v>
      </c>
    </row>
    <row r="756" spans="1:15"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8">
        <f>INDEX(products!$A$1:$G$49,MATCH(orders!$D756,products!$A$1:$A$49,0),MATCH(orders!L$1,products!$A$1:$G$1,0))</f>
        <v>2.9849999999999999</v>
      </c>
      <c r="M756" s="6">
        <f>L756*E756</f>
        <v>17.91</v>
      </c>
      <c r="N756" t="str">
        <f>IF(I756="rob","Robusta",IF(I756="exc","Excelsa",IF(I756="ara","Arabica",IF(I756="lib","Liberica"))))</f>
        <v>Arabica</v>
      </c>
      <c r="O756" t="str">
        <f>IF(J756="m","Medium",IF(J756="l","Large",IF(J756="l","Light",IF(J756="d","Dark"))))</f>
        <v>Dark</v>
      </c>
    </row>
    <row r="757" spans="1:15"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8">
        <f>INDEX(products!$A$1:$G$49,MATCH(orders!$D757,products!$A$1:$A$49,0),MATCH(orders!L$1,products!$A$1:$G$1,0))</f>
        <v>4.7549999999999999</v>
      </c>
      <c r="M757" s="6">
        <f>L757*E757</f>
        <v>28.53</v>
      </c>
      <c r="N757" t="str">
        <f>IF(I757="rob","Robusta",IF(I757="exc","Excelsa",IF(I757="ara","Arabica",IF(I757="lib","Liberica"))))</f>
        <v>Liberica</v>
      </c>
      <c r="O757" t="str">
        <f>IF(J757="m","Medium",IF(J757="l","Large",IF(J757="l","Light",IF(J757="d","Dark"))))</f>
        <v>Large</v>
      </c>
    </row>
    <row r="758" spans="1:15"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8">
        <f>INDEX(products!$A$1:$G$49,MATCH(orders!$D758,products!$A$1:$A$49,0),MATCH(orders!L$1,products!$A$1:$G$1,0))</f>
        <v>8.9499999999999993</v>
      </c>
      <c r="M758" s="6">
        <f>L758*E758</f>
        <v>35.799999999999997</v>
      </c>
      <c r="N758" t="str">
        <f>IF(I758="rob","Robusta",IF(I758="exc","Excelsa",IF(I758="ara","Arabica",IF(I758="lib","Liberica"))))</f>
        <v>Robusta</v>
      </c>
      <c r="O758" t="str">
        <f>IF(J758="m","Medium",IF(J758="l","Large",IF(J758="l","Light",IF(J758="d","Dark"))))</f>
        <v>Dark</v>
      </c>
    </row>
    <row r="759" spans="1:15"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8">
        <f>INDEX(products!$A$1:$G$49,MATCH(orders!$D759,products!$A$1:$A$49,0),MATCH(orders!L$1,products!$A$1:$G$1,0))</f>
        <v>5.97</v>
      </c>
      <c r="M759" s="6">
        <f>L759*E759</f>
        <v>17.91</v>
      </c>
      <c r="N759" t="str">
        <f>IF(I759="rob","Robusta",IF(I759="exc","Excelsa",IF(I759="ara","Arabica",IF(I759="lib","Liberica"))))</f>
        <v>Arabica</v>
      </c>
      <c r="O759" t="str">
        <f>IF(J759="m","Medium",IF(J759="l","Large",IF(J759="l","Light",IF(J759="d","Dark"))))</f>
        <v>Dark</v>
      </c>
    </row>
    <row r="760" spans="1:15"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8">
        <f>INDEX(products!$A$1:$G$49,MATCH(orders!$D760,products!$A$1:$A$49,0),MATCH(orders!L$1,products!$A$1:$G$1,0))</f>
        <v>8.9499999999999993</v>
      </c>
      <c r="M760" s="6">
        <f>L760*E760</f>
        <v>8.9499999999999993</v>
      </c>
      <c r="N760" t="str">
        <f>IF(I760="rob","Robusta",IF(I760="exc","Excelsa",IF(I760="ara","Arabica",IF(I760="lib","Liberica"))))</f>
        <v>Robusta</v>
      </c>
      <c r="O760" t="str">
        <f>IF(J760="m","Medium",IF(J760="l","Large",IF(J760="l","Light",IF(J760="d","Dark"))))</f>
        <v>Dark</v>
      </c>
    </row>
    <row r="761" spans="1:15"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8">
        <f>INDEX(products!$A$1:$G$49,MATCH(orders!$D761,products!$A$1:$A$49,0),MATCH(orders!L$1,products!$A$1:$G$1,0))</f>
        <v>29.784999999999997</v>
      </c>
      <c r="M761" s="6">
        <f>L761*E761</f>
        <v>29.784999999999997</v>
      </c>
      <c r="N761" t="str">
        <f>IF(I761="rob","Robusta",IF(I761="exc","Excelsa",IF(I761="ara","Arabica",IF(I761="lib","Liberica"))))</f>
        <v>Liberica</v>
      </c>
      <c r="O761" t="str">
        <f>IF(J761="m","Medium",IF(J761="l","Large",IF(J761="l","Light",IF(J761="d","Dark"))))</f>
        <v>Dark</v>
      </c>
    </row>
    <row r="762" spans="1:15"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8">
        <f>INDEX(products!$A$1:$G$49,MATCH(orders!$D762,products!$A$1:$A$49,0),MATCH(orders!L$1,products!$A$1:$G$1,0))</f>
        <v>8.91</v>
      </c>
      <c r="M762" s="6">
        <f>L762*E762</f>
        <v>44.55</v>
      </c>
      <c r="N762" t="str">
        <f>IF(I762="rob","Robusta",IF(I762="exc","Excelsa",IF(I762="ara","Arabica",IF(I762="lib","Liberica"))))</f>
        <v>Excelsa</v>
      </c>
      <c r="O762" t="str">
        <f>IF(J762="m","Medium",IF(J762="l","Large",IF(J762="l","Light",IF(J762="d","Dark"))))</f>
        <v>Large</v>
      </c>
    </row>
    <row r="763" spans="1:15"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8">
        <f>INDEX(products!$A$1:$G$49,MATCH(orders!$D763,products!$A$1:$A$49,0),MATCH(orders!L$1,products!$A$1:$G$1,0))</f>
        <v>14.85</v>
      </c>
      <c r="M763" s="6">
        <f>L763*E763</f>
        <v>89.1</v>
      </c>
      <c r="N763" t="str">
        <f>IF(I763="rob","Robusta",IF(I763="exc","Excelsa",IF(I763="ara","Arabica",IF(I763="lib","Liberica"))))</f>
        <v>Excelsa</v>
      </c>
      <c r="O763" t="str">
        <f>IF(J763="m","Medium",IF(J763="l","Large",IF(J763="l","Light",IF(J763="d","Dark"))))</f>
        <v>Large</v>
      </c>
    </row>
    <row r="764" spans="1:15"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8">
        <f>INDEX(products!$A$1:$G$49,MATCH(orders!$D764,products!$A$1:$A$49,0),MATCH(orders!L$1,products!$A$1:$G$1,0))</f>
        <v>8.73</v>
      </c>
      <c r="M764" s="6">
        <f>L764*E764</f>
        <v>43.650000000000006</v>
      </c>
      <c r="N764" t="str">
        <f>IF(I764="rob","Robusta",IF(I764="exc","Excelsa",IF(I764="ara","Arabica",IF(I764="lib","Liberica"))))</f>
        <v>Liberica</v>
      </c>
      <c r="O764" t="str">
        <f>IF(J764="m","Medium",IF(J764="l","Large",IF(J764="l","Light",IF(J764="d","Dark"))))</f>
        <v>Medium</v>
      </c>
    </row>
    <row r="765" spans="1:15"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8">
        <f>INDEX(products!$A$1:$G$49,MATCH(orders!$D765,products!$A$1:$A$49,0),MATCH(orders!L$1,products!$A$1:$G$1,0))</f>
        <v>7.77</v>
      </c>
      <c r="M765" s="6">
        <f>L765*E765</f>
        <v>23.31</v>
      </c>
      <c r="N765" t="str">
        <f>IF(I765="rob","Robusta",IF(I765="exc","Excelsa",IF(I765="ara","Arabica",IF(I765="lib","Liberica"))))</f>
        <v>Arabica</v>
      </c>
      <c r="O765" t="str">
        <f>IF(J765="m","Medium",IF(J765="l","Large",IF(J765="l","Light",IF(J765="d","Dark"))))</f>
        <v>Large</v>
      </c>
    </row>
    <row r="766" spans="1:15"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8">
        <f>INDEX(products!$A$1:$G$49,MATCH(orders!$D766,products!$A$1:$A$49,0),MATCH(orders!L$1,products!$A$1:$G$1,0))</f>
        <v>29.784999999999997</v>
      </c>
      <c r="M766" s="6">
        <f>L766*E766</f>
        <v>178.70999999999998</v>
      </c>
      <c r="N766" t="str">
        <f>IF(I766="rob","Robusta",IF(I766="exc","Excelsa",IF(I766="ara","Arabica",IF(I766="lib","Liberica"))))</f>
        <v>Arabica</v>
      </c>
      <c r="O766" t="str">
        <f>IF(J766="m","Medium",IF(J766="l","Large",IF(J766="l","Light",IF(J766="d","Dark"))))</f>
        <v>Large</v>
      </c>
    </row>
    <row r="767" spans="1:15"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8">
        <f>INDEX(products!$A$1:$G$49,MATCH(orders!$D767,products!$A$1:$A$49,0),MATCH(orders!L$1,products!$A$1:$G$1,0))</f>
        <v>9.9499999999999993</v>
      </c>
      <c r="M767" s="6">
        <f>L767*E767</f>
        <v>59.699999999999996</v>
      </c>
      <c r="N767" t="str">
        <f>IF(I767="rob","Robusta",IF(I767="exc","Excelsa",IF(I767="ara","Arabica",IF(I767="lib","Liberica"))))</f>
        <v>Robusta</v>
      </c>
      <c r="O767" t="str">
        <f>IF(J767="m","Medium",IF(J767="l","Large",IF(J767="l","Light",IF(J767="d","Dark"))))</f>
        <v>Medium</v>
      </c>
    </row>
    <row r="768" spans="1:15"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8">
        <f>INDEX(products!$A$1:$G$49,MATCH(orders!$D768,products!$A$1:$A$49,0),MATCH(orders!L$1,products!$A$1:$G$1,0))</f>
        <v>7.77</v>
      </c>
      <c r="M768" s="6">
        <f>L768*E768</f>
        <v>15.54</v>
      </c>
      <c r="N768" t="str">
        <f>IF(I768="rob","Robusta",IF(I768="exc","Excelsa",IF(I768="ara","Arabica",IF(I768="lib","Liberica"))))</f>
        <v>Arabica</v>
      </c>
      <c r="O768" t="str">
        <f>IF(J768="m","Medium",IF(J768="l","Large",IF(J768="l","Light",IF(J768="d","Dark"))))</f>
        <v>Large</v>
      </c>
    </row>
    <row r="769" spans="1:15"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8">
        <f>INDEX(products!$A$1:$G$49,MATCH(orders!$D769,products!$A$1:$A$49,0),MATCH(orders!L$1,products!$A$1:$G$1,0))</f>
        <v>29.784999999999997</v>
      </c>
      <c r="M769" s="6">
        <f>L769*E769</f>
        <v>89.35499999999999</v>
      </c>
      <c r="N769" t="str">
        <f>IF(I769="rob","Robusta",IF(I769="exc","Excelsa",IF(I769="ara","Arabica",IF(I769="lib","Liberica"))))</f>
        <v>Arabica</v>
      </c>
      <c r="O769" t="str">
        <f>IF(J769="m","Medium",IF(J769="l","Large",IF(J769="l","Light",IF(J769="d","Dark"))))</f>
        <v>Large</v>
      </c>
    </row>
    <row r="770" spans="1:15"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8">
        <f>INDEX(products!$A$1:$G$49,MATCH(orders!$D770,products!$A$1:$A$49,0),MATCH(orders!L$1,products!$A$1:$G$1,0))</f>
        <v>11.95</v>
      </c>
      <c r="M770" s="6">
        <f>L770*E770</f>
        <v>23.9</v>
      </c>
      <c r="N770" t="str">
        <f>IF(I770="rob","Robusta",IF(I770="exc","Excelsa",IF(I770="ara","Arabica",IF(I770="lib","Liberica"))))</f>
        <v>Robusta</v>
      </c>
      <c r="O770" t="str">
        <f>IF(J770="m","Medium",IF(J770="l","Large",IF(J770="l","Light",IF(J770="d","Dark"))))</f>
        <v>Large</v>
      </c>
    </row>
    <row r="771" spans="1:15"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8">
        <f>INDEX(products!$A$1:$G$49,MATCH(orders!$D771,products!$A$1:$A$49,0),MATCH(orders!L$1,products!$A$1:$G$1,0))</f>
        <v>22.884999999999998</v>
      </c>
      <c r="M771" s="6">
        <f>L771*E771</f>
        <v>137.31</v>
      </c>
      <c r="N771" t="str">
        <f>IF(I771="rob","Robusta",IF(I771="exc","Excelsa",IF(I771="ara","Arabica",IF(I771="lib","Liberica"))))</f>
        <v>Robusta</v>
      </c>
      <c r="O771" t="str">
        <f>IF(J771="m","Medium",IF(J771="l","Large",IF(J771="l","Light",IF(J771="d","Dark"))))</f>
        <v>Medium</v>
      </c>
    </row>
    <row r="772" spans="1:15"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8">
        <f>INDEX(products!$A$1:$G$49,MATCH(orders!$D772,products!$A$1:$A$49,0),MATCH(orders!L$1,products!$A$1:$G$1,0))</f>
        <v>9.9499999999999993</v>
      </c>
      <c r="M772" s="6">
        <f>L772*E772</f>
        <v>9.9499999999999993</v>
      </c>
      <c r="N772" t="str">
        <f>IF(I772="rob","Robusta",IF(I772="exc","Excelsa",IF(I772="ara","Arabica",IF(I772="lib","Liberica"))))</f>
        <v>Arabica</v>
      </c>
      <c r="O772" t="str">
        <f>IF(J772="m","Medium",IF(J772="l","Large",IF(J772="l","Light",IF(J772="d","Dark"))))</f>
        <v>Dark</v>
      </c>
    </row>
    <row r="773" spans="1:15"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8">
        <f>INDEX(products!$A$1:$G$49,MATCH(orders!$D773,products!$A$1:$A$49,0),MATCH(orders!L$1,products!$A$1:$G$1,0))</f>
        <v>7.169999999999999</v>
      </c>
      <c r="M773" s="6">
        <f>L773*E773</f>
        <v>21.509999999999998</v>
      </c>
      <c r="N773" t="str">
        <f>IF(I773="rob","Robusta",IF(I773="exc","Excelsa",IF(I773="ara","Arabica",IF(I773="lib","Liberica"))))</f>
        <v>Robusta</v>
      </c>
      <c r="O773" t="str">
        <f>IF(J773="m","Medium",IF(J773="l","Large",IF(J773="l","Light",IF(J773="d","Dark"))))</f>
        <v>Large</v>
      </c>
    </row>
    <row r="774" spans="1:15"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8">
        <f>INDEX(products!$A$1:$G$49,MATCH(orders!$D774,products!$A$1:$A$49,0),MATCH(orders!L$1,products!$A$1:$G$1,0))</f>
        <v>13.75</v>
      </c>
      <c r="M774" s="6">
        <f>L774*E774</f>
        <v>82.5</v>
      </c>
      <c r="N774" t="str">
        <f>IF(I774="rob","Robusta",IF(I774="exc","Excelsa",IF(I774="ara","Arabica",IF(I774="lib","Liberica"))))</f>
        <v>Excelsa</v>
      </c>
      <c r="O774" t="str">
        <f>IF(J774="m","Medium",IF(J774="l","Large",IF(J774="l","Light",IF(J774="d","Dark"))))</f>
        <v>Medium</v>
      </c>
    </row>
    <row r="775" spans="1:15"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8">
        <f>INDEX(products!$A$1:$G$49,MATCH(orders!$D775,products!$A$1:$A$49,0),MATCH(orders!L$1,products!$A$1:$G$1,0))</f>
        <v>4.3650000000000002</v>
      </c>
      <c r="M775" s="6">
        <f>L775*E775</f>
        <v>8.73</v>
      </c>
      <c r="N775" t="str">
        <f>IF(I775="rob","Robusta",IF(I775="exc","Excelsa",IF(I775="ara","Arabica",IF(I775="lib","Liberica"))))</f>
        <v>Liberica</v>
      </c>
      <c r="O775" t="str">
        <f>IF(J775="m","Medium",IF(J775="l","Large",IF(J775="l","Light",IF(J775="d","Dark"))))</f>
        <v>Medium</v>
      </c>
    </row>
    <row r="776" spans="1:15"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8">
        <f>INDEX(products!$A$1:$G$49,MATCH(orders!$D776,products!$A$1:$A$49,0),MATCH(orders!L$1,products!$A$1:$G$1,0))</f>
        <v>9.9499999999999993</v>
      </c>
      <c r="M776" s="6">
        <f>L776*E776</f>
        <v>19.899999999999999</v>
      </c>
      <c r="N776" t="str">
        <f>IF(I776="rob","Robusta",IF(I776="exc","Excelsa",IF(I776="ara","Arabica",IF(I776="lib","Liberica"))))</f>
        <v>Robusta</v>
      </c>
      <c r="O776" t="str">
        <f>IF(J776="m","Medium",IF(J776="l","Large",IF(J776="l","Light",IF(J776="d","Dark"))))</f>
        <v>Medium</v>
      </c>
    </row>
    <row r="777" spans="1:15"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8">
        <f>INDEX(products!$A$1:$G$49,MATCH(orders!$D777,products!$A$1:$A$49,0),MATCH(orders!L$1,products!$A$1:$G$1,0))</f>
        <v>8.91</v>
      </c>
      <c r="M777" s="6">
        <f>L777*E777</f>
        <v>17.82</v>
      </c>
      <c r="N777" t="str">
        <f>IF(I777="rob","Robusta",IF(I777="exc","Excelsa",IF(I777="ara","Arabica",IF(I777="lib","Liberica"))))</f>
        <v>Excelsa</v>
      </c>
      <c r="O777" t="str">
        <f>IF(J777="m","Medium",IF(J777="l","Large",IF(J777="l","Light",IF(J777="d","Dark"))))</f>
        <v>Large</v>
      </c>
    </row>
    <row r="778" spans="1:15"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8">
        <f>INDEX(products!$A$1:$G$49,MATCH(orders!$D778,products!$A$1:$A$49,0),MATCH(orders!L$1,products!$A$1:$G$1,0))</f>
        <v>6.75</v>
      </c>
      <c r="M778" s="6">
        <f>L778*E778</f>
        <v>20.25</v>
      </c>
      <c r="N778" t="str">
        <f>IF(I778="rob","Robusta",IF(I778="exc","Excelsa",IF(I778="ara","Arabica",IF(I778="lib","Liberica"))))</f>
        <v>Arabica</v>
      </c>
      <c r="O778" t="str">
        <f>IF(J778="m","Medium",IF(J778="l","Large",IF(J778="l","Light",IF(J778="d","Dark"))))</f>
        <v>Medium</v>
      </c>
    </row>
    <row r="779" spans="1:15"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8">
        <f>INDEX(products!$A$1:$G$49,MATCH(orders!$D779,products!$A$1:$A$49,0),MATCH(orders!L$1,products!$A$1:$G$1,0))</f>
        <v>29.784999999999997</v>
      </c>
      <c r="M779" s="6">
        <f>L779*E779</f>
        <v>59.569999999999993</v>
      </c>
      <c r="N779" t="str">
        <f>IF(I779="rob","Robusta",IF(I779="exc","Excelsa",IF(I779="ara","Arabica",IF(I779="lib","Liberica"))))</f>
        <v>Arabica</v>
      </c>
      <c r="O779" t="str">
        <f>IF(J779="m","Medium",IF(J779="l","Large",IF(J779="l","Light",IF(J779="d","Dark"))))</f>
        <v>Large</v>
      </c>
    </row>
    <row r="780" spans="1:15"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8">
        <f>INDEX(products!$A$1:$G$49,MATCH(orders!$D780,products!$A$1:$A$49,0),MATCH(orders!L$1,products!$A$1:$G$1,0))</f>
        <v>9.51</v>
      </c>
      <c r="M780" s="6">
        <f>L780*E780</f>
        <v>19.02</v>
      </c>
      <c r="N780" t="str">
        <f>IF(I780="rob","Robusta",IF(I780="exc","Excelsa",IF(I780="ara","Arabica",IF(I780="lib","Liberica"))))</f>
        <v>Liberica</v>
      </c>
      <c r="O780" t="str">
        <f>IF(J780="m","Medium",IF(J780="l","Large",IF(J780="l","Light",IF(J780="d","Dark"))))</f>
        <v>Large</v>
      </c>
    </row>
    <row r="781" spans="1:15"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8">
        <f>INDEX(products!$A$1:$G$49,MATCH(orders!$D781,products!$A$1:$A$49,0),MATCH(orders!L$1,products!$A$1:$G$1,0))</f>
        <v>12.95</v>
      </c>
      <c r="M781" s="6">
        <f>L781*E781</f>
        <v>77.699999999999989</v>
      </c>
      <c r="N781" t="str">
        <f>IF(I781="rob","Robusta",IF(I781="exc","Excelsa",IF(I781="ara","Arabica",IF(I781="lib","Liberica"))))</f>
        <v>Liberica</v>
      </c>
      <c r="O781" t="str">
        <f>IF(J781="m","Medium",IF(J781="l","Large",IF(J781="l","Light",IF(J781="d","Dark"))))</f>
        <v>Dark</v>
      </c>
    </row>
    <row r="782" spans="1:15"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8">
        <f>INDEX(products!$A$1:$G$49,MATCH(orders!$D782,products!$A$1:$A$49,0),MATCH(orders!L$1,products!$A$1:$G$1,0))</f>
        <v>13.75</v>
      </c>
      <c r="M782" s="6">
        <f>L782*E782</f>
        <v>41.25</v>
      </c>
      <c r="N782" t="str">
        <f>IF(I782="rob","Robusta",IF(I782="exc","Excelsa",IF(I782="ara","Arabica",IF(I782="lib","Liberica"))))</f>
        <v>Excelsa</v>
      </c>
      <c r="O782" t="str">
        <f>IF(J782="m","Medium",IF(J782="l","Large",IF(J782="l","Light",IF(J782="d","Dark"))))</f>
        <v>Medium</v>
      </c>
    </row>
    <row r="783" spans="1:15"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8">
        <f>INDEX(products!$A$1:$G$49,MATCH(orders!$D783,products!$A$1:$A$49,0),MATCH(orders!L$1,products!$A$1:$G$1,0))</f>
        <v>36.454999999999998</v>
      </c>
      <c r="M783" s="6">
        <f>L783*E783</f>
        <v>145.82</v>
      </c>
      <c r="N783" t="str">
        <f>IF(I783="rob","Robusta",IF(I783="exc","Excelsa",IF(I783="ara","Arabica",IF(I783="lib","Liberica"))))</f>
        <v>Liberica</v>
      </c>
      <c r="O783" t="str">
        <f>IF(J783="m","Medium",IF(J783="l","Large",IF(J783="l","Light",IF(J783="d","Dark"))))</f>
        <v>Large</v>
      </c>
    </row>
    <row r="784" spans="1:15"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8">
        <f>INDEX(products!$A$1:$G$49,MATCH(orders!$D784,products!$A$1:$A$49,0),MATCH(orders!L$1,products!$A$1:$G$1,0))</f>
        <v>4.4550000000000001</v>
      </c>
      <c r="M784" s="6">
        <f>L784*E784</f>
        <v>26.73</v>
      </c>
      <c r="N784" t="str">
        <f>IF(I784="rob","Robusta",IF(I784="exc","Excelsa",IF(I784="ara","Arabica",IF(I784="lib","Liberica"))))</f>
        <v>Excelsa</v>
      </c>
      <c r="O784" t="str">
        <f>IF(J784="m","Medium",IF(J784="l","Large",IF(J784="l","Light",IF(J784="d","Dark"))))</f>
        <v>Large</v>
      </c>
    </row>
    <row r="785" spans="1:15"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8">
        <f>INDEX(products!$A$1:$G$49,MATCH(orders!$D785,products!$A$1:$A$49,0),MATCH(orders!L$1,products!$A$1:$G$1,0))</f>
        <v>8.73</v>
      </c>
      <c r="M785" s="6">
        <f>L785*E785</f>
        <v>43.650000000000006</v>
      </c>
      <c r="N785" t="str">
        <f>IF(I785="rob","Robusta",IF(I785="exc","Excelsa",IF(I785="ara","Arabica",IF(I785="lib","Liberica"))))</f>
        <v>Liberica</v>
      </c>
      <c r="O785" t="str">
        <f>IF(J785="m","Medium",IF(J785="l","Large",IF(J785="l","Light",IF(J785="d","Dark"))))</f>
        <v>Medium</v>
      </c>
    </row>
    <row r="786" spans="1:15"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8">
        <f>INDEX(products!$A$1:$G$49,MATCH(orders!$D786,products!$A$1:$A$49,0),MATCH(orders!L$1,products!$A$1:$G$1,0))</f>
        <v>15.85</v>
      </c>
      <c r="M786" s="6">
        <f>L786*E786</f>
        <v>31.7</v>
      </c>
      <c r="N786" t="str">
        <f>IF(I786="rob","Robusta",IF(I786="exc","Excelsa",IF(I786="ara","Arabica",IF(I786="lib","Liberica"))))</f>
        <v>Liberica</v>
      </c>
      <c r="O786" t="str">
        <f>IF(J786="m","Medium",IF(J786="l","Large",IF(J786="l","Light",IF(J786="d","Dark"))))</f>
        <v>Large</v>
      </c>
    </row>
    <row r="787" spans="1:15"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8">
        <f>INDEX(products!$A$1:$G$49,MATCH(orders!$D787,products!$A$1:$A$49,0),MATCH(orders!L$1,products!$A$1:$G$1,0))</f>
        <v>22.884999999999998</v>
      </c>
      <c r="M787" s="6">
        <f>L787*E787</f>
        <v>22.884999999999998</v>
      </c>
      <c r="N787" t="str">
        <f>IF(I787="rob","Robusta",IF(I787="exc","Excelsa",IF(I787="ara","Arabica",IF(I787="lib","Liberica"))))</f>
        <v>Arabica</v>
      </c>
      <c r="O787" t="str">
        <f>IF(J787="m","Medium",IF(J787="l","Large",IF(J787="l","Light",IF(J787="d","Dark"))))</f>
        <v>Dark</v>
      </c>
    </row>
    <row r="788" spans="1:15"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8">
        <f>INDEX(products!$A$1:$G$49,MATCH(orders!$D788,products!$A$1:$A$49,0),MATCH(orders!L$1,products!$A$1:$G$1,0))</f>
        <v>27.945</v>
      </c>
      <c r="M788" s="6">
        <f>L788*E788</f>
        <v>27.945</v>
      </c>
      <c r="N788" t="str">
        <f>IF(I788="rob","Robusta",IF(I788="exc","Excelsa",IF(I788="ara","Arabica",IF(I788="lib","Liberica"))))</f>
        <v>Excelsa</v>
      </c>
      <c r="O788" t="str">
        <f>IF(J788="m","Medium",IF(J788="l","Large",IF(J788="l","Light",IF(J788="d","Dark"))))</f>
        <v>Dark</v>
      </c>
    </row>
    <row r="789" spans="1:15"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8">
        <f>INDEX(products!$A$1:$G$49,MATCH(orders!$D789,products!$A$1:$A$49,0),MATCH(orders!L$1,products!$A$1:$G$1,0))</f>
        <v>13.75</v>
      </c>
      <c r="M789" s="6">
        <f>L789*E789</f>
        <v>82.5</v>
      </c>
      <c r="N789" t="str">
        <f>IF(I789="rob","Robusta",IF(I789="exc","Excelsa",IF(I789="ara","Arabica",IF(I789="lib","Liberica"))))</f>
        <v>Excelsa</v>
      </c>
      <c r="O789" t="str">
        <f>IF(J789="m","Medium",IF(J789="l","Large",IF(J789="l","Light",IF(J789="d","Dark"))))</f>
        <v>Medium</v>
      </c>
    </row>
    <row r="790" spans="1:15"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8">
        <f>INDEX(products!$A$1:$G$49,MATCH(orders!$D790,products!$A$1:$A$49,0),MATCH(orders!L$1,products!$A$1:$G$1,0))</f>
        <v>22.884999999999998</v>
      </c>
      <c r="M790" s="6">
        <f>L790*E790</f>
        <v>45.769999999999996</v>
      </c>
      <c r="N790" t="str">
        <f>IF(I790="rob","Robusta",IF(I790="exc","Excelsa",IF(I790="ara","Arabica",IF(I790="lib","Liberica"))))</f>
        <v>Robusta</v>
      </c>
      <c r="O790" t="str">
        <f>IF(J790="m","Medium",IF(J790="l","Large",IF(J790="l","Light",IF(J790="d","Dark"))))</f>
        <v>Medium</v>
      </c>
    </row>
    <row r="791" spans="1:15"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8">
        <f>INDEX(products!$A$1:$G$49,MATCH(orders!$D791,products!$A$1:$A$49,0),MATCH(orders!L$1,products!$A$1:$G$1,0))</f>
        <v>12.95</v>
      </c>
      <c r="M791" s="6">
        <f>L791*E791</f>
        <v>77.699999999999989</v>
      </c>
      <c r="N791" t="str">
        <f>IF(I791="rob","Robusta",IF(I791="exc","Excelsa",IF(I791="ara","Arabica",IF(I791="lib","Liberica"))))</f>
        <v>Arabica</v>
      </c>
      <c r="O791" t="str">
        <f>IF(J791="m","Medium",IF(J791="l","Large",IF(J791="l","Light",IF(J791="d","Dark"))))</f>
        <v>Large</v>
      </c>
    </row>
    <row r="792" spans="1:15"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8">
        <f>INDEX(products!$A$1:$G$49,MATCH(orders!$D792,products!$A$1:$A$49,0),MATCH(orders!L$1,products!$A$1:$G$1,0))</f>
        <v>7.77</v>
      </c>
      <c r="M792" s="6">
        <f>L792*E792</f>
        <v>23.31</v>
      </c>
      <c r="N792" t="str">
        <f>IF(I792="rob","Robusta",IF(I792="exc","Excelsa",IF(I792="ara","Arabica",IF(I792="lib","Liberica"))))</f>
        <v>Arabica</v>
      </c>
      <c r="O792" t="str">
        <f>IF(J792="m","Medium",IF(J792="l","Large",IF(J792="l","Light",IF(J792="d","Dark"))))</f>
        <v>Large</v>
      </c>
    </row>
    <row r="793" spans="1:15"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8">
        <f>INDEX(products!$A$1:$G$49,MATCH(orders!$D793,products!$A$1:$A$49,0),MATCH(orders!L$1,products!$A$1:$G$1,0))</f>
        <v>4.7549999999999999</v>
      </c>
      <c r="M793" s="6">
        <f>L793*E793</f>
        <v>23.774999999999999</v>
      </c>
      <c r="N793" t="str">
        <f>IF(I793="rob","Robusta",IF(I793="exc","Excelsa",IF(I793="ara","Arabica",IF(I793="lib","Liberica"))))</f>
        <v>Liberica</v>
      </c>
      <c r="O793" t="str">
        <f>IF(J793="m","Medium",IF(J793="l","Large",IF(J793="l","Light",IF(J793="d","Dark"))))</f>
        <v>Large</v>
      </c>
    </row>
    <row r="794" spans="1:15"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8">
        <f>INDEX(products!$A$1:$G$49,MATCH(orders!$D794,products!$A$1:$A$49,0),MATCH(orders!L$1,products!$A$1:$G$1,0))</f>
        <v>8.73</v>
      </c>
      <c r="M794" s="6">
        <f>L794*E794</f>
        <v>52.38</v>
      </c>
      <c r="N794" t="str">
        <f>IF(I794="rob","Robusta",IF(I794="exc","Excelsa",IF(I794="ara","Arabica",IF(I794="lib","Liberica"))))</f>
        <v>Liberica</v>
      </c>
      <c r="O794" t="str">
        <f>IF(J794="m","Medium",IF(J794="l","Large",IF(J794="l","Light",IF(J794="d","Dark"))))</f>
        <v>Medium</v>
      </c>
    </row>
    <row r="795" spans="1:15"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8">
        <f>INDEX(products!$A$1:$G$49,MATCH(orders!$D795,products!$A$1:$A$49,0),MATCH(orders!L$1,products!$A$1:$G$1,0))</f>
        <v>3.5849999999999995</v>
      </c>
      <c r="M795" s="6">
        <f>L795*E795</f>
        <v>17.924999999999997</v>
      </c>
      <c r="N795" t="str">
        <f>IF(I795="rob","Robusta",IF(I795="exc","Excelsa",IF(I795="ara","Arabica",IF(I795="lib","Liberica"))))</f>
        <v>Robusta</v>
      </c>
      <c r="O795" t="str">
        <f>IF(J795="m","Medium",IF(J795="l","Large",IF(J795="l","Light",IF(J795="d","Dark"))))</f>
        <v>Large</v>
      </c>
    </row>
    <row r="796" spans="1:15"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8">
        <f>INDEX(products!$A$1:$G$49,MATCH(orders!$D796,products!$A$1:$A$49,0),MATCH(orders!L$1,products!$A$1:$G$1,0))</f>
        <v>29.784999999999997</v>
      </c>
      <c r="M796" s="6">
        <f>L796*E796</f>
        <v>148.92499999999998</v>
      </c>
      <c r="N796" t="str">
        <f>IF(I796="rob","Robusta",IF(I796="exc","Excelsa",IF(I796="ara","Arabica",IF(I796="lib","Liberica"))))</f>
        <v>Arabica</v>
      </c>
      <c r="O796" t="str">
        <f>IF(J796="m","Medium",IF(J796="l","Large",IF(J796="l","Light",IF(J796="d","Dark"))))</f>
        <v>Large</v>
      </c>
    </row>
    <row r="797" spans="1:15"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8">
        <f>INDEX(products!$A$1:$G$49,MATCH(orders!$D797,products!$A$1:$A$49,0),MATCH(orders!L$1,products!$A$1:$G$1,0))</f>
        <v>7.169999999999999</v>
      </c>
      <c r="M797" s="6">
        <f>L797*E797</f>
        <v>28.679999999999996</v>
      </c>
      <c r="N797" t="str">
        <f>IF(I797="rob","Robusta",IF(I797="exc","Excelsa",IF(I797="ara","Arabica",IF(I797="lib","Liberica"))))</f>
        <v>Robusta</v>
      </c>
      <c r="O797" t="str">
        <f>IF(J797="m","Medium",IF(J797="l","Large",IF(J797="l","Light",IF(J797="d","Dark"))))</f>
        <v>Large</v>
      </c>
    </row>
    <row r="798" spans="1:15"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8">
        <f>INDEX(products!$A$1:$G$49,MATCH(orders!$D798,products!$A$1:$A$49,0),MATCH(orders!L$1,products!$A$1:$G$1,0))</f>
        <v>9.51</v>
      </c>
      <c r="M798" s="6">
        <f>L798*E798</f>
        <v>9.51</v>
      </c>
      <c r="N798" t="str">
        <f>IF(I798="rob","Robusta",IF(I798="exc","Excelsa",IF(I798="ara","Arabica",IF(I798="lib","Liberica"))))</f>
        <v>Liberica</v>
      </c>
      <c r="O798" t="str">
        <f>IF(J798="m","Medium",IF(J798="l","Large",IF(J798="l","Light",IF(J798="d","Dark"))))</f>
        <v>Large</v>
      </c>
    </row>
    <row r="799" spans="1:15"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8">
        <f>INDEX(products!$A$1:$G$49,MATCH(orders!$D799,products!$A$1:$A$49,0),MATCH(orders!L$1,products!$A$1:$G$1,0))</f>
        <v>7.77</v>
      </c>
      <c r="M799" s="6">
        <f>L799*E799</f>
        <v>31.08</v>
      </c>
      <c r="N799" t="str">
        <f>IF(I799="rob","Robusta",IF(I799="exc","Excelsa",IF(I799="ara","Arabica",IF(I799="lib","Liberica"))))</f>
        <v>Arabica</v>
      </c>
      <c r="O799" t="str">
        <f>IF(J799="m","Medium",IF(J799="l","Large",IF(J799="l","Light",IF(J799="d","Dark"))))</f>
        <v>Large</v>
      </c>
    </row>
    <row r="800" spans="1:15"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8">
        <f>INDEX(products!$A$1:$G$49,MATCH(orders!$D800,products!$A$1:$A$49,0),MATCH(orders!L$1,products!$A$1:$G$1,0))</f>
        <v>2.6849999999999996</v>
      </c>
      <c r="M800" s="6">
        <f>L800*E800</f>
        <v>8.0549999999999997</v>
      </c>
      <c r="N800" t="str">
        <f>IF(I800="rob","Robusta",IF(I800="exc","Excelsa",IF(I800="ara","Arabica",IF(I800="lib","Liberica"))))</f>
        <v>Robusta</v>
      </c>
      <c r="O800" t="str">
        <f>IF(J800="m","Medium",IF(J800="l","Large",IF(J800="l","Light",IF(J800="d","Dark"))))</f>
        <v>Dark</v>
      </c>
    </row>
    <row r="801" spans="1:15"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8">
        <f>INDEX(products!$A$1:$G$49,MATCH(orders!$D801,products!$A$1:$A$49,0),MATCH(orders!L$1,products!$A$1:$G$1,0))</f>
        <v>12.15</v>
      </c>
      <c r="M801" s="6">
        <f>L801*E801</f>
        <v>36.450000000000003</v>
      </c>
      <c r="N801" t="str">
        <f>IF(I801="rob","Robusta",IF(I801="exc","Excelsa",IF(I801="ara","Arabica",IF(I801="lib","Liberica"))))</f>
        <v>Excelsa</v>
      </c>
      <c r="O801" t="str">
        <f>IF(J801="m","Medium",IF(J801="l","Large",IF(J801="l","Light",IF(J801="d","Dark"))))</f>
        <v>Dark</v>
      </c>
    </row>
    <row r="802" spans="1:15"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8">
        <f>INDEX(products!$A$1:$G$49,MATCH(orders!$D802,products!$A$1:$A$49,0),MATCH(orders!L$1,products!$A$1:$G$1,0))</f>
        <v>2.6849999999999996</v>
      </c>
      <c r="M802" s="6">
        <f>L802*E802</f>
        <v>16.11</v>
      </c>
      <c r="N802" t="str">
        <f>IF(I802="rob","Robusta",IF(I802="exc","Excelsa",IF(I802="ara","Arabica",IF(I802="lib","Liberica"))))</f>
        <v>Robusta</v>
      </c>
      <c r="O802" t="str">
        <f>IF(J802="m","Medium",IF(J802="l","Large",IF(J802="l","Light",IF(J802="d","Dark"))))</f>
        <v>Dark</v>
      </c>
    </row>
    <row r="803" spans="1:15"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8">
        <f>INDEX(products!$A$1:$G$49,MATCH(orders!$D803,products!$A$1:$A$49,0),MATCH(orders!L$1,products!$A$1:$G$1,0))</f>
        <v>20.584999999999997</v>
      </c>
      <c r="M803" s="6">
        <f>L803*E803</f>
        <v>41.169999999999995</v>
      </c>
      <c r="N803" t="str">
        <f>IF(I803="rob","Robusta",IF(I803="exc","Excelsa",IF(I803="ara","Arabica",IF(I803="lib","Liberica"))))</f>
        <v>Robusta</v>
      </c>
      <c r="O803" t="str">
        <f>IF(J803="m","Medium",IF(J803="l","Large",IF(J803="l","Light",IF(J803="d","Dark"))))</f>
        <v>Dark</v>
      </c>
    </row>
    <row r="804" spans="1:15"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8">
        <f>INDEX(products!$A$1:$G$49,MATCH(orders!$D804,products!$A$1:$A$49,0),MATCH(orders!L$1,products!$A$1:$G$1,0))</f>
        <v>2.6849999999999996</v>
      </c>
      <c r="M804" s="6">
        <f>L804*E804</f>
        <v>10.739999999999998</v>
      </c>
      <c r="N804" t="str">
        <f>IF(I804="rob","Robusta",IF(I804="exc","Excelsa",IF(I804="ara","Arabica",IF(I804="lib","Liberica"))))</f>
        <v>Robusta</v>
      </c>
      <c r="O804" t="str">
        <f>IF(J804="m","Medium",IF(J804="l","Large",IF(J804="l","Light",IF(J804="d","Dark"))))</f>
        <v>Dark</v>
      </c>
    </row>
    <row r="805" spans="1:15"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8">
        <f>INDEX(products!$A$1:$G$49,MATCH(orders!$D805,products!$A$1:$A$49,0),MATCH(orders!L$1,products!$A$1:$G$1,0))</f>
        <v>31.624999999999996</v>
      </c>
      <c r="M805" s="6">
        <f>L805*E805</f>
        <v>126.49999999999999</v>
      </c>
      <c r="N805" t="str">
        <f>IF(I805="rob","Robusta",IF(I805="exc","Excelsa",IF(I805="ara","Arabica",IF(I805="lib","Liberica"))))</f>
        <v>Excelsa</v>
      </c>
      <c r="O805" t="str">
        <f>IF(J805="m","Medium",IF(J805="l","Large",IF(J805="l","Light",IF(J805="d","Dark"))))</f>
        <v>Medium</v>
      </c>
    </row>
    <row r="806" spans="1:15"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8">
        <f>INDEX(products!$A$1:$G$49,MATCH(orders!$D806,products!$A$1:$A$49,0),MATCH(orders!L$1,products!$A$1:$G$1,0))</f>
        <v>11.95</v>
      </c>
      <c r="M806" s="6">
        <f>L806*E806</f>
        <v>23.9</v>
      </c>
      <c r="N806" t="str">
        <f>IF(I806="rob","Robusta",IF(I806="exc","Excelsa",IF(I806="ara","Arabica",IF(I806="lib","Liberica"))))</f>
        <v>Robusta</v>
      </c>
      <c r="O806" t="str">
        <f>IF(J806="m","Medium",IF(J806="l","Large",IF(J806="l","Light",IF(J806="d","Dark"))))</f>
        <v>Large</v>
      </c>
    </row>
    <row r="807" spans="1:15"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8">
        <f>INDEX(products!$A$1:$G$49,MATCH(orders!$D807,products!$A$1:$A$49,0),MATCH(orders!L$1,products!$A$1:$G$1,0))</f>
        <v>5.97</v>
      </c>
      <c r="M807" s="6">
        <f>L807*E807</f>
        <v>5.97</v>
      </c>
      <c r="N807" t="str">
        <f>IF(I807="rob","Robusta",IF(I807="exc","Excelsa",IF(I807="ara","Arabica",IF(I807="lib","Liberica"))))</f>
        <v>Robusta</v>
      </c>
      <c r="O807" t="str">
        <f>IF(J807="m","Medium",IF(J807="l","Large",IF(J807="l","Light",IF(J807="d","Dark"))))</f>
        <v>Medium</v>
      </c>
    </row>
    <row r="808" spans="1:15"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8">
        <f>INDEX(products!$A$1:$G$49,MATCH(orders!$D808,products!$A$1:$A$49,0),MATCH(orders!L$1,products!$A$1:$G$1,0))</f>
        <v>3.8849999999999998</v>
      </c>
      <c r="M808" s="6">
        <f>L808*E808</f>
        <v>7.77</v>
      </c>
      <c r="N808" t="str">
        <f>IF(I808="rob","Robusta",IF(I808="exc","Excelsa",IF(I808="ara","Arabica",IF(I808="lib","Liberica"))))</f>
        <v>Liberica</v>
      </c>
      <c r="O808" t="str">
        <f>IF(J808="m","Medium",IF(J808="l","Large",IF(J808="l","Light",IF(J808="d","Dark"))))</f>
        <v>Dark</v>
      </c>
    </row>
    <row r="809" spans="1:15"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8">
        <f>INDEX(products!$A$1:$G$49,MATCH(orders!$D809,products!$A$1:$A$49,0),MATCH(orders!L$1,products!$A$1:$G$1,0))</f>
        <v>7.77</v>
      </c>
      <c r="M809" s="6">
        <f>L809*E809</f>
        <v>23.31</v>
      </c>
      <c r="N809" t="str">
        <f>IF(I809="rob","Robusta",IF(I809="exc","Excelsa",IF(I809="ara","Arabica",IF(I809="lib","Liberica"))))</f>
        <v>Liberica</v>
      </c>
      <c r="O809" t="str">
        <f>IF(J809="m","Medium",IF(J809="l","Large",IF(J809="l","Light",IF(J809="d","Dark"))))</f>
        <v>Dark</v>
      </c>
    </row>
    <row r="810" spans="1:15"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8">
        <f>INDEX(products!$A$1:$G$49,MATCH(orders!$D810,products!$A$1:$A$49,0),MATCH(orders!L$1,products!$A$1:$G$1,0))</f>
        <v>27.484999999999996</v>
      </c>
      <c r="M810" s="6">
        <f>L810*E810</f>
        <v>137.42499999999998</v>
      </c>
      <c r="N810" t="str">
        <f>IF(I810="rob","Robusta",IF(I810="exc","Excelsa",IF(I810="ara","Arabica",IF(I810="lib","Liberica"))))</f>
        <v>Robusta</v>
      </c>
      <c r="O810" t="str">
        <f>IF(J810="m","Medium",IF(J810="l","Large",IF(J810="l","Light",IF(J810="d","Dark"))))</f>
        <v>Large</v>
      </c>
    </row>
    <row r="811" spans="1:15"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8">
        <f>INDEX(products!$A$1:$G$49,MATCH(orders!$D811,products!$A$1:$A$49,0),MATCH(orders!L$1,products!$A$1:$G$1,0))</f>
        <v>2.6849999999999996</v>
      </c>
      <c r="M811" s="6">
        <f>L811*E811</f>
        <v>8.0549999999999997</v>
      </c>
      <c r="N811" t="str">
        <f>IF(I811="rob","Robusta",IF(I811="exc","Excelsa",IF(I811="ara","Arabica",IF(I811="lib","Liberica"))))</f>
        <v>Robusta</v>
      </c>
      <c r="O811" t="str">
        <f>IF(J811="m","Medium",IF(J811="l","Large",IF(J811="l","Light",IF(J811="d","Dark"))))</f>
        <v>Dark</v>
      </c>
    </row>
    <row r="812" spans="1:15"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8">
        <f>INDEX(products!$A$1:$G$49,MATCH(orders!$D812,products!$A$1:$A$49,0),MATCH(orders!L$1,products!$A$1:$G$1,0))</f>
        <v>9.51</v>
      </c>
      <c r="M812" s="6">
        <f>L812*E812</f>
        <v>28.53</v>
      </c>
      <c r="N812" t="str">
        <f>IF(I812="rob","Robusta",IF(I812="exc","Excelsa",IF(I812="ara","Arabica",IF(I812="lib","Liberica"))))</f>
        <v>Liberica</v>
      </c>
      <c r="O812" t="str">
        <f>IF(J812="m","Medium",IF(J812="l","Large",IF(J812="l","Light",IF(J812="d","Dark"))))</f>
        <v>Large</v>
      </c>
    </row>
    <row r="813" spans="1:15"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8">
        <f>INDEX(products!$A$1:$G$49,MATCH(orders!$D813,products!$A$1:$A$49,0),MATCH(orders!L$1,products!$A$1:$G$1,0))</f>
        <v>11.25</v>
      </c>
      <c r="M813" s="6">
        <f>L813*E813</f>
        <v>67.5</v>
      </c>
      <c r="N813" t="str">
        <f>IF(I813="rob","Robusta",IF(I813="exc","Excelsa",IF(I813="ara","Arabica",IF(I813="lib","Liberica"))))</f>
        <v>Arabica</v>
      </c>
      <c r="O813" t="str">
        <f>IF(J813="m","Medium",IF(J813="l","Large",IF(J813="l","Light",IF(J813="d","Dark"))))</f>
        <v>Medium</v>
      </c>
    </row>
    <row r="814" spans="1:15"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8">
        <f>INDEX(products!$A$1:$G$49,MATCH(orders!$D814,products!$A$1:$A$49,0),MATCH(orders!L$1,products!$A$1:$G$1,0))</f>
        <v>29.784999999999997</v>
      </c>
      <c r="M814" s="6">
        <f>L814*E814</f>
        <v>178.70999999999998</v>
      </c>
      <c r="N814" t="str">
        <f>IF(I814="rob","Robusta",IF(I814="exc","Excelsa",IF(I814="ara","Arabica",IF(I814="lib","Liberica"))))</f>
        <v>Liberica</v>
      </c>
      <c r="O814" t="str">
        <f>IF(J814="m","Medium",IF(J814="l","Large",IF(J814="l","Light",IF(J814="d","Dark"))))</f>
        <v>Dark</v>
      </c>
    </row>
    <row r="815" spans="1:15"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8">
        <f>INDEX(products!$A$1:$G$49,MATCH(orders!$D815,products!$A$1:$A$49,0),MATCH(orders!L$1,products!$A$1:$G$1,0))</f>
        <v>31.624999999999996</v>
      </c>
      <c r="M815" s="6">
        <f>L815*E815</f>
        <v>31.624999999999996</v>
      </c>
      <c r="N815" t="str">
        <f>IF(I815="rob","Robusta",IF(I815="exc","Excelsa",IF(I815="ara","Arabica",IF(I815="lib","Liberica"))))</f>
        <v>Excelsa</v>
      </c>
      <c r="O815" t="str">
        <f>IF(J815="m","Medium",IF(J815="l","Large",IF(J815="l","Light",IF(J815="d","Dark"))))</f>
        <v>Medium</v>
      </c>
    </row>
    <row r="816" spans="1:15"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8">
        <f>INDEX(products!$A$1:$G$49,MATCH(orders!$D816,products!$A$1:$A$49,0),MATCH(orders!L$1,products!$A$1:$G$1,0))</f>
        <v>4.4550000000000001</v>
      </c>
      <c r="M816" s="6">
        <f>L816*E816</f>
        <v>8.91</v>
      </c>
      <c r="N816" t="str">
        <f>IF(I816="rob","Robusta",IF(I816="exc","Excelsa",IF(I816="ara","Arabica",IF(I816="lib","Liberica"))))</f>
        <v>Excelsa</v>
      </c>
      <c r="O816" t="str">
        <f>IF(J816="m","Medium",IF(J816="l","Large",IF(J816="l","Light",IF(J816="d","Dark"))))</f>
        <v>Large</v>
      </c>
    </row>
    <row r="817" spans="1:15"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8">
        <f>INDEX(products!$A$1:$G$49,MATCH(orders!$D817,products!$A$1:$A$49,0),MATCH(orders!L$1,products!$A$1:$G$1,0))</f>
        <v>5.97</v>
      </c>
      <c r="M817" s="6">
        <f>L817*E817</f>
        <v>35.82</v>
      </c>
      <c r="N817" t="str">
        <f>IF(I817="rob","Robusta",IF(I817="exc","Excelsa",IF(I817="ara","Arabica",IF(I817="lib","Liberica"))))</f>
        <v>Robusta</v>
      </c>
      <c r="O817" t="str">
        <f>IF(J817="m","Medium",IF(J817="l","Large",IF(J817="l","Light",IF(J817="d","Dark"))))</f>
        <v>Medium</v>
      </c>
    </row>
    <row r="818" spans="1:15"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8">
        <f>INDEX(products!$A$1:$G$49,MATCH(orders!$D818,products!$A$1:$A$49,0),MATCH(orders!L$1,products!$A$1:$G$1,0))</f>
        <v>9.51</v>
      </c>
      <c r="M818" s="6">
        <f>L818*E818</f>
        <v>38.04</v>
      </c>
      <c r="N818" t="str">
        <f>IF(I818="rob","Robusta",IF(I818="exc","Excelsa",IF(I818="ara","Arabica",IF(I818="lib","Liberica"))))</f>
        <v>Liberica</v>
      </c>
      <c r="O818" t="str">
        <f>IF(J818="m","Medium",IF(J818="l","Large",IF(J818="l","Light",IF(J818="d","Dark"))))</f>
        <v>Large</v>
      </c>
    </row>
    <row r="819" spans="1:15"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8">
        <f>INDEX(products!$A$1:$G$49,MATCH(orders!$D819,products!$A$1:$A$49,0),MATCH(orders!L$1,products!$A$1:$G$1,0))</f>
        <v>7.77</v>
      </c>
      <c r="M819" s="6">
        <f>L819*E819</f>
        <v>15.54</v>
      </c>
      <c r="N819" t="str">
        <f>IF(I819="rob","Robusta",IF(I819="exc","Excelsa",IF(I819="ara","Arabica",IF(I819="lib","Liberica"))))</f>
        <v>Liberica</v>
      </c>
      <c r="O819" t="str">
        <f>IF(J819="m","Medium",IF(J819="l","Large",IF(J819="l","Light",IF(J819="d","Dark"))))</f>
        <v>Dark</v>
      </c>
    </row>
    <row r="820" spans="1:15"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8">
        <f>INDEX(products!$A$1:$G$49,MATCH(orders!$D820,products!$A$1:$A$49,0),MATCH(orders!L$1,products!$A$1:$G$1,0))</f>
        <v>15.85</v>
      </c>
      <c r="M820" s="6">
        <f>L820*E820</f>
        <v>79.25</v>
      </c>
      <c r="N820" t="str">
        <f>IF(I820="rob","Robusta",IF(I820="exc","Excelsa",IF(I820="ara","Arabica",IF(I820="lib","Liberica"))))</f>
        <v>Liberica</v>
      </c>
      <c r="O820" t="str">
        <f>IF(J820="m","Medium",IF(J820="l","Large",IF(J820="l","Light",IF(J820="d","Dark"))))</f>
        <v>Large</v>
      </c>
    </row>
    <row r="821" spans="1:15"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8">
        <f>INDEX(products!$A$1:$G$49,MATCH(orders!$D821,products!$A$1:$A$49,0),MATCH(orders!L$1,products!$A$1:$G$1,0))</f>
        <v>4.7549999999999999</v>
      </c>
      <c r="M821" s="6">
        <f>L821*E821</f>
        <v>4.7549999999999999</v>
      </c>
      <c r="N821" t="str">
        <f>IF(I821="rob","Robusta",IF(I821="exc","Excelsa",IF(I821="ara","Arabica",IF(I821="lib","Liberica"))))</f>
        <v>Liberica</v>
      </c>
      <c r="O821" t="str">
        <f>IF(J821="m","Medium",IF(J821="l","Large",IF(J821="l","Light",IF(J821="d","Dark"))))</f>
        <v>Large</v>
      </c>
    </row>
    <row r="822" spans="1:15"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8">
        <f>INDEX(products!$A$1:$G$49,MATCH(orders!$D822,products!$A$1:$A$49,0),MATCH(orders!L$1,products!$A$1:$G$1,0))</f>
        <v>13.75</v>
      </c>
      <c r="M822" s="6">
        <f>L822*E822</f>
        <v>55</v>
      </c>
      <c r="N822" t="str">
        <f>IF(I822="rob","Robusta",IF(I822="exc","Excelsa",IF(I822="ara","Arabica",IF(I822="lib","Liberica"))))</f>
        <v>Excelsa</v>
      </c>
      <c r="O822" t="str">
        <f>IF(J822="m","Medium",IF(J822="l","Large",IF(J822="l","Light",IF(J822="d","Dark"))))</f>
        <v>Medium</v>
      </c>
    </row>
    <row r="823" spans="1:15"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8">
        <f>INDEX(products!$A$1:$G$49,MATCH(orders!$D823,products!$A$1:$A$49,0),MATCH(orders!L$1,products!$A$1:$G$1,0))</f>
        <v>5.3699999999999992</v>
      </c>
      <c r="M823" s="6">
        <f>L823*E823</f>
        <v>26.849999999999994</v>
      </c>
      <c r="N823" t="str">
        <f>IF(I823="rob","Robusta",IF(I823="exc","Excelsa",IF(I823="ara","Arabica",IF(I823="lib","Liberica"))))</f>
        <v>Robusta</v>
      </c>
      <c r="O823" t="str">
        <f>IF(J823="m","Medium",IF(J823="l","Large",IF(J823="l","Light",IF(J823="d","Dark"))))</f>
        <v>Dark</v>
      </c>
    </row>
    <row r="824" spans="1:15"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8">
        <f>INDEX(products!$A$1:$G$49,MATCH(orders!$D824,products!$A$1:$A$49,0),MATCH(orders!L$1,products!$A$1:$G$1,0))</f>
        <v>34.154999999999994</v>
      </c>
      <c r="M824" s="6">
        <f>L824*E824</f>
        <v>136.61999999999998</v>
      </c>
      <c r="N824" t="str">
        <f>IF(I824="rob","Robusta",IF(I824="exc","Excelsa",IF(I824="ara","Arabica",IF(I824="lib","Liberica"))))</f>
        <v>Excelsa</v>
      </c>
      <c r="O824" t="str">
        <f>IF(J824="m","Medium",IF(J824="l","Large",IF(J824="l","Light",IF(J824="d","Dark"))))</f>
        <v>Large</v>
      </c>
    </row>
    <row r="825" spans="1:15"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8">
        <f>INDEX(products!$A$1:$G$49,MATCH(orders!$D825,products!$A$1:$A$49,0),MATCH(orders!L$1,products!$A$1:$G$1,0))</f>
        <v>15.85</v>
      </c>
      <c r="M825" s="6">
        <f>L825*E825</f>
        <v>47.55</v>
      </c>
      <c r="N825" t="str">
        <f>IF(I825="rob","Robusta",IF(I825="exc","Excelsa",IF(I825="ara","Arabica",IF(I825="lib","Liberica"))))</f>
        <v>Liberica</v>
      </c>
      <c r="O825" t="str">
        <f>IF(J825="m","Medium",IF(J825="l","Large",IF(J825="l","Light",IF(J825="d","Dark"))))</f>
        <v>Large</v>
      </c>
    </row>
    <row r="826" spans="1:15"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8">
        <f>INDEX(products!$A$1:$G$49,MATCH(orders!$D826,products!$A$1:$A$49,0),MATCH(orders!L$1,products!$A$1:$G$1,0))</f>
        <v>3.375</v>
      </c>
      <c r="M826" s="6">
        <f>L826*E826</f>
        <v>16.875</v>
      </c>
      <c r="N826" t="str">
        <f>IF(I826="rob","Robusta",IF(I826="exc","Excelsa",IF(I826="ara","Arabica",IF(I826="lib","Liberica"))))</f>
        <v>Arabica</v>
      </c>
      <c r="O826" t="str">
        <f>IF(J826="m","Medium",IF(J826="l","Large",IF(J826="l","Light",IF(J826="d","Dark"))))</f>
        <v>Medium</v>
      </c>
    </row>
    <row r="827" spans="1:15"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8">
        <f>INDEX(products!$A$1:$G$49,MATCH(orders!$D827,products!$A$1:$A$49,0),MATCH(orders!L$1,products!$A$1:$G$1,0))</f>
        <v>9.9499999999999993</v>
      </c>
      <c r="M827" s="6">
        <f>L827*E827</f>
        <v>29.849999999999998</v>
      </c>
      <c r="N827" t="str">
        <f>IF(I827="rob","Robusta",IF(I827="exc","Excelsa",IF(I827="ara","Arabica",IF(I827="lib","Liberica"))))</f>
        <v>Arabica</v>
      </c>
      <c r="O827" t="str">
        <f>IF(J827="m","Medium",IF(J827="l","Large",IF(J827="l","Light",IF(J827="d","Dark"))))</f>
        <v>Dark</v>
      </c>
    </row>
    <row r="828" spans="1:15"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8">
        <f>INDEX(products!$A$1:$G$49,MATCH(orders!$D828,products!$A$1:$A$49,0),MATCH(orders!L$1,products!$A$1:$G$1,0))</f>
        <v>8.25</v>
      </c>
      <c r="M828" s="6">
        <f>L828*E828</f>
        <v>41.25</v>
      </c>
      <c r="N828" t="str">
        <f>IF(I828="rob","Robusta",IF(I828="exc","Excelsa",IF(I828="ara","Arabica",IF(I828="lib","Liberica"))))</f>
        <v>Excelsa</v>
      </c>
      <c r="O828" t="str">
        <f>IF(J828="m","Medium",IF(J828="l","Large",IF(J828="l","Light",IF(J828="d","Dark"))))</f>
        <v>Medium</v>
      </c>
    </row>
    <row r="829" spans="1:15"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8">
        <f>INDEX(products!$A$1:$G$49,MATCH(orders!$D829,products!$A$1:$A$49,0),MATCH(orders!L$1,products!$A$1:$G$1,0))</f>
        <v>4.125</v>
      </c>
      <c r="M829" s="6">
        <f>L829*E829</f>
        <v>20.625</v>
      </c>
      <c r="N829" t="str">
        <f>IF(I829="rob","Robusta",IF(I829="exc","Excelsa",IF(I829="ara","Arabica",IF(I829="lib","Liberica"))))</f>
        <v>Excelsa</v>
      </c>
      <c r="O829" t="str">
        <f>IF(J829="m","Medium",IF(J829="l","Large",IF(J829="l","Light",IF(J829="d","Dark"))))</f>
        <v>Medium</v>
      </c>
    </row>
    <row r="830" spans="1:15"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8">
        <f>INDEX(products!$A$1:$G$49,MATCH(orders!$D830,products!$A$1:$A$49,0),MATCH(orders!L$1,products!$A$1:$G$1,0))</f>
        <v>22.884999999999998</v>
      </c>
      <c r="M830" s="6">
        <f>L830*E830</f>
        <v>137.31</v>
      </c>
      <c r="N830" t="str">
        <f>IF(I830="rob","Robusta",IF(I830="exc","Excelsa",IF(I830="ara","Arabica",IF(I830="lib","Liberica"))))</f>
        <v>Arabica</v>
      </c>
      <c r="O830" t="str">
        <f>IF(J830="m","Medium",IF(J830="l","Large",IF(J830="l","Light",IF(J830="d","Dark"))))</f>
        <v>Dark</v>
      </c>
    </row>
    <row r="831" spans="1:15"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8">
        <f>INDEX(products!$A$1:$G$49,MATCH(orders!$D831,products!$A$1:$A$49,0),MATCH(orders!L$1,products!$A$1:$G$1,0))</f>
        <v>2.9849999999999999</v>
      </c>
      <c r="M831" s="6">
        <f>L831*E831</f>
        <v>2.9849999999999999</v>
      </c>
      <c r="N831" t="str">
        <f>IF(I831="rob","Robusta",IF(I831="exc","Excelsa",IF(I831="ara","Arabica",IF(I831="lib","Liberica"))))</f>
        <v>Arabica</v>
      </c>
      <c r="O831" t="str">
        <f>IF(J831="m","Medium",IF(J831="l","Large",IF(J831="l","Light",IF(J831="d","Dark"))))</f>
        <v>Dark</v>
      </c>
    </row>
    <row r="832" spans="1:15"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8">
        <f>INDEX(products!$A$1:$G$49,MATCH(orders!$D832,products!$A$1:$A$49,0),MATCH(orders!L$1,products!$A$1:$G$1,0))</f>
        <v>13.75</v>
      </c>
      <c r="M832" s="6">
        <f>L832*E832</f>
        <v>27.5</v>
      </c>
      <c r="N832" t="str">
        <f>IF(I832="rob","Robusta",IF(I832="exc","Excelsa",IF(I832="ara","Arabica",IF(I832="lib","Liberica"))))</f>
        <v>Excelsa</v>
      </c>
      <c r="O832" t="str">
        <f>IF(J832="m","Medium",IF(J832="l","Large",IF(J832="l","Light",IF(J832="d","Dark"))))</f>
        <v>Medium</v>
      </c>
    </row>
    <row r="833" spans="1:15"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8">
        <f>INDEX(products!$A$1:$G$49,MATCH(orders!$D833,products!$A$1:$A$49,0),MATCH(orders!L$1,products!$A$1:$G$1,0))</f>
        <v>2.9849999999999999</v>
      </c>
      <c r="M833" s="6">
        <f>L833*E833</f>
        <v>5.97</v>
      </c>
      <c r="N833" t="str">
        <f>IF(I833="rob","Robusta",IF(I833="exc","Excelsa",IF(I833="ara","Arabica",IF(I833="lib","Liberica"))))</f>
        <v>Arabica</v>
      </c>
      <c r="O833" t="str">
        <f>IF(J833="m","Medium",IF(J833="l","Large",IF(J833="l","Light",IF(J833="d","Dark"))))</f>
        <v>Dark</v>
      </c>
    </row>
    <row r="834" spans="1:15"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8">
        <f>INDEX(products!$A$1:$G$49,MATCH(orders!$D834,products!$A$1:$A$49,0),MATCH(orders!L$1,products!$A$1:$G$1,0))</f>
        <v>9.9499999999999993</v>
      </c>
      <c r="M834" s="6">
        <f>L834*E834</f>
        <v>59.699999999999996</v>
      </c>
      <c r="N834" t="str">
        <f>IF(I834="rob","Robusta",IF(I834="exc","Excelsa",IF(I834="ara","Arabica",IF(I834="lib","Liberica"))))</f>
        <v>Robusta</v>
      </c>
      <c r="O834" t="str">
        <f>IF(J834="m","Medium",IF(J834="l","Large",IF(J834="l","Light",IF(J834="d","Dark"))))</f>
        <v>Medium</v>
      </c>
    </row>
    <row r="835" spans="1:15"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8">
        <f>INDEX(products!$A$1:$G$49,MATCH(orders!$D835,products!$A$1:$A$49,0),MATCH(orders!L$1,products!$A$1:$G$1,0))</f>
        <v>20.584999999999997</v>
      </c>
      <c r="M835" s="6">
        <f>L835*E835</f>
        <v>82.339999999999989</v>
      </c>
      <c r="N835" t="str">
        <f>IF(I835="rob","Robusta",IF(I835="exc","Excelsa",IF(I835="ara","Arabica",IF(I835="lib","Liberica"))))</f>
        <v>Robusta</v>
      </c>
      <c r="O835" t="str">
        <f>IF(J835="m","Medium",IF(J835="l","Large",IF(J835="l","Light",IF(J835="d","Dark"))))</f>
        <v>Dark</v>
      </c>
    </row>
    <row r="836" spans="1:15"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8">
        <f>INDEX(products!$A$1:$G$49,MATCH(orders!$D836,products!$A$1:$A$49,0),MATCH(orders!L$1,products!$A$1:$G$1,0))</f>
        <v>22.884999999999998</v>
      </c>
      <c r="M836" s="6">
        <f>L836*E836</f>
        <v>22.884999999999998</v>
      </c>
      <c r="N836" t="str">
        <f>IF(I836="rob","Robusta",IF(I836="exc","Excelsa",IF(I836="ara","Arabica",IF(I836="lib","Liberica"))))</f>
        <v>Arabica</v>
      </c>
      <c r="O836" t="str">
        <f>IF(J836="m","Medium",IF(J836="l","Large",IF(J836="l","Light",IF(J836="d","Dark"))))</f>
        <v>Dark</v>
      </c>
    </row>
    <row r="837" spans="1:15"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8">
        <f>INDEX(products!$A$1:$G$49,MATCH(orders!$D837,products!$A$1:$A$49,0),MATCH(orders!L$1,products!$A$1:$G$1,0))</f>
        <v>8.91</v>
      </c>
      <c r="M837" s="6">
        <f>L837*E837</f>
        <v>8.91</v>
      </c>
      <c r="N837" t="str">
        <f>IF(I837="rob","Robusta",IF(I837="exc","Excelsa",IF(I837="ara","Arabica",IF(I837="lib","Liberica"))))</f>
        <v>Excelsa</v>
      </c>
      <c r="O837" t="str">
        <f>IF(J837="m","Medium",IF(J837="l","Large",IF(J837="l","Light",IF(J837="d","Dark"))))</f>
        <v>Large</v>
      </c>
    </row>
    <row r="838" spans="1:15"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8">
        <f>INDEX(products!$A$1:$G$49,MATCH(orders!$D838,products!$A$1:$A$49,0),MATCH(orders!L$1,products!$A$1:$G$1,0))</f>
        <v>2.9849999999999999</v>
      </c>
      <c r="M838" s="6">
        <f>L838*E838</f>
        <v>11.94</v>
      </c>
      <c r="N838" t="str">
        <f>IF(I838="rob","Robusta",IF(I838="exc","Excelsa",IF(I838="ara","Arabica",IF(I838="lib","Liberica"))))</f>
        <v>Arabica</v>
      </c>
      <c r="O838" t="str">
        <f>IF(J838="m","Medium",IF(J838="l","Large",IF(J838="l","Light",IF(J838="d","Dark"))))</f>
        <v>Dark</v>
      </c>
    </row>
    <row r="839" spans="1:15"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8">
        <f>INDEX(products!$A$1:$G$49,MATCH(orders!$D839,products!$A$1:$A$49,0),MATCH(orders!L$1,products!$A$1:$G$1,0))</f>
        <v>33.464999999999996</v>
      </c>
      <c r="M839" s="6">
        <f>L839*E839</f>
        <v>100.39499999999998</v>
      </c>
      <c r="N839" t="str">
        <f>IF(I839="rob","Robusta",IF(I839="exc","Excelsa",IF(I839="ara","Arabica",IF(I839="lib","Liberica"))))</f>
        <v>Liberica</v>
      </c>
      <c r="O839" t="str">
        <f>IF(J839="m","Medium",IF(J839="l","Large",IF(J839="l","Light",IF(J839="d","Dark"))))</f>
        <v>Medium</v>
      </c>
    </row>
    <row r="840" spans="1:15"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8">
        <f>INDEX(products!$A$1:$G$49,MATCH(orders!$D840,products!$A$1:$A$49,0),MATCH(orders!L$1,products!$A$1:$G$1,0))</f>
        <v>22.884999999999998</v>
      </c>
      <c r="M840" s="6">
        <f>L840*E840</f>
        <v>114.42499999999998</v>
      </c>
      <c r="N840" t="str">
        <f>IF(I840="rob","Robusta",IF(I840="exc","Excelsa",IF(I840="ara","Arabica",IF(I840="lib","Liberica"))))</f>
        <v>Arabica</v>
      </c>
      <c r="O840" t="str">
        <f>IF(J840="m","Medium",IF(J840="l","Large",IF(J840="l","Light",IF(J840="d","Dark"))))</f>
        <v>Dark</v>
      </c>
    </row>
    <row r="841" spans="1:15"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8">
        <f>INDEX(products!$A$1:$G$49,MATCH(orders!$D841,products!$A$1:$A$49,0),MATCH(orders!L$1,products!$A$1:$G$1,0))</f>
        <v>8.25</v>
      </c>
      <c r="M841" s="6">
        <f>L841*E841</f>
        <v>41.25</v>
      </c>
      <c r="N841" t="str">
        <f>IF(I841="rob","Robusta",IF(I841="exc","Excelsa",IF(I841="ara","Arabica",IF(I841="lib","Liberica"))))</f>
        <v>Excelsa</v>
      </c>
      <c r="O841" t="str">
        <f>IF(J841="m","Medium",IF(J841="l","Large",IF(J841="l","Light",IF(J841="d","Dark"))))</f>
        <v>Medium</v>
      </c>
    </row>
    <row r="842" spans="1:15"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8">
        <f>INDEX(products!$A$1:$G$49,MATCH(orders!$D842,products!$A$1:$A$49,0),MATCH(orders!L$1,products!$A$1:$G$1,0))</f>
        <v>7.169999999999999</v>
      </c>
      <c r="M842" s="6">
        <f>L842*E842</f>
        <v>28.679999999999996</v>
      </c>
      <c r="N842" t="str">
        <f>IF(I842="rob","Robusta",IF(I842="exc","Excelsa",IF(I842="ara","Arabica",IF(I842="lib","Liberica"))))</f>
        <v>Robusta</v>
      </c>
      <c r="O842" t="str">
        <f>IF(J842="m","Medium",IF(J842="l","Large",IF(J842="l","Light",IF(J842="d","Dark"))))</f>
        <v>Large</v>
      </c>
    </row>
    <row r="843" spans="1:15"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8">
        <f>INDEX(products!$A$1:$G$49,MATCH(orders!$D843,products!$A$1:$A$49,0),MATCH(orders!L$1,products!$A$1:$G$1,0))</f>
        <v>4.3650000000000002</v>
      </c>
      <c r="M843" s="6">
        <f>L843*E843</f>
        <v>4.3650000000000002</v>
      </c>
      <c r="N843" t="str">
        <f>IF(I843="rob","Robusta",IF(I843="exc","Excelsa",IF(I843="ara","Arabica",IF(I843="lib","Liberica"))))</f>
        <v>Liberica</v>
      </c>
      <c r="O843" t="str">
        <f>IF(J843="m","Medium",IF(J843="l","Large",IF(J843="l","Light",IF(J843="d","Dark"))))</f>
        <v>Medium</v>
      </c>
    </row>
    <row r="844" spans="1:15"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8">
        <f>INDEX(products!$A$1:$G$49,MATCH(orders!$D844,products!$A$1:$A$49,0),MATCH(orders!L$1,products!$A$1:$G$1,0))</f>
        <v>4.125</v>
      </c>
      <c r="M844" s="6">
        <f>L844*E844</f>
        <v>8.25</v>
      </c>
      <c r="N844" t="str">
        <f>IF(I844="rob","Robusta",IF(I844="exc","Excelsa",IF(I844="ara","Arabica",IF(I844="lib","Liberica"))))</f>
        <v>Excelsa</v>
      </c>
      <c r="O844" t="str">
        <f>IF(J844="m","Medium",IF(J844="l","Large",IF(J844="l","Light",IF(J844="d","Dark"))))</f>
        <v>Medium</v>
      </c>
    </row>
    <row r="845" spans="1:15"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8">
        <f>INDEX(products!$A$1:$G$49,MATCH(orders!$D845,products!$A$1:$A$49,0),MATCH(orders!L$1,products!$A$1:$G$1,0))</f>
        <v>4.125</v>
      </c>
      <c r="M845" s="6">
        <f>L845*E845</f>
        <v>8.25</v>
      </c>
      <c r="N845" t="str">
        <f>IF(I845="rob","Robusta",IF(I845="exc","Excelsa",IF(I845="ara","Arabica",IF(I845="lib","Liberica"))))</f>
        <v>Excelsa</v>
      </c>
      <c r="O845" t="str">
        <f>IF(J845="m","Medium",IF(J845="l","Large",IF(J845="l","Light",IF(J845="d","Dark"))))</f>
        <v>Medium</v>
      </c>
    </row>
    <row r="846" spans="1:15"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8">
        <f>INDEX(products!$A$1:$G$49,MATCH(orders!$D846,products!$A$1:$A$49,0),MATCH(orders!L$1,products!$A$1:$G$1,0))</f>
        <v>5.97</v>
      </c>
      <c r="M846" s="6">
        <f>L846*E846</f>
        <v>35.82</v>
      </c>
      <c r="N846" t="str">
        <f>IF(I846="rob","Robusta",IF(I846="exc","Excelsa",IF(I846="ara","Arabica",IF(I846="lib","Liberica"))))</f>
        <v>Arabica</v>
      </c>
      <c r="O846" t="str">
        <f>IF(J846="m","Medium",IF(J846="l","Large",IF(J846="l","Light",IF(J846="d","Dark"))))</f>
        <v>Dark</v>
      </c>
    </row>
    <row r="847" spans="1:15"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8">
        <f>INDEX(products!$A$1:$G$49,MATCH(orders!$D847,products!$A$1:$A$49,0),MATCH(orders!L$1,products!$A$1:$G$1,0))</f>
        <v>27.945</v>
      </c>
      <c r="M847" s="6">
        <f>L847*E847</f>
        <v>167.67000000000002</v>
      </c>
      <c r="N847" t="str">
        <f>IF(I847="rob","Robusta",IF(I847="exc","Excelsa",IF(I847="ara","Arabica",IF(I847="lib","Liberica"))))</f>
        <v>Excelsa</v>
      </c>
      <c r="O847" t="str">
        <f>IF(J847="m","Medium",IF(J847="l","Large",IF(J847="l","Light",IF(J847="d","Dark"))))</f>
        <v>Dark</v>
      </c>
    </row>
    <row r="848" spans="1:15"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8">
        <f>INDEX(products!$A$1:$G$49,MATCH(orders!$D848,products!$A$1:$A$49,0),MATCH(orders!L$1,products!$A$1:$G$1,0))</f>
        <v>25.874999999999996</v>
      </c>
      <c r="M848" s="6">
        <f>L848*E848</f>
        <v>51.749999999999993</v>
      </c>
      <c r="N848" t="str">
        <f>IF(I848="rob","Robusta",IF(I848="exc","Excelsa",IF(I848="ara","Arabica",IF(I848="lib","Liberica"))))</f>
        <v>Arabica</v>
      </c>
      <c r="O848" t="str">
        <f>IF(J848="m","Medium",IF(J848="l","Large",IF(J848="l","Light",IF(J848="d","Dark"))))</f>
        <v>Medium</v>
      </c>
    </row>
    <row r="849" spans="1:15"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8">
        <f>INDEX(products!$A$1:$G$49,MATCH(orders!$D849,products!$A$1:$A$49,0),MATCH(orders!L$1,products!$A$1:$G$1,0))</f>
        <v>2.9849999999999999</v>
      </c>
      <c r="M849" s="6">
        <f>L849*E849</f>
        <v>8.9550000000000001</v>
      </c>
      <c r="N849" t="str">
        <f>IF(I849="rob","Robusta",IF(I849="exc","Excelsa",IF(I849="ara","Arabica",IF(I849="lib","Liberica"))))</f>
        <v>Arabica</v>
      </c>
      <c r="O849" t="str">
        <f>IF(J849="m","Medium",IF(J849="l","Large",IF(J849="l","Light",IF(J849="d","Dark"))))</f>
        <v>Dark</v>
      </c>
    </row>
    <row r="850" spans="1:15"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8">
        <f>INDEX(products!$A$1:$G$49,MATCH(orders!$D850,products!$A$1:$A$49,0),MATCH(orders!L$1,products!$A$1:$G$1,0))</f>
        <v>8.91</v>
      </c>
      <c r="M850" s="6">
        <f>L850*E850</f>
        <v>53.46</v>
      </c>
      <c r="N850" t="str">
        <f>IF(I850="rob","Robusta",IF(I850="exc","Excelsa",IF(I850="ara","Arabica",IF(I850="lib","Liberica"))))</f>
        <v>Excelsa</v>
      </c>
      <c r="O850" t="str">
        <f>IF(J850="m","Medium",IF(J850="l","Large",IF(J850="l","Light",IF(J850="d","Dark"))))</f>
        <v>Large</v>
      </c>
    </row>
    <row r="851" spans="1:15"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8">
        <f>INDEX(products!$A$1:$G$49,MATCH(orders!$D851,products!$A$1:$A$49,0),MATCH(orders!L$1,products!$A$1:$G$1,0))</f>
        <v>3.8849999999999998</v>
      </c>
      <c r="M851" s="6">
        <f>L851*E851</f>
        <v>23.31</v>
      </c>
      <c r="N851" t="str">
        <f>IF(I851="rob","Robusta",IF(I851="exc","Excelsa",IF(I851="ara","Arabica",IF(I851="lib","Liberica"))))</f>
        <v>Arabica</v>
      </c>
      <c r="O851" t="str">
        <f>IF(J851="m","Medium",IF(J851="l","Large",IF(J851="l","Light",IF(J851="d","Dark"))))</f>
        <v>Large</v>
      </c>
    </row>
    <row r="852" spans="1:15"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8">
        <f>INDEX(products!$A$1:$G$49,MATCH(orders!$D852,products!$A$1:$A$49,0),MATCH(orders!L$1,products!$A$1:$G$1,0))</f>
        <v>3.375</v>
      </c>
      <c r="M852" s="6">
        <f>L852*E852</f>
        <v>6.75</v>
      </c>
      <c r="N852" t="str">
        <f>IF(I852="rob","Robusta",IF(I852="exc","Excelsa",IF(I852="ara","Arabica",IF(I852="lib","Liberica"))))</f>
        <v>Arabica</v>
      </c>
      <c r="O852" t="str">
        <f>IF(J852="m","Medium",IF(J852="l","Large",IF(J852="l","Light",IF(J852="d","Dark"))))</f>
        <v>Medium</v>
      </c>
    </row>
    <row r="853" spans="1:15"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8">
        <f>INDEX(products!$A$1:$G$49,MATCH(orders!$D853,products!$A$1:$A$49,0),MATCH(orders!L$1,products!$A$1:$G$1,0))</f>
        <v>7.77</v>
      </c>
      <c r="M853" s="6">
        <f>L853*E853</f>
        <v>7.77</v>
      </c>
      <c r="N853" t="str">
        <f>IF(I853="rob","Robusta",IF(I853="exc","Excelsa",IF(I853="ara","Arabica",IF(I853="lib","Liberica"))))</f>
        <v>Liberica</v>
      </c>
      <c r="O853" t="str">
        <f>IF(J853="m","Medium",IF(J853="l","Large",IF(J853="l","Light",IF(J853="d","Dark"))))</f>
        <v>Dark</v>
      </c>
    </row>
    <row r="854" spans="1:15"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8">
        <f>INDEX(products!$A$1:$G$49,MATCH(orders!$D854,products!$A$1:$A$49,0),MATCH(orders!L$1,products!$A$1:$G$1,0))</f>
        <v>29.784999999999997</v>
      </c>
      <c r="M854" s="6">
        <f>L854*E854</f>
        <v>119.13999999999999</v>
      </c>
      <c r="N854" t="str">
        <f>IF(I854="rob","Robusta",IF(I854="exc","Excelsa",IF(I854="ara","Arabica",IF(I854="lib","Liberica"))))</f>
        <v>Liberica</v>
      </c>
      <c r="O854" t="str">
        <f>IF(J854="m","Medium",IF(J854="l","Large",IF(J854="l","Light",IF(J854="d","Dark"))))</f>
        <v>Dark</v>
      </c>
    </row>
    <row r="855" spans="1:15"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8">
        <f>INDEX(products!$A$1:$G$49,MATCH(orders!$D855,products!$A$1:$A$49,0),MATCH(orders!L$1,products!$A$1:$G$1,0))</f>
        <v>9.9499999999999993</v>
      </c>
      <c r="M855" s="6">
        <f>L855*E855</f>
        <v>19.899999999999999</v>
      </c>
      <c r="N855" t="str">
        <f>IF(I855="rob","Robusta",IF(I855="exc","Excelsa",IF(I855="ara","Arabica",IF(I855="lib","Liberica"))))</f>
        <v>Arabica</v>
      </c>
      <c r="O855" t="str">
        <f>IF(J855="m","Medium",IF(J855="l","Large",IF(J855="l","Light",IF(J855="d","Dark"))))</f>
        <v>Dark</v>
      </c>
    </row>
    <row r="856" spans="1:15"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8">
        <f>INDEX(products!$A$1:$G$49,MATCH(orders!$D856,products!$A$1:$A$49,0),MATCH(orders!L$1,products!$A$1:$G$1,0))</f>
        <v>7.169999999999999</v>
      </c>
      <c r="M856" s="6">
        <f>L856*E856</f>
        <v>35.849999999999994</v>
      </c>
      <c r="N856" t="str">
        <f>IF(I856="rob","Robusta",IF(I856="exc","Excelsa",IF(I856="ara","Arabica",IF(I856="lib","Liberica"))))</f>
        <v>Robusta</v>
      </c>
      <c r="O856" t="str">
        <f>IF(J856="m","Medium",IF(J856="l","Large",IF(J856="l","Light",IF(J856="d","Dark"))))</f>
        <v>Large</v>
      </c>
    </row>
    <row r="857" spans="1:15"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8">
        <f>INDEX(products!$A$1:$G$49,MATCH(orders!$D857,products!$A$1:$A$49,0),MATCH(orders!L$1,products!$A$1:$G$1,0))</f>
        <v>29.784999999999997</v>
      </c>
      <c r="M857" s="6">
        <f>L857*E857</f>
        <v>89.35499999999999</v>
      </c>
      <c r="N857" t="str">
        <f>IF(I857="rob","Robusta",IF(I857="exc","Excelsa",IF(I857="ara","Arabica",IF(I857="lib","Liberica"))))</f>
        <v>Liberica</v>
      </c>
      <c r="O857" t="str">
        <f>IF(J857="m","Medium",IF(J857="l","Large",IF(J857="l","Light",IF(J857="d","Dark"))))</f>
        <v>Dark</v>
      </c>
    </row>
    <row r="858" spans="1:15"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8">
        <f>INDEX(products!$A$1:$G$49,MATCH(orders!$D858,products!$A$1:$A$49,0),MATCH(orders!L$1,products!$A$1:$G$1,0))</f>
        <v>4.3650000000000002</v>
      </c>
      <c r="M858" s="6">
        <f>L858*E858</f>
        <v>8.73</v>
      </c>
      <c r="N858" t="str">
        <f>IF(I858="rob","Robusta",IF(I858="exc","Excelsa",IF(I858="ara","Arabica",IF(I858="lib","Liberica"))))</f>
        <v>Liberica</v>
      </c>
      <c r="O858" t="str">
        <f>IF(J858="m","Medium",IF(J858="l","Large",IF(J858="l","Light",IF(J858="d","Dark"))))</f>
        <v>Medium</v>
      </c>
    </row>
    <row r="859" spans="1:15"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8">
        <f>INDEX(products!$A$1:$G$49,MATCH(orders!$D859,products!$A$1:$A$49,0),MATCH(orders!L$1,products!$A$1:$G$1,0))</f>
        <v>27.484999999999996</v>
      </c>
      <c r="M859" s="6">
        <f>L859*E859</f>
        <v>137.42499999999998</v>
      </c>
      <c r="N859" t="str">
        <f>IF(I859="rob","Robusta",IF(I859="exc","Excelsa",IF(I859="ara","Arabica",IF(I859="lib","Liberica"))))</f>
        <v>Robusta</v>
      </c>
      <c r="O859" t="str">
        <f>IF(J859="m","Medium",IF(J859="l","Large",IF(J859="l","Light",IF(J859="d","Dark"))))</f>
        <v>Large</v>
      </c>
    </row>
    <row r="860" spans="1:15"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8">
        <f>INDEX(products!$A$1:$G$49,MATCH(orders!$D860,products!$A$1:$A$49,0),MATCH(orders!L$1,products!$A$1:$G$1,0))</f>
        <v>8.73</v>
      </c>
      <c r="M860" s="6">
        <f>L860*E860</f>
        <v>34.92</v>
      </c>
      <c r="N860" t="str">
        <f>IF(I860="rob","Robusta",IF(I860="exc","Excelsa",IF(I860="ara","Arabica",IF(I860="lib","Liberica"))))</f>
        <v>Liberica</v>
      </c>
      <c r="O860" t="str">
        <f>IF(J860="m","Medium",IF(J860="l","Large",IF(J860="l","Light",IF(J860="d","Dark"))))</f>
        <v>Medium</v>
      </c>
    </row>
    <row r="861" spans="1:15"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8">
        <f>INDEX(products!$A$1:$G$49,MATCH(orders!$D861,products!$A$1:$A$49,0),MATCH(orders!L$1,products!$A$1:$G$1,0))</f>
        <v>29.784999999999997</v>
      </c>
      <c r="M861" s="6">
        <f>L861*E861</f>
        <v>178.70999999999998</v>
      </c>
      <c r="N861" t="str">
        <f>IF(I861="rob","Robusta",IF(I861="exc","Excelsa",IF(I861="ara","Arabica",IF(I861="lib","Liberica"))))</f>
        <v>Arabica</v>
      </c>
      <c r="O861" t="str">
        <f>IF(J861="m","Medium",IF(J861="l","Large",IF(J861="l","Light",IF(J861="d","Dark"))))</f>
        <v>Large</v>
      </c>
    </row>
    <row r="862" spans="1:15"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8">
        <f>INDEX(products!$A$1:$G$49,MATCH(orders!$D862,products!$A$1:$A$49,0),MATCH(orders!L$1,products!$A$1:$G$1,0))</f>
        <v>25.874999999999996</v>
      </c>
      <c r="M862" s="6">
        <f>L862*E862</f>
        <v>25.874999999999996</v>
      </c>
      <c r="N862" t="str">
        <f>IF(I862="rob","Robusta",IF(I862="exc","Excelsa",IF(I862="ara","Arabica",IF(I862="lib","Liberica"))))</f>
        <v>Arabica</v>
      </c>
      <c r="O862" t="str">
        <f>IF(J862="m","Medium",IF(J862="l","Large",IF(J862="l","Light",IF(J862="d","Dark"))))</f>
        <v>Medium</v>
      </c>
    </row>
    <row r="863" spans="1:15"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8">
        <f>INDEX(products!$A$1:$G$49,MATCH(orders!$D863,products!$A$1:$A$49,0),MATCH(orders!L$1,products!$A$1:$G$1,0))</f>
        <v>12.95</v>
      </c>
      <c r="M863" s="6">
        <f>L863*E863</f>
        <v>77.699999999999989</v>
      </c>
      <c r="N863" t="str">
        <f>IF(I863="rob","Robusta",IF(I863="exc","Excelsa",IF(I863="ara","Arabica",IF(I863="lib","Liberica"))))</f>
        <v>Liberica</v>
      </c>
      <c r="O863" t="str">
        <f>IF(J863="m","Medium",IF(J863="l","Large",IF(J863="l","Light",IF(J863="d","Dark"))))</f>
        <v>Dark</v>
      </c>
    </row>
    <row r="864" spans="1:15"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8">
        <f>INDEX(products!$A$1:$G$49,MATCH(orders!$D864,products!$A$1:$A$49,0),MATCH(orders!L$1,products!$A$1:$G$1,0))</f>
        <v>9.9499999999999993</v>
      </c>
      <c r="M864" s="6">
        <f>L864*E864</f>
        <v>9.9499999999999993</v>
      </c>
      <c r="N864" t="str">
        <f>IF(I864="rob","Robusta",IF(I864="exc","Excelsa",IF(I864="ara","Arabica",IF(I864="lib","Liberica"))))</f>
        <v>Robusta</v>
      </c>
      <c r="O864" t="str">
        <f>IF(J864="m","Medium",IF(J864="l","Large",IF(J864="l","Light",IF(J864="d","Dark"))))</f>
        <v>Medium</v>
      </c>
    </row>
    <row r="865" spans="1:15"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8">
        <f>INDEX(products!$A$1:$G$49,MATCH(orders!$D865,products!$A$1:$A$49,0),MATCH(orders!L$1,products!$A$1:$G$1,0))</f>
        <v>14.55</v>
      </c>
      <c r="M865" s="6">
        <f>L865*E865</f>
        <v>29.1</v>
      </c>
      <c r="N865" t="str">
        <f>IF(I865="rob","Robusta",IF(I865="exc","Excelsa",IF(I865="ara","Arabica",IF(I865="lib","Liberica"))))</f>
        <v>Liberica</v>
      </c>
      <c r="O865" t="str">
        <f>IF(J865="m","Medium",IF(J865="l","Large",IF(J865="l","Light",IF(J865="d","Dark"))))</f>
        <v>Medium</v>
      </c>
    </row>
    <row r="866" spans="1:15"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8">
        <f>INDEX(products!$A$1:$G$49,MATCH(orders!$D866,products!$A$1:$A$49,0),MATCH(orders!L$1,products!$A$1:$G$1,0))</f>
        <v>3.5849999999999995</v>
      </c>
      <c r="M866" s="6">
        <f>L866*E866</f>
        <v>21.509999999999998</v>
      </c>
      <c r="N866" t="str">
        <f>IF(I866="rob","Robusta",IF(I866="exc","Excelsa",IF(I866="ara","Arabica",IF(I866="lib","Liberica"))))</f>
        <v>Robusta</v>
      </c>
      <c r="O866" t="str">
        <f>IF(J866="m","Medium",IF(J866="l","Large",IF(J866="l","Light",IF(J866="d","Dark"))))</f>
        <v>Large</v>
      </c>
    </row>
    <row r="867" spans="1:15"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8">
        <f>INDEX(products!$A$1:$G$49,MATCH(orders!$D867,products!$A$1:$A$49,0),MATCH(orders!L$1,products!$A$1:$G$1,0))</f>
        <v>6.75</v>
      </c>
      <c r="M867" s="6">
        <f>L867*E867</f>
        <v>6.75</v>
      </c>
      <c r="N867" t="str">
        <f>IF(I867="rob","Robusta",IF(I867="exc","Excelsa",IF(I867="ara","Arabica",IF(I867="lib","Liberica"))))</f>
        <v>Arabica</v>
      </c>
      <c r="O867" t="str">
        <f>IF(J867="m","Medium",IF(J867="l","Large",IF(J867="l","Light",IF(J867="d","Dark"))))</f>
        <v>Medium</v>
      </c>
    </row>
    <row r="868" spans="1:15"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8">
        <f>INDEX(products!$A$1:$G$49,MATCH(orders!$D868,products!$A$1:$A$49,0),MATCH(orders!L$1,products!$A$1:$G$1,0))</f>
        <v>5.97</v>
      </c>
      <c r="M868" s="6">
        <f>L868*E868</f>
        <v>17.91</v>
      </c>
      <c r="N868" t="str">
        <f>IF(I868="rob","Robusta",IF(I868="exc","Excelsa",IF(I868="ara","Arabica",IF(I868="lib","Liberica"))))</f>
        <v>Arabica</v>
      </c>
      <c r="O868" t="str">
        <f>IF(J868="m","Medium",IF(J868="l","Large",IF(J868="l","Light",IF(J868="d","Dark"))))</f>
        <v>Dark</v>
      </c>
    </row>
    <row r="869" spans="1:15"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8">
        <f>INDEX(products!$A$1:$G$49,MATCH(orders!$D869,products!$A$1:$A$49,0),MATCH(orders!L$1,products!$A$1:$G$1,0))</f>
        <v>29.784999999999997</v>
      </c>
      <c r="M869" s="6">
        <f>L869*E869</f>
        <v>29.784999999999997</v>
      </c>
      <c r="N869" t="str">
        <f>IF(I869="rob","Robusta",IF(I869="exc","Excelsa",IF(I869="ara","Arabica",IF(I869="lib","Liberica"))))</f>
        <v>Arabica</v>
      </c>
      <c r="O869" t="str">
        <f>IF(J869="m","Medium",IF(J869="l","Large",IF(J869="l","Light",IF(J869="d","Dark"))))</f>
        <v>Large</v>
      </c>
    </row>
    <row r="870" spans="1:15"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8">
        <f>INDEX(products!$A$1:$G$49,MATCH(orders!$D870,products!$A$1:$A$49,0),MATCH(orders!L$1,products!$A$1:$G$1,0))</f>
        <v>8.25</v>
      </c>
      <c r="M870" s="6">
        <f>L870*E870</f>
        <v>41.25</v>
      </c>
      <c r="N870" t="str">
        <f>IF(I870="rob","Robusta",IF(I870="exc","Excelsa",IF(I870="ara","Arabica",IF(I870="lib","Liberica"))))</f>
        <v>Excelsa</v>
      </c>
      <c r="O870" t="str">
        <f>IF(J870="m","Medium",IF(J870="l","Large",IF(J870="l","Light",IF(J870="d","Dark"))))</f>
        <v>Medium</v>
      </c>
    </row>
    <row r="871" spans="1:15"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8">
        <f>INDEX(products!$A$1:$G$49,MATCH(orders!$D871,products!$A$1:$A$49,0),MATCH(orders!L$1,products!$A$1:$G$1,0))</f>
        <v>5.97</v>
      </c>
      <c r="M871" s="6">
        <f>L871*E871</f>
        <v>17.91</v>
      </c>
      <c r="N871" t="str">
        <f>IF(I871="rob","Robusta",IF(I871="exc","Excelsa",IF(I871="ara","Arabica",IF(I871="lib","Liberica"))))</f>
        <v>Robusta</v>
      </c>
      <c r="O871" t="str">
        <f>IF(J871="m","Medium",IF(J871="l","Large",IF(J871="l","Light",IF(J871="d","Dark"))))</f>
        <v>Medium</v>
      </c>
    </row>
    <row r="872" spans="1:15"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8">
        <f>INDEX(products!$A$1:$G$49,MATCH(orders!$D872,products!$A$1:$A$49,0),MATCH(orders!L$1,products!$A$1:$G$1,0))</f>
        <v>7.29</v>
      </c>
      <c r="M872" s="6">
        <f>L872*E872</f>
        <v>7.29</v>
      </c>
      <c r="N872" t="str">
        <f>IF(I872="rob","Robusta",IF(I872="exc","Excelsa",IF(I872="ara","Arabica",IF(I872="lib","Liberica"))))</f>
        <v>Excelsa</v>
      </c>
      <c r="O872" t="str">
        <f>IF(J872="m","Medium",IF(J872="l","Large",IF(J872="l","Light",IF(J872="d","Dark"))))</f>
        <v>Dark</v>
      </c>
    </row>
    <row r="873" spans="1:15"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8">
        <f>INDEX(products!$A$1:$G$49,MATCH(orders!$D873,products!$A$1:$A$49,0),MATCH(orders!L$1,products!$A$1:$G$1,0))</f>
        <v>14.85</v>
      </c>
      <c r="M873" s="6">
        <f>L873*E873</f>
        <v>29.7</v>
      </c>
      <c r="N873" t="str">
        <f>IF(I873="rob","Robusta",IF(I873="exc","Excelsa",IF(I873="ara","Arabica",IF(I873="lib","Liberica"))))</f>
        <v>Excelsa</v>
      </c>
      <c r="O873" t="str">
        <f>IF(J873="m","Medium",IF(J873="l","Large",IF(J873="l","Light",IF(J873="d","Dark"))))</f>
        <v>Large</v>
      </c>
    </row>
    <row r="874" spans="1:15"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8">
        <f>INDEX(products!$A$1:$G$49,MATCH(orders!$D874,products!$A$1:$A$49,0),MATCH(orders!L$1,products!$A$1:$G$1,0))</f>
        <v>11.25</v>
      </c>
      <c r="M874" s="6">
        <f>L874*E874</f>
        <v>22.5</v>
      </c>
      <c r="N874" t="str">
        <f>IF(I874="rob","Robusta",IF(I874="exc","Excelsa",IF(I874="ara","Arabica",IF(I874="lib","Liberica"))))</f>
        <v>Arabica</v>
      </c>
      <c r="O874" t="str">
        <f>IF(J874="m","Medium",IF(J874="l","Large",IF(J874="l","Light",IF(J874="d","Dark"))))</f>
        <v>Medium</v>
      </c>
    </row>
    <row r="875" spans="1:15"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8">
        <f>INDEX(products!$A$1:$G$49,MATCH(orders!$D875,products!$A$1:$A$49,0),MATCH(orders!L$1,products!$A$1:$G$1,0))</f>
        <v>2.9849999999999999</v>
      </c>
      <c r="M875" s="6">
        <f>L875*E875</f>
        <v>11.94</v>
      </c>
      <c r="N875" t="str">
        <f>IF(I875="rob","Robusta",IF(I875="exc","Excelsa",IF(I875="ara","Arabica",IF(I875="lib","Liberica"))))</f>
        <v>Robusta</v>
      </c>
      <c r="O875" t="str">
        <f>IF(J875="m","Medium",IF(J875="l","Large",IF(J875="l","Light",IF(J875="d","Dark"))))</f>
        <v>Medium</v>
      </c>
    </row>
    <row r="876" spans="1:15"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8">
        <f>INDEX(products!$A$1:$G$49,MATCH(orders!$D876,products!$A$1:$A$49,0),MATCH(orders!L$1,products!$A$1:$G$1,0))</f>
        <v>12.95</v>
      </c>
      <c r="M876" s="6">
        <f>L876*E876</f>
        <v>25.9</v>
      </c>
      <c r="N876" t="str">
        <f>IF(I876="rob","Robusta",IF(I876="exc","Excelsa",IF(I876="ara","Arabica",IF(I876="lib","Liberica"))))</f>
        <v>Arabica</v>
      </c>
      <c r="O876" t="str">
        <f>IF(J876="m","Medium",IF(J876="l","Large",IF(J876="l","Light",IF(J876="d","Dark"))))</f>
        <v>Large</v>
      </c>
    </row>
    <row r="877" spans="1:15"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8">
        <f>INDEX(products!$A$1:$G$49,MATCH(orders!$D877,products!$A$1:$A$49,0),MATCH(orders!L$1,products!$A$1:$G$1,0))</f>
        <v>8.73</v>
      </c>
      <c r="M877" s="6">
        <f>L877*E877</f>
        <v>43.650000000000006</v>
      </c>
      <c r="N877" t="str">
        <f>IF(I877="rob","Robusta",IF(I877="exc","Excelsa",IF(I877="ara","Arabica",IF(I877="lib","Liberica"))))</f>
        <v>Liberica</v>
      </c>
      <c r="O877" t="str">
        <f>IF(J877="m","Medium",IF(J877="l","Large",IF(J877="l","Light",IF(J877="d","Dark"))))</f>
        <v>Medium</v>
      </c>
    </row>
    <row r="878" spans="1:15"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8">
        <f>INDEX(products!$A$1:$G$49,MATCH(orders!$D878,products!$A$1:$A$49,0),MATCH(orders!L$1,products!$A$1:$G$1,0))</f>
        <v>7.77</v>
      </c>
      <c r="M878" s="6">
        <f>L878*E878</f>
        <v>46.62</v>
      </c>
      <c r="N878" t="str">
        <f>IF(I878="rob","Robusta",IF(I878="exc","Excelsa",IF(I878="ara","Arabica",IF(I878="lib","Liberica"))))</f>
        <v>Arabica</v>
      </c>
      <c r="O878" t="str">
        <f>IF(J878="m","Medium",IF(J878="l","Large",IF(J878="l","Light",IF(J878="d","Dark"))))</f>
        <v>Large</v>
      </c>
    </row>
    <row r="879" spans="1:15"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8">
        <f>INDEX(products!$A$1:$G$49,MATCH(orders!$D879,products!$A$1:$A$49,0),MATCH(orders!L$1,products!$A$1:$G$1,0))</f>
        <v>9.51</v>
      </c>
      <c r="M879" s="6">
        <f>L879*E879</f>
        <v>28.53</v>
      </c>
      <c r="N879" t="str">
        <f>IF(I879="rob","Robusta",IF(I879="exc","Excelsa",IF(I879="ara","Arabica",IF(I879="lib","Liberica"))))</f>
        <v>Liberica</v>
      </c>
      <c r="O879" t="str">
        <f>IF(J879="m","Medium",IF(J879="l","Large",IF(J879="l","Light",IF(J879="d","Dark"))))</f>
        <v>Large</v>
      </c>
    </row>
    <row r="880" spans="1:15"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8">
        <f>INDEX(products!$A$1:$G$49,MATCH(orders!$D880,products!$A$1:$A$49,0),MATCH(orders!L$1,products!$A$1:$G$1,0))</f>
        <v>27.484999999999996</v>
      </c>
      <c r="M880" s="6">
        <f>L880*E880</f>
        <v>27.484999999999996</v>
      </c>
      <c r="N880" t="str">
        <f>IF(I880="rob","Robusta",IF(I880="exc","Excelsa",IF(I880="ara","Arabica",IF(I880="lib","Liberica"))))</f>
        <v>Robusta</v>
      </c>
      <c r="O880" t="str">
        <f>IF(J880="m","Medium",IF(J880="l","Large",IF(J880="l","Light",IF(J880="d","Dark"))))</f>
        <v>Large</v>
      </c>
    </row>
    <row r="881" spans="1:15"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8">
        <f>INDEX(products!$A$1:$G$49,MATCH(orders!$D881,products!$A$1:$A$49,0),MATCH(orders!L$1,products!$A$1:$G$1,0))</f>
        <v>3.645</v>
      </c>
      <c r="M881" s="6">
        <f>L881*E881</f>
        <v>10.935</v>
      </c>
      <c r="N881" t="str">
        <f>IF(I881="rob","Robusta",IF(I881="exc","Excelsa",IF(I881="ara","Arabica",IF(I881="lib","Liberica"))))</f>
        <v>Excelsa</v>
      </c>
      <c r="O881" t="str">
        <f>IF(J881="m","Medium",IF(J881="l","Large",IF(J881="l","Light",IF(J881="d","Dark"))))</f>
        <v>Dark</v>
      </c>
    </row>
    <row r="882" spans="1:15"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8">
        <f>INDEX(products!$A$1:$G$49,MATCH(orders!$D882,products!$A$1:$A$49,0),MATCH(orders!L$1,products!$A$1:$G$1,0))</f>
        <v>3.5849999999999995</v>
      </c>
      <c r="M882" s="6">
        <f>L882*E882</f>
        <v>7.169999999999999</v>
      </c>
      <c r="N882" t="str">
        <f>IF(I882="rob","Robusta",IF(I882="exc","Excelsa",IF(I882="ara","Arabica",IF(I882="lib","Liberica"))))</f>
        <v>Robusta</v>
      </c>
      <c r="O882" t="str">
        <f>IF(J882="m","Medium",IF(J882="l","Large",IF(J882="l","Light",IF(J882="d","Dark"))))</f>
        <v>Large</v>
      </c>
    </row>
    <row r="883" spans="1:15"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8">
        <f>INDEX(products!$A$1:$G$49,MATCH(orders!$D883,products!$A$1:$A$49,0),MATCH(orders!L$1,products!$A$1:$G$1,0))</f>
        <v>3.8849999999999998</v>
      </c>
      <c r="M883" s="6">
        <f>L883*E883</f>
        <v>23.31</v>
      </c>
      <c r="N883" t="str">
        <f>IF(I883="rob","Robusta",IF(I883="exc","Excelsa",IF(I883="ara","Arabica",IF(I883="lib","Liberica"))))</f>
        <v>Arabica</v>
      </c>
      <c r="O883" t="str">
        <f>IF(J883="m","Medium",IF(J883="l","Large",IF(J883="l","Light",IF(J883="d","Dark"))))</f>
        <v>Large</v>
      </c>
    </row>
    <row r="884" spans="1:15"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8">
        <f>INDEX(products!$A$1:$G$49,MATCH(orders!$D884,products!$A$1:$A$49,0),MATCH(orders!L$1,products!$A$1:$G$1,0))</f>
        <v>22.884999999999998</v>
      </c>
      <c r="M884" s="6">
        <f>L884*E884</f>
        <v>114.42499999999998</v>
      </c>
      <c r="N884" t="str">
        <f>IF(I884="rob","Robusta",IF(I884="exc","Excelsa",IF(I884="ara","Arabica",IF(I884="lib","Liberica"))))</f>
        <v>Arabica</v>
      </c>
      <c r="O884" t="str">
        <f>IF(J884="m","Medium",IF(J884="l","Large",IF(J884="l","Light",IF(J884="d","Dark"))))</f>
        <v>Dark</v>
      </c>
    </row>
    <row r="885" spans="1:15"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8">
        <f>INDEX(products!$A$1:$G$49,MATCH(orders!$D885,products!$A$1:$A$49,0),MATCH(orders!L$1,products!$A$1:$G$1,0))</f>
        <v>25.874999999999996</v>
      </c>
      <c r="M885" s="6">
        <f>L885*E885</f>
        <v>77.624999999999986</v>
      </c>
      <c r="N885" t="str">
        <f>IF(I885="rob","Robusta",IF(I885="exc","Excelsa",IF(I885="ara","Arabica",IF(I885="lib","Liberica"))))</f>
        <v>Arabica</v>
      </c>
      <c r="O885" t="str">
        <f>IF(J885="m","Medium",IF(J885="l","Large",IF(J885="l","Light",IF(J885="d","Dark"))))</f>
        <v>Medium</v>
      </c>
    </row>
    <row r="886" spans="1:15"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8">
        <f>INDEX(products!$A$1:$G$49,MATCH(orders!$D886,products!$A$1:$A$49,0),MATCH(orders!L$1,products!$A$1:$G$1,0))</f>
        <v>5.3699999999999992</v>
      </c>
      <c r="M886" s="6">
        <f>L886*E886</f>
        <v>5.3699999999999992</v>
      </c>
      <c r="N886" t="str">
        <f>IF(I886="rob","Robusta",IF(I886="exc","Excelsa",IF(I886="ara","Arabica",IF(I886="lib","Liberica"))))</f>
        <v>Robusta</v>
      </c>
      <c r="O886" t="str">
        <f>IF(J886="m","Medium",IF(J886="l","Large",IF(J886="l","Light",IF(J886="d","Dark"))))</f>
        <v>Dark</v>
      </c>
    </row>
    <row r="887" spans="1:15"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8">
        <f>INDEX(products!$A$1:$G$49,MATCH(orders!$D887,products!$A$1:$A$49,0),MATCH(orders!L$1,products!$A$1:$G$1,0))</f>
        <v>20.584999999999997</v>
      </c>
      <c r="M887" s="6">
        <f>L887*E887</f>
        <v>123.50999999999999</v>
      </c>
      <c r="N887" t="str">
        <f>IF(I887="rob","Robusta",IF(I887="exc","Excelsa",IF(I887="ara","Arabica",IF(I887="lib","Liberica"))))</f>
        <v>Robusta</v>
      </c>
      <c r="O887" t="str">
        <f>IF(J887="m","Medium",IF(J887="l","Large",IF(J887="l","Light",IF(J887="d","Dark"))))</f>
        <v>Dark</v>
      </c>
    </row>
    <row r="888" spans="1:15"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8">
        <f>INDEX(products!$A$1:$G$49,MATCH(orders!$D888,products!$A$1:$A$49,0),MATCH(orders!L$1,products!$A$1:$G$1,0))</f>
        <v>8.73</v>
      </c>
      <c r="M888" s="6">
        <f>L888*E888</f>
        <v>17.46</v>
      </c>
      <c r="N888" t="str">
        <f>IF(I888="rob","Robusta",IF(I888="exc","Excelsa",IF(I888="ara","Arabica",IF(I888="lib","Liberica"))))</f>
        <v>Liberica</v>
      </c>
      <c r="O888" t="str">
        <f>IF(J888="m","Medium",IF(J888="l","Large",IF(J888="l","Light",IF(J888="d","Dark"))))</f>
        <v>Medium</v>
      </c>
    </row>
    <row r="889" spans="1:15"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8">
        <f>INDEX(products!$A$1:$G$49,MATCH(orders!$D889,products!$A$1:$A$49,0),MATCH(orders!L$1,products!$A$1:$G$1,0))</f>
        <v>4.4550000000000001</v>
      </c>
      <c r="M889" s="6">
        <f>L889*E889</f>
        <v>13.365</v>
      </c>
      <c r="N889" t="str">
        <f>IF(I889="rob","Robusta",IF(I889="exc","Excelsa",IF(I889="ara","Arabica",IF(I889="lib","Liberica"))))</f>
        <v>Excelsa</v>
      </c>
      <c r="O889" t="str">
        <f>IF(J889="m","Medium",IF(J889="l","Large",IF(J889="l","Light",IF(J889="d","Dark"))))</f>
        <v>Large</v>
      </c>
    </row>
    <row r="890" spans="1:15"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8">
        <f>INDEX(products!$A$1:$G$49,MATCH(orders!$D890,products!$A$1:$A$49,0),MATCH(orders!L$1,products!$A$1:$G$1,0))</f>
        <v>3.8849999999999998</v>
      </c>
      <c r="M890" s="6">
        <f>L890*E890</f>
        <v>7.77</v>
      </c>
      <c r="N890" t="str">
        <f>IF(I890="rob","Robusta",IF(I890="exc","Excelsa",IF(I890="ara","Arabica",IF(I890="lib","Liberica"))))</f>
        <v>Arabica</v>
      </c>
      <c r="O890" t="str">
        <f>IF(J890="m","Medium",IF(J890="l","Large",IF(J890="l","Light",IF(J890="d","Dark"))))</f>
        <v>Large</v>
      </c>
    </row>
    <row r="891" spans="1:15"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8">
        <f>INDEX(products!$A$1:$G$49,MATCH(orders!$D891,products!$A$1:$A$49,0),MATCH(orders!L$1,products!$A$1:$G$1,0))</f>
        <v>2.6849999999999996</v>
      </c>
      <c r="M891" s="6">
        <f>L891*E891</f>
        <v>2.6849999999999996</v>
      </c>
      <c r="N891" t="str">
        <f>IF(I891="rob","Robusta",IF(I891="exc","Excelsa",IF(I891="ara","Arabica",IF(I891="lib","Liberica"))))</f>
        <v>Robusta</v>
      </c>
      <c r="O891" t="str">
        <f>IF(J891="m","Medium",IF(J891="l","Large",IF(J891="l","Light",IF(J891="d","Dark"))))</f>
        <v>Dark</v>
      </c>
    </row>
    <row r="892" spans="1:15"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8">
        <f>INDEX(products!$A$1:$G$49,MATCH(orders!$D892,products!$A$1:$A$49,0),MATCH(orders!L$1,products!$A$1:$G$1,0))</f>
        <v>20.584999999999997</v>
      </c>
      <c r="M892" s="6">
        <f>L892*E892</f>
        <v>20.584999999999997</v>
      </c>
      <c r="N892" t="str">
        <f>IF(I892="rob","Robusta",IF(I892="exc","Excelsa",IF(I892="ara","Arabica",IF(I892="lib","Liberica"))))</f>
        <v>Robusta</v>
      </c>
      <c r="O892" t="str">
        <f>IF(J892="m","Medium",IF(J892="l","Large",IF(J892="l","Light",IF(J892="d","Dark"))))</f>
        <v>Dark</v>
      </c>
    </row>
    <row r="893" spans="1:15"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8">
        <f>INDEX(products!$A$1:$G$49,MATCH(orders!$D893,products!$A$1:$A$49,0),MATCH(orders!L$1,products!$A$1:$G$1,0))</f>
        <v>22.884999999999998</v>
      </c>
      <c r="M893" s="6">
        <f>L893*E893</f>
        <v>114.42499999999998</v>
      </c>
      <c r="N893" t="str">
        <f>IF(I893="rob","Robusta",IF(I893="exc","Excelsa",IF(I893="ara","Arabica",IF(I893="lib","Liberica"))))</f>
        <v>Arabica</v>
      </c>
      <c r="O893" t="str">
        <f>IF(J893="m","Medium",IF(J893="l","Large",IF(J893="l","Light",IF(J893="d","Dark"))))</f>
        <v>Dark</v>
      </c>
    </row>
    <row r="894" spans="1:15"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8">
        <f>INDEX(products!$A$1:$G$49,MATCH(orders!$D894,products!$A$1:$A$49,0),MATCH(orders!L$1,products!$A$1:$G$1,0))</f>
        <v>4.125</v>
      </c>
      <c r="M894" s="6">
        <f>L894*E894</f>
        <v>20.625</v>
      </c>
      <c r="N894" t="str">
        <f>IF(I894="rob","Robusta",IF(I894="exc","Excelsa",IF(I894="ara","Arabica",IF(I894="lib","Liberica"))))</f>
        <v>Excelsa</v>
      </c>
      <c r="O894" t="str">
        <f>IF(J894="m","Medium",IF(J894="l","Large",IF(J894="l","Light",IF(J894="d","Dark"))))</f>
        <v>Medium</v>
      </c>
    </row>
    <row r="895" spans="1:15"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8">
        <f>INDEX(products!$A$1:$G$49,MATCH(orders!$D895,products!$A$1:$A$49,0),MATCH(orders!L$1,products!$A$1:$G$1,0))</f>
        <v>9.51</v>
      </c>
      <c r="M895" s="6">
        <f>L895*E895</f>
        <v>57.06</v>
      </c>
      <c r="N895" t="str">
        <f>IF(I895="rob","Robusta",IF(I895="exc","Excelsa",IF(I895="ara","Arabica",IF(I895="lib","Liberica"))))</f>
        <v>Liberica</v>
      </c>
      <c r="O895" t="str">
        <f>IF(J895="m","Medium",IF(J895="l","Large",IF(J895="l","Light",IF(J895="d","Dark"))))</f>
        <v>Large</v>
      </c>
    </row>
    <row r="896" spans="1:15"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8">
        <f>INDEX(products!$A$1:$G$49,MATCH(orders!$D896,products!$A$1:$A$49,0),MATCH(orders!L$1,products!$A$1:$G$1,0))</f>
        <v>20.584999999999997</v>
      </c>
      <c r="M896" s="6">
        <f>L896*E896</f>
        <v>82.339999999999989</v>
      </c>
      <c r="N896" t="str">
        <f>IF(I896="rob","Robusta",IF(I896="exc","Excelsa",IF(I896="ara","Arabica",IF(I896="lib","Liberica"))))</f>
        <v>Robusta</v>
      </c>
      <c r="O896" t="str">
        <f>IF(J896="m","Medium",IF(J896="l","Large",IF(J896="l","Light",IF(J896="d","Dark"))))</f>
        <v>Dark</v>
      </c>
    </row>
    <row r="897" spans="1:15"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8">
        <f>INDEX(products!$A$1:$G$49,MATCH(orders!$D897,products!$A$1:$A$49,0),MATCH(orders!L$1,products!$A$1:$G$1,0))</f>
        <v>31.624999999999996</v>
      </c>
      <c r="M897" s="6">
        <f>L897*E897</f>
        <v>158.12499999999997</v>
      </c>
      <c r="N897" t="str">
        <f>IF(I897="rob","Robusta",IF(I897="exc","Excelsa",IF(I897="ara","Arabica",IF(I897="lib","Liberica"))))</f>
        <v>Excelsa</v>
      </c>
      <c r="O897" t="str">
        <f>IF(J897="m","Medium",IF(J897="l","Large",IF(J897="l","Light",IF(J897="d","Dark"))))</f>
        <v>Medium</v>
      </c>
    </row>
    <row r="898" spans="1:15"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8">
        <f>INDEX(products!$A$1:$G$49,MATCH(orders!$D898,products!$A$1:$A$49,0),MATCH(orders!L$1,products!$A$1:$G$1,0))</f>
        <v>5.3699999999999992</v>
      </c>
      <c r="M898" s="6">
        <f>L898*E898</f>
        <v>32.22</v>
      </c>
      <c r="N898" t="str">
        <f>IF(I898="rob","Robusta",IF(I898="exc","Excelsa",IF(I898="ara","Arabica",IF(I898="lib","Liberica"))))</f>
        <v>Robusta</v>
      </c>
      <c r="O898" t="str">
        <f>IF(J898="m","Medium",IF(J898="l","Large",IF(J898="l","Light",IF(J898="d","Dark"))))</f>
        <v>Dark</v>
      </c>
    </row>
    <row r="899" spans="1:15"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8">
        <f>INDEX(products!$A$1:$G$49,MATCH(orders!$D899,products!$A$1:$A$49,0),MATCH(orders!L$1,products!$A$1:$G$1,0))</f>
        <v>12.15</v>
      </c>
      <c r="M899" s="6">
        <f>L899*E899</f>
        <v>24.3</v>
      </c>
      <c r="N899" t="str">
        <f>IF(I899="rob","Robusta",IF(I899="exc","Excelsa",IF(I899="ara","Arabica",IF(I899="lib","Liberica"))))</f>
        <v>Excelsa</v>
      </c>
      <c r="O899" t="str">
        <f>IF(J899="m","Medium",IF(J899="l","Large",IF(J899="l","Light",IF(J899="d","Dark"))))</f>
        <v>Dark</v>
      </c>
    </row>
    <row r="900" spans="1:15"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8">
        <f>INDEX(products!$A$1:$G$49,MATCH(orders!$D900,products!$A$1:$A$49,0),MATCH(orders!L$1,products!$A$1:$G$1,0))</f>
        <v>7.169999999999999</v>
      </c>
      <c r="M900" s="6">
        <f>L900*E900</f>
        <v>35.849999999999994</v>
      </c>
      <c r="N900" t="str">
        <f>IF(I900="rob","Robusta",IF(I900="exc","Excelsa",IF(I900="ara","Arabica",IF(I900="lib","Liberica"))))</f>
        <v>Robusta</v>
      </c>
      <c r="O900" t="str">
        <f>IF(J900="m","Medium",IF(J900="l","Large",IF(J900="l","Light",IF(J900="d","Dark"))))</f>
        <v>Large</v>
      </c>
    </row>
    <row r="901" spans="1:15"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8">
        <f>INDEX(products!$A$1:$G$49,MATCH(orders!$D901,products!$A$1:$A$49,0),MATCH(orders!L$1,products!$A$1:$G$1,0))</f>
        <v>14.55</v>
      </c>
      <c r="M901" s="6">
        <f>L901*E901</f>
        <v>72.75</v>
      </c>
      <c r="N901" t="str">
        <f>IF(I901="rob","Robusta",IF(I901="exc","Excelsa",IF(I901="ara","Arabica",IF(I901="lib","Liberica"))))</f>
        <v>Liberica</v>
      </c>
      <c r="O901" t="str">
        <f>IF(J901="m","Medium",IF(J901="l","Large",IF(J901="l","Light",IF(J901="d","Dark"))))</f>
        <v>Medium</v>
      </c>
    </row>
    <row r="902" spans="1:15"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8">
        <f>INDEX(products!$A$1:$G$49,MATCH(orders!$D902,products!$A$1:$A$49,0),MATCH(orders!L$1,products!$A$1:$G$1,0))</f>
        <v>15.85</v>
      </c>
      <c r="M902" s="6">
        <f>L902*E902</f>
        <v>47.55</v>
      </c>
      <c r="N902" t="str">
        <f>IF(I902="rob","Robusta",IF(I902="exc","Excelsa",IF(I902="ara","Arabica",IF(I902="lib","Liberica"))))</f>
        <v>Liberica</v>
      </c>
      <c r="O902" t="str">
        <f>IF(J902="m","Medium",IF(J902="l","Large",IF(J902="l","Light",IF(J902="d","Dark"))))</f>
        <v>Large</v>
      </c>
    </row>
    <row r="903" spans="1:15"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8">
        <f>INDEX(products!$A$1:$G$49,MATCH(orders!$D903,products!$A$1:$A$49,0),MATCH(orders!L$1,products!$A$1:$G$1,0))</f>
        <v>3.5849999999999995</v>
      </c>
      <c r="M903" s="6">
        <f>L903*E903</f>
        <v>3.5849999999999995</v>
      </c>
      <c r="N903" t="str">
        <f>IF(I903="rob","Robusta",IF(I903="exc","Excelsa",IF(I903="ara","Arabica",IF(I903="lib","Liberica"))))</f>
        <v>Robusta</v>
      </c>
      <c r="O903" t="str">
        <f>IF(J903="m","Medium",IF(J903="l","Large",IF(J903="l","Light",IF(J903="d","Dark"))))</f>
        <v>Large</v>
      </c>
    </row>
    <row r="904" spans="1:15"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8">
        <f>INDEX(products!$A$1:$G$49,MATCH(orders!$D904,products!$A$1:$A$49,0),MATCH(orders!L$1,products!$A$1:$G$1,0))</f>
        <v>31.624999999999996</v>
      </c>
      <c r="M904" s="6">
        <f>L904*E904</f>
        <v>158.12499999999997</v>
      </c>
      <c r="N904" t="str">
        <f>IF(I904="rob","Robusta",IF(I904="exc","Excelsa",IF(I904="ara","Arabica",IF(I904="lib","Liberica"))))</f>
        <v>Excelsa</v>
      </c>
      <c r="O904" t="str">
        <f>IF(J904="m","Medium",IF(J904="l","Large",IF(J904="l","Light",IF(J904="d","Dark"))))</f>
        <v>Medium</v>
      </c>
    </row>
    <row r="905" spans="1:15"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8">
        <f>INDEX(products!$A$1:$G$49,MATCH(orders!$D905,products!$A$1:$A$49,0),MATCH(orders!L$1,products!$A$1:$G$1,0))</f>
        <v>8.73</v>
      </c>
      <c r="M905" s="6">
        <f>L905*E905</f>
        <v>17.46</v>
      </c>
      <c r="N905" t="str">
        <f>IF(I905="rob","Robusta",IF(I905="exc","Excelsa",IF(I905="ara","Arabica",IF(I905="lib","Liberica"))))</f>
        <v>Liberica</v>
      </c>
      <c r="O905" t="str">
        <f>IF(J905="m","Medium",IF(J905="l","Large",IF(J905="l","Light",IF(J905="d","Dark"))))</f>
        <v>Medium</v>
      </c>
    </row>
    <row r="906" spans="1:15"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8">
        <f>INDEX(products!$A$1:$G$49,MATCH(orders!$D906,products!$A$1:$A$49,0),MATCH(orders!L$1,products!$A$1:$G$1,0))</f>
        <v>29.784999999999997</v>
      </c>
      <c r="M906" s="6">
        <f>L906*E906</f>
        <v>148.92499999999998</v>
      </c>
      <c r="N906" t="str">
        <f>IF(I906="rob","Robusta",IF(I906="exc","Excelsa",IF(I906="ara","Arabica",IF(I906="lib","Liberica"))))</f>
        <v>Arabica</v>
      </c>
      <c r="O906" t="str">
        <f>IF(J906="m","Medium",IF(J906="l","Large",IF(J906="l","Light",IF(J906="d","Dark"))))</f>
        <v>Large</v>
      </c>
    </row>
    <row r="907" spans="1:15"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8">
        <f>INDEX(products!$A$1:$G$49,MATCH(orders!$D907,products!$A$1:$A$49,0),MATCH(orders!L$1,products!$A$1:$G$1,0))</f>
        <v>6.75</v>
      </c>
      <c r="M907" s="6">
        <f>L907*E907</f>
        <v>40.5</v>
      </c>
      <c r="N907" t="str">
        <f>IF(I907="rob","Robusta",IF(I907="exc","Excelsa",IF(I907="ara","Arabica",IF(I907="lib","Liberica"))))</f>
        <v>Arabica</v>
      </c>
      <c r="O907" t="str">
        <f>IF(J907="m","Medium",IF(J907="l","Large",IF(J907="l","Light",IF(J907="d","Dark"))))</f>
        <v>Medium</v>
      </c>
    </row>
    <row r="908" spans="1:15"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8">
        <f>INDEX(products!$A$1:$G$49,MATCH(orders!$D908,products!$A$1:$A$49,0),MATCH(orders!L$1,products!$A$1:$G$1,0))</f>
        <v>6.75</v>
      </c>
      <c r="M908" s="6">
        <f>L908*E908</f>
        <v>27</v>
      </c>
      <c r="N908" t="str">
        <f>IF(I908="rob","Robusta",IF(I908="exc","Excelsa",IF(I908="ara","Arabica",IF(I908="lib","Liberica"))))</f>
        <v>Arabica</v>
      </c>
      <c r="O908" t="str">
        <f>IF(J908="m","Medium",IF(J908="l","Large",IF(J908="l","Light",IF(J908="d","Dark"))))</f>
        <v>Medium</v>
      </c>
    </row>
    <row r="909" spans="1:15"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8">
        <f>INDEX(products!$A$1:$G$49,MATCH(orders!$D909,products!$A$1:$A$49,0),MATCH(orders!L$1,products!$A$1:$G$1,0))</f>
        <v>12.95</v>
      </c>
      <c r="M909" s="6">
        <f>L909*E909</f>
        <v>38.849999999999994</v>
      </c>
      <c r="N909" t="str">
        <f>IF(I909="rob","Robusta",IF(I909="exc","Excelsa",IF(I909="ara","Arabica",IF(I909="lib","Liberica"))))</f>
        <v>Liberica</v>
      </c>
      <c r="O909" t="str">
        <f>IF(J909="m","Medium",IF(J909="l","Large",IF(J909="l","Light",IF(J909="d","Dark"))))</f>
        <v>Dark</v>
      </c>
    </row>
    <row r="910" spans="1:15"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8">
        <f>INDEX(products!$A$1:$G$49,MATCH(orders!$D910,products!$A$1:$A$49,0),MATCH(orders!L$1,products!$A$1:$G$1,0))</f>
        <v>11.95</v>
      </c>
      <c r="M910" s="6">
        <f>L910*E910</f>
        <v>59.75</v>
      </c>
      <c r="N910" t="str">
        <f>IF(I910="rob","Robusta",IF(I910="exc","Excelsa",IF(I910="ara","Arabica",IF(I910="lib","Liberica"))))</f>
        <v>Robusta</v>
      </c>
      <c r="O910" t="str">
        <f>IF(J910="m","Medium",IF(J910="l","Large",IF(J910="l","Light",IF(J910="d","Dark"))))</f>
        <v>Large</v>
      </c>
    </row>
    <row r="911" spans="1:15"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8">
        <f>INDEX(products!$A$1:$G$49,MATCH(orders!$D911,products!$A$1:$A$49,0),MATCH(orders!L$1,products!$A$1:$G$1,0))</f>
        <v>3.5849999999999995</v>
      </c>
      <c r="M911" s="6">
        <f>L911*E911</f>
        <v>10.754999999999999</v>
      </c>
      <c r="N911" t="str">
        <f>IF(I911="rob","Robusta",IF(I911="exc","Excelsa",IF(I911="ara","Arabica",IF(I911="lib","Liberica"))))</f>
        <v>Robusta</v>
      </c>
      <c r="O911" t="str">
        <f>IF(J911="m","Medium",IF(J911="l","Large",IF(J911="l","Light",IF(J911="d","Dark"))))</f>
        <v>Large</v>
      </c>
    </row>
    <row r="912" spans="1:15"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8">
        <f>INDEX(products!$A$1:$G$49,MATCH(orders!$D912,products!$A$1:$A$49,0),MATCH(orders!L$1,products!$A$1:$G$1,0))</f>
        <v>22.884999999999998</v>
      </c>
      <c r="M912" s="6">
        <f>L912*E912</f>
        <v>91.539999999999992</v>
      </c>
      <c r="N912" t="str">
        <f>IF(I912="rob","Robusta",IF(I912="exc","Excelsa",IF(I912="ara","Arabica",IF(I912="lib","Liberica"))))</f>
        <v>Arabica</v>
      </c>
      <c r="O912" t="str">
        <f>IF(J912="m","Medium",IF(J912="l","Large",IF(J912="l","Light",IF(J912="d","Dark"))))</f>
        <v>Dark</v>
      </c>
    </row>
    <row r="913" spans="1:15"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8">
        <f>INDEX(products!$A$1:$G$49,MATCH(orders!$D913,products!$A$1:$A$49,0),MATCH(orders!L$1,products!$A$1:$G$1,0))</f>
        <v>11.25</v>
      </c>
      <c r="M913" s="6">
        <f>L913*E913</f>
        <v>45</v>
      </c>
      <c r="N913" t="str">
        <f>IF(I913="rob","Robusta",IF(I913="exc","Excelsa",IF(I913="ara","Arabica",IF(I913="lib","Liberica"))))</f>
        <v>Arabica</v>
      </c>
      <c r="O913" t="str">
        <f>IF(J913="m","Medium",IF(J913="l","Large",IF(J913="l","Light",IF(J913="d","Dark"))))</f>
        <v>Medium</v>
      </c>
    </row>
    <row r="914" spans="1:15"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8">
        <f>INDEX(products!$A$1:$G$49,MATCH(orders!$D914,products!$A$1:$A$49,0),MATCH(orders!L$1,products!$A$1:$G$1,0))</f>
        <v>22.884999999999998</v>
      </c>
      <c r="M914" s="6">
        <f>L914*E914</f>
        <v>137.31</v>
      </c>
      <c r="N914" t="str">
        <f>IF(I914="rob","Robusta",IF(I914="exc","Excelsa",IF(I914="ara","Arabica",IF(I914="lib","Liberica"))))</f>
        <v>Robusta</v>
      </c>
      <c r="O914" t="str">
        <f>IF(J914="m","Medium",IF(J914="l","Large",IF(J914="l","Light",IF(J914="d","Dark"))))</f>
        <v>Medium</v>
      </c>
    </row>
    <row r="915" spans="1:15"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8">
        <f>INDEX(products!$A$1:$G$49,MATCH(orders!$D915,products!$A$1:$A$49,0),MATCH(orders!L$1,products!$A$1:$G$1,0))</f>
        <v>6.75</v>
      </c>
      <c r="M915" s="6">
        <f>L915*E915</f>
        <v>6.75</v>
      </c>
      <c r="N915" t="str">
        <f>IF(I915="rob","Robusta",IF(I915="exc","Excelsa",IF(I915="ara","Arabica",IF(I915="lib","Liberica"))))</f>
        <v>Arabica</v>
      </c>
      <c r="O915" t="str">
        <f>IF(J915="m","Medium",IF(J915="l","Large",IF(J915="l","Light",IF(J915="d","Dark"))))</f>
        <v>Medium</v>
      </c>
    </row>
    <row r="916" spans="1:15"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8">
        <f>INDEX(products!$A$1:$G$49,MATCH(orders!$D916,products!$A$1:$A$49,0),MATCH(orders!L$1,products!$A$1:$G$1,0))</f>
        <v>11.25</v>
      </c>
      <c r="M916" s="6">
        <f>L916*E916</f>
        <v>45</v>
      </c>
      <c r="N916" t="str">
        <f>IF(I916="rob","Robusta",IF(I916="exc","Excelsa",IF(I916="ara","Arabica",IF(I916="lib","Liberica"))))</f>
        <v>Arabica</v>
      </c>
      <c r="O916" t="str">
        <f>IF(J916="m","Medium",IF(J916="l","Large",IF(J916="l","Light",IF(J916="d","Dark"))))</f>
        <v>Medium</v>
      </c>
    </row>
    <row r="917" spans="1:15"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8">
        <f>INDEX(products!$A$1:$G$49,MATCH(orders!$D917,products!$A$1:$A$49,0),MATCH(orders!L$1,products!$A$1:$G$1,0))</f>
        <v>27.945</v>
      </c>
      <c r="M917" s="6">
        <f>L917*E917</f>
        <v>83.835000000000008</v>
      </c>
      <c r="N917" t="str">
        <f>IF(I917="rob","Robusta",IF(I917="exc","Excelsa",IF(I917="ara","Arabica",IF(I917="lib","Liberica"))))</f>
        <v>Excelsa</v>
      </c>
      <c r="O917" t="str">
        <f>IF(J917="m","Medium",IF(J917="l","Large",IF(J917="l","Light",IF(J917="d","Dark"))))</f>
        <v>Dark</v>
      </c>
    </row>
    <row r="918" spans="1:15"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8">
        <f>INDEX(products!$A$1:$G$49,MATCH(orders!$D918,products!$A$1:$A$49,0),MATCH(orders!L$1,products!$A$1:$G$1,0))</f>
        <v>3.645</v>
      </c>
      <c r="M918" s="6">
        <f>L918*E918</f>
        <v>3.645</v>
      </c>
      <c r="N918" t="str">
        <f>IF(I918="rob","Robusta",IF(I918="exc","Excelsa",IF(I918="ara","Arabica",IF(I918="lib","Liberica"))))</f>
        <v>Excelsa</v>
      </c>
      <c r="O918" t="str">
        <f>IF(J918="m","Medium",IF(J918="l","Large",IF(J918="l","Light",IF(J918="d","Dark"))))</f>
        <v>Dark</v>
      </c>
    </row>
    <row r="919" spans="1:15"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8">
        <f>INDEX(products!$A$1:$G$49,MATCH(orders!$D919,products!$A$1:$A$49,0),MATCH(orders!L$1,products!$A$1:$G$1,0))</f>
        <v>6.75</v>
      </c>
      <c r="M919" s="6">
        <f>L919*E919</f>
        <v>6.75</v>
      </c>
      <c r="N919" t="str">
        <f>IF(I919="rob","Robusta",IF(I919="exc","Excelsa",IF(I919="ara","Arabica",IF(I919="lib","Liberica"))))</f>
        <v>Arabica</v>
      </c>
      <c r="O919" t="str">
        <f>IF(J919="m","Medium",IF(J919="l","Large",IF(J919="l","Light",IF(J919="d","Dark"))))</f>
        <v>Medium</v>
      </c>
    </row>
    <row r="920" spans="1:15"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8">
        <f>INDEX(products!$A$1:$G$49,MATCH(orders!$D920,products!$A$1:$A$49,0),MATCH(orders!L$1,products!$A$1:$G$1,0))</f>
        <v>7.29</v>
      </c>
      <c r="M920" s="6">
        <f>L920*E920</f>
        <v>21.87</v>
      </c>
      <c r="N920" t="str">
        <f>IF(I920="rob","Robusta",IF(I920="exc","Excelsa",IF(I920="ara","Arabica",IF(I920="lib","Liberica"))))</f>
        <v>Excelsa</v>
      </c>
      <c r="O920" t="str">
        <f>IF(J920="m","Medium",IF(J920="l","Large",IF(J920="l","Light",IF(J920="d","Dark"))))</f>
        <v>Dark</v>
      </c>
    </row>
    <row r="921" spans="1:15"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8">
        <f>INDEX(products!$A$1:$G$49,MATCH(orders!$D921,products!$A$1:$A$49,0),MATCH(orders!L$1,products!$A$1:$G$1,0))</f>
        <v>2.6849999999999996</v>
      </c>
      <c r="M921" s="6">
        <f>L921*E921</f>
        <v>13.424999999999997</v>
      </c>
      <c r="N921" t="str">
        <f>IF(I921="rob","Robusta",IF(I921="exc","Excelsa",IF(I921="ara","Arabica",IF(I921="lib","Liberica"))))</f>
        <v>Robusta</v>
      </c>
      <c r="O921" t="str">
        <f>IF(J921="m","Medium",IF(J921="l","Large",IF(J921="l","Light",IF(J921="d","Dark"))))</f>
        <v>Dark</v>
      </c>
    </row>
    <row r="922" spans="1:15"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8">
        <f>INDEX(products!$A$1:$G$49,MATCH(orders!$D922,products!$A$1:$A$49,0),MATCH(orders!L$1,products!$A$1:$G$1,0))</f>
        <v>20.584999999999997</v>
      </c>
      <c r="M922" s="6">
        <f>L922*E922</f>
        <v>123.50999999999999</v>
      </c>
      <c r="N922" t="str">
        <f>IF(I922="rob","Robusta",IF(I922="exc","Excelsa",IF(I922="ara","Arabica",IF(I922="lib","Liberica"))))</f>
        <v>Robusta</v>
      </c>
      <c r="O922" t="str">
        <f>IF(J922="m","Medium",IF(J922="l","Large",IF(J922="l","Light",IF(J922="d","Dark"))))</f>
        <v>Dark</v>
      </c>
    </row>
    <row r="923" spans="1:15"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8">
        <f>INDEX(products!$A$1:$G$49,MATCH(orders!$D923,products!$A$1:$A$49,0),MATCH(orders!L$1,products!$A$1:$G$1,0))</f>
        <v>3.8849999999999998</v>
      </c>
      <c r="M923" s="6">
        <f>L923*E923</f>
        <v>7.77</v>
      </c>
      <c r="N923" t="str">
        <f>IF(I923="rob","Robusta",IF(I923="exc","Excelsa",IF(I923="ara","Arabica",IF(I923="lib","Liberica"))))</f>
        <v>Liberica</v>
      </c>
      <c r="O923" t="str">
        <f>IF(J923="m","Medium",IF(J923="l","Large",IF(J923="l","Light",IF(J923="d","Dark"))))</f>
        <v>Dark</v>
      </c>
    </row>
    <row r="924" spans="1:15"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8">
        <f>INDEX(products!$A$1:$G$49,MATCH(orders!$D924,products!$A$1:$A$49,0),MATCH(orders!L$1,products!$A$1:$G$1,0))</f>
        <v>11.25</v>
      </c>
      <c r="M924" s="6">
        <f>L924*E924</f>
        <v>67.5</v>
      </c>
      <c r="N924" t="str">
        <f>IF(I924="rob","Robusta",IF(I924="exc","Excelsa",IF(I924="ara","Arabica",IF(I924="lib","Liberica"))))</f>
        <v>Arabica</v>
      </c>
      <c r="O924" t="str">
        <f>IF(J924="m","Medium",IF(J924="l","Large",IF(J924="l","Light",IF(J924="d","Dark"))))</f>
        <v>Medium</v>
      </c>
    </row>
    <row r="925" spans="1:15"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8">
        <f>INDEX(products!$A$1:$G$49,MATCH(orders!$D925,products!$A$1:$A$49,0),MATCH(orders!L$1,products!$A$1:$G$1,0))</f>
        <v>27.945</v>
      </c>
      <c r="M925" s="6">
        <f>L925*E925</f>
        <v>27.945</v>
      </c>
      <c r="N925" t="str">
        <f>IF(I925="rob","Robusta",IF(I925="exc","Excelsa",IF(I925="ara","Arabica",IF(I925="lib","Liberica"))))</f>
        <v>Excelsa</v>
      </c>
      <c r="O925" t="str">
        <f>IF(J925="m","Medium",IF(J925="l","Large",IF(J925="l","Light",IF(J925="d","Dark"))))</f>
        <v>Dark</v>
      </c>
    </row>
    <row r="926" spans="1:15"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8">
        <f>INDEX(products!$A$1:$G$49,MATCH(orders!$D926,products!$A$1:$A$49,0),MATCH(orders!L$1,products!$A$1:$G$1,0))</f>
        <v>29.784999999999997</v>
      </c>
      <c r="M926" s="6">
        <f>L926*E926</f>
        <v>89.35499999999999</v>
      </c>
      <c r="N926" t="str">
        <f>IF(I926="rob","Robusta",IF(I926="exc","Excelsa",IF(I926="ara","Arabica",IF(I926="lib","Liberica"))))</f>
        <v>Arabica</v>
      </c>
      <c r="O926" t="str">
        <f>IF(J926="m","Medium",IF(J926="l","Large",IF(J926="l","Light",IF(J926="d","Dark"))))</f>
        <v>Large</v>
      </c>
    </row>
    <row r="927" spans="1:15"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8">
        <f>INDEX(products!$A$1:$G$49,MATCH(orders!$D927,products!$A$1:$A$49,0),MATCH(orders!L$1,products!$A$1:$G$1,0))</f>
        <v>6.75</v>
      </c>
      <c r="M927" s="6">
        <f>L927*E927</f>
        <v>20.25</v>
      </c>
      <c r="N927" t="str">
        <f>IF(I927="rob","Robusta",IF(I927="exc","Excelsa",IF(I927="ara","Arabica",IF(I927="lib","Liberica"))))</f>
        <v>Arabica</v>
      </c>
      <c r="O927" t="str">
        <f>IF(J927="m","Medium",IF(J927="l","Large",IF(J927="l","Light",IF(J927="d","Dark"))))</f>
        <v>Medium</v>
      </c>
    </row>
    <row r="928" spans="1:15"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8">
        <f>INDEX(products!$A$1:$G$49,MATCH(orders!$D928,products!$A$1:$A$49,0),MATCH(orders!L$1,products!$A$1:$G$1,0))</f>
        <v>6.75</v>
      </c>
      <c r="M928" s="6">
        <f>L928*E928</f>
        <v>33.75</v>
      </c>
      <c r="N928" t="str">
        <f>IF(I928="rob","Robusta",IF(I928="exc","Excelsa",IF(I928="ara","Arabica",IF(I928="lib","Liberica"))))</f>
        <v>Arabica</v>
      </c>
      <c r="O928" t="str">
        <f>IF(J928="m","Medium",IF(J928="l","Large",IF(J928="l","Light",IF(J928="d","Dark"))))</f>
        <v>Medium</v>
      </c>
    </row>
    <row r="929" spans="1:15"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8">
        <f>INDEX(products!$A$1:$G$49,MATCH(orders!$D929,products!$A$1:$A$49,0),MATCH(orders!L$1,products!$A$1:$G$1,0))</f>
        <v>27.945</v>
      </c>
      <c r="M929" s="6">
        <f>L929*E929</f>
        <v>111.78</v>
      </c>
      <c r="N929" t="str">
        <f>IF(I929="rob","Robusta",IF(I929="exc","Excelsa",IF(I929="ara","Arabica",IF(I929="lib","Liberica"))))</f>
        <v>Excelsa</v>
      </c>
      <c r="O929" t="str">
        <f>IF(J929="m","Medium",IF(J929="l","Large",IF(J929="l","Light",IF(J929="d","Dark"))))</f>
        <v>Dark</v>
      </c>
    </row>
    <row r="930" spans="1:15"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8">
        <f>INDEX(products!$A$1:$G$49,MATCH(orders!$D930,products!$A$1:$A$49,0),MATCH(orders!L$1,products!$A$1:$G$1,0))</f>
        <v>31.624999999999996</v>
      </c>
      <c r="M930" s="6">
        <f>L930*E930</f>
        <v>63.249999999999993</v>
      </c>
      <c r="N930" t="str">
        <f>IF(I930="rob","Robusta",IF(I930="exc","Excelsa",IF(I930="ara","Arabica",IF(I930="lib","Liberica"))))</f>
        <v>Excelsa</v>
      </c>
      <c r="O930" t="str">
        <f>IF(J930="m","Medium",IF(J930="l","Large",IF(J930="l","Light",IF(J930="d","Dark"))))</f>
        <v>Medium</v>
      </c>
    </row>
    <row r="931" spans="1:15"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8">
        <f>INDEX(products!$A$1:$G$49,MATCH(orders!$D931,products!$A$1:$A$49,0),MATCH(orders!L$1,products!$A$1:$G$1,0))</f>
        <v>4.4550000000000001</v>
      </c>
      <c r="M931" s="6">
        <f>L931*E931</f>
        <v>8.91</v>
      </c>
      <c r="N931" t="str">
        <f>IF(I931="rob","Robusta",IF(I931="exc","Excelsa",IF(I931="ara","Arabica",IF(I931="lib","Liberica"))))</f>
        <v>Excelsa</v>
      </c>
      <c r="O931" t="str">
        <f>IF(J931="m","Medium",IF(J931="l","Large",IF(J931="l","Light",IF(J931="d","Dark"))))</f>
        <v>Large</v>
      </c>
    </row>
    <row r="932" spans="1:15"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8">
        <f>INDEX(products!$A$1:$G$49,MATCH(orders!$D932,products!$A$1:$A$49,0),MATCH(orders!L$1,products!$A$1:$G$1,0))</f>
        <v>12.15</v>
      </c>
      <c r="M932" s="6">
        <f>L932*E932</f>
        <v>12.15</v>
      </c>
      <c r="N932" t="str">
        <f>IF(I932="rob","Robusta",IF(I932="exc","Excelsa",IF(I932="ara","Arabica",IF(I932="lib","Liberica"))))</f>
        <v>Excelsa</v>
      </c>
      <c r="O932" t="str">
        <f>IF(J932="m","Medium",IF(J932="l","Large",IF(J932="l","Light",IF(J932="d","Dark"))))</f>
        <v>Dark</v>
      </c>
    </row>
    <row r="933" spans="1:15"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8">
        <f>INDEX(products!$A$1:$G$49,MATCH(orders!$D933,products!$A$1:$A$49,0),MATCH(orders!L$1,products!$A$1:$G$1,0))</f>
        <v>5.97</v>
      </c>
      <c r="M933" s="6">
        <f>L933*E933</f>
        <v>23.88</v>
      </c>
      <c r="N933" t="str">
        <f>IF(I933="rob","Robusta",IF(I933="exc","Excelsa",IF(I933="ara","Arabica",IF(I933="lib","Liberica"))))</f>
        <v>Arabica</v>
      </c>
      <c r="O933" t="str">
        <f>IF(J933="m","Medium",IF(J933="l","Large",IF(J933="l","Light",IF(J933="d","Dark"))))</f>
        <v>Dark</v>
      </c>
    </row>
    <row r="934" spans="1:15"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8">
        <f>INDEX(products!$A$1:$G$49,MATCH(orders!$D934,products!$A$1:$A$49,0),MATCH(orders!L$1,products!$A$1:$G$1,0))</f>
        <v>13.75</v>
      </c>
      <c r="M934" s="6">
        <f>L934*E934</f>
        <v>55</v>
      </c>
      <c r="N934" t="str">
        <f>IF(I934="rob","Robusta",IF(I934="exc","Excelsa",IF(I934="ara","Arabica",IF(I934="lib","Liberica"))))</f>
        <v>Excelsa</v>
      </c>
      <c r="O934" t="str">
        <f>IF(J934="m","Medium",IF(J934="l","Large",IF(J934="l","Light",IF(J934="d","Dark"))))</f>
        <v>Medium</v>
      </c>
    </row>
    <row r="935" spans="1:15"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8">
        <f>INDEX(products!$A$1:$G$49,MATCH(orders!$D935,products!$A$1:$A$49,0),MATCH(orders!L$1,products!$A$1:$G$1,0))</f>
        <v>8.9499999999999993</v>
      </c>
      <c r="M935" s="6">
        <f>L935*E935</f>
        <v>26.849999999999998</v>
      </c>
      <c r="N935" t="str">
        <f>IF(I935="rob","Robusta",IF(I935="exc","Excelsa",IF(I935="ara","Arabica",IF(I935="lib","Liberica"))))</f>
        <v>Robusta</v>
      </c>
      <c r="O935" t="str">
        <f>IF(J935="m","Medium",IF(J935="l","Large",IF(J935="l","Light",IF(J935="d","Dark"))))</f>
        <v>Dark</v>
      </c>
    </row>
    <row r="936" spans="1:15"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8">
        <f>INDEX(products!$A$1:$G$49,MATCH(orders!$D936,products!$A$1:$A$49,0),MATCH(orders!L$1,products!$A$1:$G$1,0))</f>
        <v>22.884999999999998</v>
      </c>
      <c r="M936" s="6">
        <f>L936*E936</f>
        <v>114.42499999999998</v>
      </c>
      <c r="N936" t="str">
        <f>IF(I936="rob","Robusta",IF(I936="exc","Excelsa",IF(I936="ara","Arabica",IF(I936="lib","Liberica"))))</f>
        <v>Robusta</v>
      </c>
      <c r="O936" t="str">
        <f>IF(J936="m","Medium",IF(J936="l","Large",IF(J936="l","Light",IF(J936="d","Dark"))))</f>
        <v>Medium</v>
      </c>
    </row>
    <row r="937" spans="1:15"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8">
        <f>INDEX(products!$A$1:$G$49,MATCH(orders!$D937,products!$A$1:$A$49,0),MATCH(orders!L$1,products!$A$1:$G$1,0))</f>
        <v>25.874999999999996</v>
      </c>
      <c r="M937" s="6">
        <f>L937*E937</f>
        <v>155.24999999999997</v>
      </c>
      <c r="N937" t="str">
        <f>IF(I937="rob","Robusta",IF(I937="exc","Excelsa",IF(I937="ara","Arabica",IF(I937="lib","Liberica"))))</f>
        <v>Arabica</v>
      </c>
      <c r="O937" t="str">
        <f>IF(J937="m","Medium",IF(J937="l","Large",IF(J937="l","Light",IF(J937="d","Dark"))))</f>
        <v>Medium</v>
      </c>
    </row>
    <row r="938" spans="1:15"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8">
        <f>INDEX(products!$A$1:$G$49,MATCH(orders!$D938,products!$A$1:$A$49,0),MATCH(orders!L$1,products!$A$1:$G$1,0))</f>
        <v>7.77</v>
      </c>
      <c r="M938" s="6">
        <f>L938*E938</f>
        <v>23.31</v>
      </c>
      <c r="N938" t="str">
        <f>IF(I938="rob","Robusta",IF(I938="exc","Excelsa",IF(I938="ara","Arabica",IF(I938="lib","Liberica"))))</f>
        <v>Liberica</v>
      </c>
      <c r="O938" t="str">
        <f>IF(J938="m","Medium",IF(J938="l","Large",IF(J938="l","Light",IF(J938="d","Dark"))))</f>
        <v>Dark</v>
      </c>
    </row>
    <row r="939" spans="1:15"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8">
        <f>INDEX(products!$A$1:$G$49,MATCH(orders!$D939,products!$A$1:$A$49,0),MATCH(orders!L$1,products!$A$1:$G$1,0))</f>
        <v>22.884999999999998</v>
      </c>
      <c r="M939" s="6">
        <f>L939*E939</f>
        <v>91.539999999999992</v>
      </c>
      <c r="N939" t="str">
        <f>IF(I939="rob","Robusta",IF(I939="exc","Excelsa",IF(I939="ara","Arabica",IF(I939="lib","Liberica"))))</f>
        <v>Robusta</v>
      </c>
      <c r="O939" t="str">
        <f>IF(J939="m","Medium",IF(J939="l","Large",IF(J939="l","Light",IF(J939="d","Dark"))))</f>
        <v>Medium</v>
      </c>
    </row>
    <row r="940" spans="1:15"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8">
        <f>INDEX(products!$A$1:$G$49,MATCH(orders!$D940,products!$A$1:$A$49,0),MATCH(orders!L$1,products!$A$1:$G$1,0))</f>
        <v>14.85</v>
      </c>
      <c r="M940" s="6">
        <f>L940*E940</f>
        <v>74.25</v>
      </c>
      <c r="N940" t="str">
        <f>IF(I940="rob","Robusta",IF(I940="exc","Excelsa",IF(I940="ara","Arabica",IF(I940="lib","Liberica"))))</f>
        <v>Excelsa</v>
      </c>
      <c r="O940" t="str">
        <f>IF(J940="m","Medium",IF(J940="l","Large",IF(J940="l","Light",IF(J940="d","Dark"))))</f>
        <v>Large</v>
      </c>
    </row>
    <row r="941" spans="1:15"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8">
        <f>INDEX(products!$A$1:$G$49,MATCH(orders!$D941,products!$A$1:$A$49,0),MATCH(orders!L$1,products!$A$1:$G$1,0))</f>
        <v>4.7549999999999999</v>
      </c>
      <c r="M941" s="6">
        <f>L941*E941</f>
        <v>28.53</v>
      </c>
      <c r="N941" t="str">
        <f>IF(I941="rob","Robusta",IF(I941="exc","Excelsa",IF(I941="ara","Arabica",IF(I941="lib","Liberica"))))</f>
        <v>Liberica</v>
      </c>
      <c r="O941" t="str">
        <f>IF(J941="m","Medium",IF(J941="l","Large",IF(J941="l","Light",IF(J941="d","Dark"))))</f>
        <v>Large</v>
      </c>
    </row>
    <row r="942" spans="1:15"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8">
        <f>INDEX(products!$A$1:$G$49,MATCH(orders!$D942,products!$A$1:$A$49,0),MATCH(orders!L$1,products!$A$1:$G$1,0))</f>
        <v>7.169999999999999</v>
      </c>
      <c r="M942" s="6">
        <f>L942*E942</f>
        <v>14.339999999999998</v>
      </c>
      <c r="N942" t="str">
        <f>IF(I942="rob","Robusta",IF(I942="exc","Excelsa",IF(I942="ara","Arabica",IF(I942="lib","Liberica"))))</f>
        <v>Robusta</v>
      </c>
      <c r="O942" t="str">
        <f>IF(J942="m","Medium",IF(J942="l","Large",IF(J942="l","Light",IF(J942="d","Dark"))))</f>
        <v>Large</v>
      </c>
    </row>
    <row r="943" spans="1:15"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8">
        <f>INDEX(products!$A$1:$G$49,MATCH(orders!$D943,products!$A$1:$A$49,0),MATCH(orders!L$1,products!$A$1:$G$1,0))</f>
        <v>7.77</v>
      </c>
      <c r="M943" s="6">
        <f>L943*E943</f>
        <v>15.54</v>
      </c>
      <c r="N943" t="str">
        <f>IF(I943="rob","Robusta",IF(I943="exc","Excelsa",IF(I943="ara","Arabica",IF(I943="lib","Liberica"))))</f>
        <v>Arabica</v>
      </c>
      <c r="O943" t="str">
        <f>IF(J943="m","Medium",IF(J943="l","Large",IF(J943="l","Light",IF(J943="d","Dark"))))</f>
        <v>Large</v>
      </c>
    </row>
    <row r="944" spans="1:15"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8">
        <f>INDEX(products!$A$1:$G$49,MATCH(orders!$D944,products!$A$1:$A$49,0),MATCH(orders!L$1,products!$A$1:$G$1,0))</f>
        <v>11.95</v>
      </c>
      <c r="M944" s="6">
        <f>L944*E944</f>
        <v>35.849999999999994</v>
      </c>
      <c r="N944" t="str">
        <f>IF(I944="rob","Robusta",IF(I944="exc","Excelsa",IF(I944="ara","Arabica",IF(I944="lib","Liberica"))))</f>
        <v>Robusta</v>
      </c>
      <c r="O944" t="str">
        <f>IF(J944="m","Medium",IF(J944="l","Large",IF(J944="l","Light",IF(J944="d","Dark"))))</f>
        <v>Large</v>
      </c>
    </row>
    <row r="945" spans="1:15"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8">
        <f>INDEX(products!$A$1:$G$49,MATCH(orders!$D945,products!$A$1:$A$49,0),MATCH(orders!L$1,products!$A$1:$G$1,0))</f>
        <v>7.77</v>
      </c>
      <c r="M945" s="6">
        <f>L945*E945</f>
        <v>46.62</v>
      </c>
      <c r="N945" t="str">
        <f>IF(I945="rob","Robusta",IF(I945="exc","Excelsa",IF(I945="ara","Arabica",IF(I945="lib","Liberica"))))</f>
        <v>Arabica</v>
      </c>
      <c r="O945" t="str">
        <f>IF(J945="m","Medium",IF(J945="l","Large",IF(J945="l","Light",IF(J945="d","Dark"))))</f>
        <v>Large</v>
      </c>
    </row>
    <row r="946" spans="1:15"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8">
        <f>INDEX(products!$A$1:$G$49,MATCH(orders!$D946,products!$A$1:$A$49,0),MATCH(orders!L$1,products!$A$1:$G$1,0))</f>
        <v>7.169999999999999</v>
      </c>
      <c r="M946" s="6">
        <f>L946*E946</f>
        <v>35.849999999999994</v>
      </c>
      <c r="N946" t="str">
        <f>IF(I946="rob","Robusta",IF(I946="exc","Excelsa",IF(I946="ara","Arabica",IF(I946="lib","Liberica"))))</f>
        <v>Robusta</v>
      </c>
      <c r="O946" t="str">
        <f>IF(J946="m","Medium",IF(J946="l","Large",IF(J946="l","Light",IF(J946="d","Dark"))))</f>
        <v>Large</v>
      </c>
    </row>
    <row r="947" spans="1:15"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8">
        <f>INDEX(products!$A$1:$G$49,MATCH(orders!$D947,products!$A$1:$A$49,0),MATCH(orders!L$1,products!$A$1:$G$1,0))</f>
        <v>29.784999999999997</v>
      </c>
      <c r="M947" s="6">
        <f>L947*E947</f>
        <v>119.13999999999999</v>
      </c>
      <c r="N947" t="str">
        <f>IF(I947="rob","Robusta",IF(I947="exc","Excelsa",IF(I947="ara","Arabica",IF(I947="lib","Liberica"))))</f>
        <v>Liberica</v>
      </c>
      <c r="O947" t="str">
        <f>IF(J947="m","Medium",IF(J947="l","Large",IF(J947="l","Light",IF(J947="d","Dark"))))</f>
        <v>Dark</v>
      </c>
    </row>
    <row r="948" spans="1:15"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8">
        <f>INDEX(products!$A$1:$G$49,MATCH(orders!$D948,products!$A$1:$A$49,0),MATCH(orders!L$1,products!$A$1:$G$1,0))</f>
        <v>7.77</v>
      </c>
      <c r="M948" s="6">
        <f>L948*E948</f>
        <v>23.31</v>
      </c>
      <c r="N948" t="str">
        <f>IF(I948="rob","Robusta",IF(I948="exc","Excelsa",IF(I948="ara","Arabica",IF(I948="lib","Liberica"))))</f>
        <v>Liberica</v>
      </c>
      <c r="O948" t="str">
        <f>IF(J948="m","Medium",IF(J948="l","Large",IF(J948="l","Light",IF(J948="d","Dark"))))</f>
        <v>Dark</v>
      </c>
    </row>
    <row r="949" spans="1:15"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8">
        <f>INDEX(products!$A$1:$G$49,MATCH(orders!$D949,products!$A$1:$A$49,0),MATCH(orders!L$1,products!$A$1:$G$1,0))</f>
        <v>11.25</v>
      </c>
      <c r="M949" s="6">
        <f>L949*E949</f>
        <v>11.25</v>
      </c>
      <c r="N949" t="str">
        <f>IF(I949="rob","Robusta",IF(I949="exc","Excelsa",IF(I949="ara","Arabica",IF(I949="lib","Liberica"))))</f>
        <v>Arabica</v>
      </c>
      <c r="O949" t="str">
        <f>IF(J949="m","Medium",IF(J949="l","Large",IF(J949="l","Light",IF(J949="d","Dark"))))</f>
        <v>Medium</v>
      </c>
    </row>
    <row r="950" spans="1:15"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8">
        <f>INDEX(products!$A$1:$G$49,MATCH(orders!$D950,products!$A$1:$A$49,0),MATCH(orders!L$1,products!$A$1:$G$1,0))</f>
        <v>27.945</v>
      </c>
      <c r="M950" s="6">
        <f>L950*E950</f>
        <v>83.835000000000008</v>
      </c>
      <c r="N950" t="str">
        <f>IF(I950="rob","Robusta",IF(I950="exc","Excelsa",IF(I950="ara","Arabica",IF(I950="lib","Liberica"))))</f>
        <v>Excelsa</v>
      </c>
      <c r="O950" t="str">
        <f>IF(J950="m","Medium",IF(J950="l","Large",IF(J950="l","Light",IF(J950="d","Dark"))))</f>
        <v>Dark</v>
      </c>
    </row>
    <row r="951" spans="1:15"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8">
        <f>INDEX(products!$A$1:$G$49,MATCH(orders!$D951,products!$A$1:$A$49,0),MATCH(orders!L$1,products!$A$1:$G$1,0))</f>
        <v>27.484999999999996</v>
      </c>
      <c r="M951" s="6">
        <f>L951*E951</f>
        <v>109.93999999999998</v>
      </c>
      <c r="N951" t="str">
        <f>IF(I951="rob","Robusta",IF(I951="exc","Excelsa",IF(I951="ara","Arabica",IF(I951="lib","Liberica"))))</f>
        <v>Robusta</v>
      </c>
      <c r="O951" t="str">
        <f>IF(J951="m","Medium",IF(J951="l","Large",IF(J951="l","Light",IF(J951="d","Dark"))))</f>
        <v>Large</v>
      </c>
    </row>
    <row r="952" spans="1:15"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8">
        <f>INDEX(products!$A$1:$G$49,MATCH(orders!$D952,products!$A$1:$A$49,0),MATCH(orders!L$1,products!$A$1:$G$1,0))</f>
        <v>3.5849999999999995</v>
      </c>
      <c r="M952" s="6">
        <f>L952*E952</f>
        <v>14.339999999999998</v>
      </c>
      <c r="N952" t="str">
        <f>IF(I952="rob","Robusta",IF(I952="exc","Excelsa",IF(I952="ara","Arabica",IF(I952="lib","Liberica"))))</f>
        <v>Robusta</v>
      </c>
      <c r="O952" t="str">
        <f>IF(J952="m","Medium",IF(J952="l","Large",IF(J952="l","Light",IF(J952="d","Dark"))))</f>
        <v>Large</v>
      </c>
    </row>
    <row r="953" spans="1:15"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8">
        <f>INDEX(products!$A$1:$G$49,MATCH(orders!$D953,products!$A$1:$A$49,0),MATCH(orders!L$1,products!$A$1:$G$1,0))</f>
        <v>3.5849999999999995</v>
      </c>
      <c r="M953" s="6">
        <f>L953*E953</f>
        <v>21.509999999999998</v>
      </c>
      <c r="N953" t="str">
        <f>IF(I953="rob","Robusta",IF(I953="exc","Excelsa",IF(I953="ara","Arabica",IF(I953="lib","Liberica"))))</f>
        <v>Robusta</v>
      </c>
      <c r="O953" t="str">
        <f>IF(J953="m","Medium",IF(J953="l","Large",IF(J953="l","Light",IF(J953="d","Dark"))))</f>
        <v>Large</v>
      </c>
    </row>
    <row r="954" spans="1:15"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8">
        <f>INDEX(products!$A$1:$G$49,MATCH(orders!$D954,products!$A$1:$A$49,0),MATCH(orders!L$1,products!$A$1:$G$1,0))</f>
        <v>11.25</v>
      </c>
      <c r="M954" s="6">
        <f>L954*E954</f>
        <v>22.5</v>
      </c>
      <c r="N954" t="str">
        <f>IF(I954="rob","Robusta",IF(I954="exc","Excelsa",IF(I954="ara","Arabica",IF(I954="lib","Liberica"))))</f>
        <v>Arabica</v>
      </c>
      <c r="O954" t="str">
        <f>IF(J954="m","Medium",IF(J954="l","Large",IF(J954="l","Light",IF(J954="d","Dark"))))</f>
        <v>Medium</v>
      </c>
    </row>
    <row r="955" spans="1:15"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8">
        <f>INDEX(products!$A$1:$G$49,MATCH(orders!$D955,products!$A$1:$A$49,0),MATCH(orders!L$1,products!$A$1:$G$1,0))</f>
        <v>3.8849999999999998</v>
      </c>
      <c r="M955" s="6">
        <f>L955*E955</f>
        <v>3.8849999999999998</v>
      </c>
      <c r="N955" t="str">
        <f>IF(I955="rob","Robusta",IF(I955="exc","Excelsa",IF(I955="ara","Arabica",IF(I955="lib","Liberica"))))</f>
        <v>Arabica</v>
      </c>
      <c r="O955" t="str">
        <f>IF(J955="m","Medium",IF(J955="l","Large",IF(J955="l","Light",IF(J955="d","Dark"))))</f>
        <v>Large</v>
      </c>
    </row>
    <row r="956" spans="1:15"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8">
        <f>INDEX(products!$A$1:$G$49,MATCH(orders!$D956,products!$A$1:$A$49,0),MATCH(orders!L$1,products!$A$1:$G$1,0))</f>
        <v>27.945</v>
      </c>
      <c r="M956" s="6">
        <f>L956*E956</f>
        <v>27.945</v>
      </c>
      <c r="N956" t="str">
        <f>IF(I956="rob","Robusta",IF(I956="exc","Excelsa",IF(I956="ara","Arabica",IF(I956="lib","Liberica"))))</f>
        <v>Excelsa</v>
      </c>
      <c r="O956" t="str">
        <f>IF(J956="m","Medium",IF(J956="l","Large",IF(J956="l","Light",IF(J956="d","Dark"))))</f>
        <v>Dark</v>
      </c>
    </row>
    <row r="957" spans="1:15"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8">
        <f>INDEX(products!$A$1:$G$49,MATCH(orders!$D957,products!$A$1:$A$49,0),MATCH(orders!L$1,products!$A$1:$G$1,0))</f>
        <v>34.154999999999994</v>
      </c>
      <c r="M957" s="6">
        <f>L957*E957</f>
        <v>170.77499999999998</v>
      </c>
      <c r="N957" t="str">
        <f>IF(I957="rob","Robusta",IF(I957="exc","Excelsa",IF(I957="ara","Arabica",IF(I957="lib","Liberica"))))</f>
        <v>Excelsa</v>
      </c>
      <c r="O957" t="str">
        <f>IF(J957="m","Medium",IF(J957="l","Large",IF(J957="l","Light",IF(J957="d","Dark"))))</f>
        <v>Large</v>
      </c>
    </row>
    <row r="958" spans="1:15"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8">
        <f>INDEX(products!$A$1:$G$49,MATCH(orders!$D958,products!$A$1:$A$49,0),MATCH(orders!L$1,products!$A$1:$G$1,0))</f>
        <v>27.484999999999996</v>
      </c>
      <c r="M958" s="6">
        <f>L958*E958</f>
        <v>54.969999999999992</v>
      </c>
      <c r="N958" t="str">
        <f>IF(I958="rob","Robusta",IF(I958="exc","Excelsa",IF(I958="ara","Arabica",IF(I958="lib","Liberica"))))</f>
        <v>Robusta</v>
      </c>
      <c r="O958" t="str">
        <f>IF(J958="m","Medium",IF(J958="l","Large",IF(J958="l","Light",IF(J958="d","Dark"))))</f>
        <v>Large</v>
      </c>
    </row>
    <row r="959" spans="1:15"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8">
        <f>INDEX(products!$A$1:$G$49,MATCH(orders!$D959,products!$A$1:$A$49,0),MATCH(orders!L$1,products!$A$1:$G$1,0))</f>
        <v>14.85</v>
      </c>
      <c r="M959" s="6">
        <f>L959*E959</f>
        <v>14.85</v>
      </c>
      <c r="N959" t="str">
        <f>IF(I959="rob","Robusta",IF(I959="exc","Excelsa",IF(I959="ara","Arabica",IF(I959="lib","Liberica"))))</f>
        <v>Excelsa</v>
      </c>
      <c r="O959" t="str">
        <f>IF(J959="m","Medium",IF(J959="l","Large",IF(J959="l","Light",IF(J959="d","Dark"))))</f>
        <v>Large</v>
      </c>
    </row>
    <row r="960" spans="1:15"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8">
        <f>INDEX(products!$A$1:$G$49,MATCH(orders!$D960,products!$A$1:$A$49,0),MATCH(orders!L$1,products!$A$1:$G$1,0))</f>
        <v>3.8849999999999998</v>
      </c>
      <c r="M960" s="6">
        <f>L960*E960</f>
        <v>7.77</v>
      </c>
      <c r="N960" t="str">
        <f>IF(I960="rob","Robusta",IF(I960="exc","Excelsa",IF(I960="ara","Arabica",IF(I960="lib","Liberica"))))</f>
        <v>Arabica</v>
      </c>
      <c r="O960" t="str">
        <f>IF(J960="m","Medium",IF(J960="l","Large",IF(J960="l","Light",IF(J960="d","Dark"))))</f>
        <v>Large</v>
      </c>
    </row>
    <row r="961" spans="1:15"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8">
        <f>INDEX(products!$A$1:$G$49,MATCH(orders!$D961,products!$A$1:$A$49,0),MATCH(orders!L$1,products!$A$1:$G$1,0))</f>
        <v>4.7549999999999999</v>
      </c>
      <c r="M961" s="6">
        <f>L961*E961</f>
        <v>23.774999999999999</v>
      </c>
      <c r="N961" t="str">
        <f>IF(I961="rob","Robusta",IF(I961="exc","Excelsa",IF(I961="ara","Arabica",IF(I961="lib","Liberica"))))</f>
        <v>Liberica</v>
      </c>
      <c r="O961" t="str">
        <f>IF(J961="m","Medium",IF(J961="l","Large",IF(J961="l","Light",IF(J961="d","Dark"))))</f>
        <v>Large</v>
      </c>
    </row>
    <row r="962" spans="1:15"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8">
        <f>INDEX(products!$A$1:$G$49,MATCH(orders!$D962,products!$A$1:$A$49,0),MATCH(orders!L$1,products!$A$1:$G$1,0))</f>
        <v>15.85</v>
      </c>
      <c r="M962" s="6">
        <f>L962*E962</f>
        <v>79.25</v>
      </c>
      <c r="N962" t="str">
        <f>IF(I962="rob","Robusta",IF(I962="exc","Excelsa",IF(I962="ara","Arabica",IF(I962="lib","Liberica"))))</f>
        <v>Liberica</v>
      </c>
      <c r="O962" t="str">
        <f>IF(J962="m","Medium",IF(J962="l","Large",IF(J962="l","Light",IF(J962="d","Dark"))))</f>
        <v>Large</v>
      </c>
    </row>
    <row r="963" spans="1:15"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8">
        <f>INDEX(products!$A$1:$G$49,MATCH(orders!$D963,products!$A$1:$A$49,0),MATCH(orders!L$1,products!$A$1:$G$1,0))</f>
        <v>22.884999999999998</v>
      </c>
      <c r="M963" s="6">
        <f>L963*E963</f>
        <v>45.769999999999996</v>
      </c>
      <c r="N963" t="str">
        <f>IF(I963="rob","Robusta",IF(I963="exc","Excelsa",IF(I963="ara","Arabica",IF(I963="lib","Liberica"))))</f>
        <v>Arabica</v>
      </c>
      <c r="O963" t="str">
        <f>IF(J963="m","Medium",IF(J963="l","Large",IF(J963="l","Light",IF(J963="d","Dark"))))</f>
        <v>Dark</v>
      </c>
    </row>
    <row r="964" spans="1:15"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8">
        <f>INDEX(products!$A$1:$G$49,MATCH(orders!$D964,products!$A$1:$A$49,0),MATCH(orders!L$1,products!$A$1:$G$1,0))</f>
        <v>8.9499999999999993</v>
      </c>
      <c r="M964" s="6">
        <f>L964*E964</f>
        <v>8.9499999999999993</v>
      </c>
      <c r="N964" t="str">
        <f>IF(I964="rob","Robusta",IF(I964="exc","Excelsa",IF(I964="ara","Arabica",IF(I964="lib","Liberica"))))</f>
        <v>Robusta</v>
      </c>
      <c r="O964" t="str">
        <f>IF(J964="m","Medium",IF(J964="l","Large",IF(J964="l","Light",IF(J964="d","Dark"))))</f>
        <v>Dark</v>
      </c>
    </row>
    <row r="965" spans="1:15"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8">
        <f>INDEX(products!$A$1:$G$49,MATCH(orders!$D965,products!$A$1:$A$49,0),MATCH(orders!L$1,products!$A$1:$G$1,0))</f>
        <v>5.97</v>
      </c>
      <c r="M965" s="6">
        <f>L965*E965</f>
        <v>23.88</v>
      </c>
      <c r="N965" t="str">
        <f>IF(I965="rob","Robusta",IF(I965="exc","Excelsa",IF(I965="ara","Arabica",IF(I965="lib","Liberica"))))</f>
        <v>Robusta</v>
      </c>
      <c r="O965" t="str">
        <f>IF(J965="m","Medium",IF(J965="l","Large",IF(J965="l","Light",IF(J965="d","Dark"))))</f>
        <v>Medium</v>
      </c>
    </row>
    <row r="966" spans="1:15"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8">
        <f>INDEX(products!$A$1:$G$49,MATCH(orders!$D966,products!$A$1:$A$49,0),MATCH(orders!L$1,products!$A$1:$G$1,0))</f>
        <v>4.4550000000000001</v>
      </c>
      <c r="M966" s="6">
        <f>L966*E966</f>
        <v>22.274999999999999</v>
      </c>
      <c r="N966" t="str">
        <f>IF(I966="rob","Robusta",IF(I966="exc","Excelsa",IF(I966="ara","Arabica",IF(I966="lib","Liberica"))))</f>
        <v>Excelsa</v>
      </c>
      <c r="O966" t="str">
        <f>IF(J966="m","Medium",IF(J966="l","Large",IF(J966="l","Light",IF(J966="d","Dark"))))</f>
        <v>Large</v>
      </c>
    </row>
    <row r="967" spans="1:15"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8">
        <f>INDEX(products!$A$1:$G$49,MATCH(orders!$D967,products!$A$1:$A$49,0),MATCH(orders!L$1,products!$A$1:$G$1,0))</f>
        <v>9.9499999999999993</v>
      </c>
      <c r="M967" s="6">
        <f>L967*E967</f>
        <v>29.849999999999998</v>
      </c>
      <c r="N967" t="str">
        <f>IF(I967="rob","Robusta",IF(I967="exc","Excelsa",IF(I967="ara","Arabica",IF(I967="lib","Liberica"))))</f>
        <v>Robusta</v>
      </c>
      <c r="O967" t="str">
        <f>IF(J967="m","Medium",IF(J967="l","Large",IF(J967="l","Light",IF(J967="d","Dark"))))</f>
        <v>Medium</v>
      </c>
    </row>
    <row r="968" spans="1:15"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8">
        <f>INDEX(products!$A$1:$G$49,MATCH(orders!$D968,products!$A$1:$A$49,0),MATCH(orders!L$1,products!$A$1:$G$1,0))</f>
        <v>8.91</v>
      </c>
      <c r="M968" s="6">
        <f>L968*E968</f>
        <v>53.46</v>
      </c>
      <c r="N968" t="str">
        <f>IF(I968="rob","Robusta",IF(I968="exc","Excelsa",IF(I968="ara","Arabica",IF(I968="lib","Liberica"))))</f>
        <v>Excelsa</v>
      </c>
      <c r="O968" t="str">
        <f>IF(J968="m","Medium",IF(J968="l","Large",IF(J968="l","Light",IF(J968="d","Dark"))))</f>
        <v>Large</v>
      </c>
    </row>
    <row r="969" spans="1:15"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8">
        <f>INDEX(products!$A$1:$G$49,MATCH(orders!$D969,products!$A$1:$A$49,0),MATCH(orders!L$1,products!$A$1:$G$1,0))</f>
        <v>2.6849999999999996</v>
      </c>
      <c r="M969" s="6">
        <f>L969*E969</f>
        <v>2.6849999999999996</v>
      </c>
      <c r="N969" t="str">
        <f>IF(I969="rob","Robusta",IF(I969="exc","Excelsa",IF(I969="ara","Arabica",IF(I969="lib","Liberica"))))</f>
        <v>Robusta</v>
      </c>
      <c r="O969" t="str">
        <f>IF(J969="m","Medium",IF(J969="l","Large",IF(J969="l","Light",IF(J969="d","Dark"))))</f>
        <v>Dark</v>
      </c>
    </row>
    <row r="970" spans="1:15"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8">
        <f>INDEX(products!$A$1:$G$49,MATCH(orders!$D970,products!$A$1:$A$49,0),MATCH(orders!L$1,products!$A$1:$G$1,0))</f>
        <v>2.9849999999999999</v>
      </c>
      <c r="M970" s="6">
        <f>L970*E970</f>
        <v>5.97</v>
      </c>
      <c r="N970" t="str">
        <f>IF(I970="rob","Robusta",IF(I970="exc","Excelsa",IF(I970="ara","Arabica",IF(I970="lib","Liberica"))))</f>
        <v>Robusta</v>
      </c>
      <c r="O970" t="str">
        <f>IF(J970="m","Medium",IF(J970="l","Large",IF(J970="l","Light",IF(J970="d","Dark"))))</f>
        <v>Medium</v>
      </c>
    </row>
    <row r="971" spans="1:15"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8">
        <f>INDEX(products!$A$1:$G$49,MATCH(orders!$D971,products!$A$1:$A$49,0),MATCH(orders!L$1,products!$A$1:$G$1,0))</f>
        <v>12.95</v>
      </c>
      <c r="M971" s="6">
        <f>L971*E971</f>
        <v>12.95</v>
      </c>
      <c r="N971" t="str">
        <f>IF(I971="rob","Robusta",IF(I971="exc","Excelsa",IF(I971="ara","Arabica",IF(I971="lib","Liberica"))))</f>
        <v>Liberica</v>
      </c>
      <c r="O971" t="str">
        <f>IF(J971="m","Medium",IF(J971="l","Large",IF(J971="l","Light",IF(J971="d","Dark"))))</f>
        <v>Dark</v>
      </c>
    </row>
    <row r="972" spans="1:15"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8">
        <f>INDEX(products!$A$1:$G$49,MATCH(orders!$D972,products!$A$1:$A$49,0),MATCH(orders!L$1,products!$A$1:$G$1,0))</f>
        <v>8.25</v>
      </c>
      <c r="M972" s="6">
        <f>L972*E972</f>
        <v>8.25</v>
      </c>
      <c r="N972" t="str">
        <f>IF(I972="rob","Robusta",IF(I972="exc","Excelsa",IF(I972="ara","Arabica",IF(I972="lib","Liberica"))))</f>
        <v>Excelsa</v>
      </c>
      <c r="O972" t="str">
        <f>IF(J972="m","Medium",IF(J972="l","Large",IF(J972="l","Light",IF(J972="d","Dark"))))</f>
        <v>Medium</v>
      </c>
    </row>
    <row r="973" spans="1:15"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8">
        <f>INDEX(products!$A$1:$G$49,MATCH(orders!$D973,products!$A$1:$A$49,0),MATCH(orders!L$1,products!$A$1:$G$1,0))</f>
        <v>29.784999999999997</v>
      </c>
      <c r="M973" s="6">
        <f>L973*E973</f>
        <v>148.92499999999998</v>
      </c>
      <c r="N973" t="str">
        <f>IF(I973="rob","Robusta",IF(I973="exc","Excelsa",IF(I973="ara","Arabica",IF(I973="lib","Liberica"))))</f>
        <v>Arabica</v>
      </c>
      <c r="O973" t="str">
        <f>IF(J973="m","Medium",IF(J973="l","Large",IF(J973="l","Light",IF(J973="d","Dark"))))</f>
        <v>Large</v>
      </c>
    </row>
    <row r="974" spans="1:15"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8">
        <f>INDEX(products!$A$1:$G$49,MATCH(orders!$D974,products!$A$1:$A$49,0),MATCH(orders!L$1,products!$A$1:$G$1,0))</f>
        <v>29.784999999999997</v>
      </c>
      <c r="M974" s="6">
        <f>L974*E974</f>
        <v>89.35499999999999</v>
      </c>
      <c r="N974" t="str">
        <f>IF(I974="rob","Robusta",IF(I974="exc","Excelsa",IF(I974="ara","Arabica",IF(I974="lib","Liberica"))))</f>
        <v>Arabica</v>
      </c>
      <c r="O974" t="str">
        <f>IF(J974="m","Medium",IF(J974="l","Large",IF(J974="l","Light",IF(J974="d","Dark"))))</f>
        <v>Large</v>
      </c>
    </row>
    <row r="975" spans="1:15"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8">
        <f>INDEX(products!$A$1:$G$49,MATCH(orders!$D975,products!$A$1:$A$49,0),MATCH(orders!L$1,products!$A$1:$G$1,0))</f>
        <v>14.55</v>
      </c>
      <c r="M975" s="6">
        <f>L975*E975</f>
        <v>87.300000000000011</v>
      </c>
      <c r="N975" t="str">
        <f>IF(I975="rob","Robusta",IF(I975="exc","Excelsa",IF(I975="ara","Arabica",IF(I975="lib","Liberica"))))</f>
        <v>Liberica</v>
      </c>
      <c r="O975" t="str">
        <f>IF(J975="m","Medium",IF(J975="l","Large",IF(J975="l","Light",IF(J975="d","Dark"))))</f>
        <v>Medium</v>
      </c>
    </row>
    <row r="976" spans="1:15"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8">
        <f>INDEX(products!$A$1:$G$49,MATCH(orders!$D976,products!$A$1:$A$49,0),MATCH(orders!L$1,products!$A$1:$G$1,0))</f>
        <v>5.3699999999999992</v>
      </c>
      <c r="M976" s="6">
        <f>L976*E976</f>
        <v>5.3699999999999992</v>
      </c>
      <c r="N976" t="str">
        <f>IF(I976="rob","Robusta",IF(I976="exc","Excelsa",IF(I976="ara","Arabica",IF(I976="lib","Liberica"))))</f>
        <v>Robusta</v>
      </c>
      <c r="O976" t="str">
        <f>IF(J976="m","Medium",IF(J976="l","Large",IF(J976="l","Light",IF(J976="d","Dark"))))</f>
        <v>Dark</v>
      </c>
    </row>
    <row r="977" spans="1:15"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8">
        <f>INDEX(products!$A$1:$G$49,MATCH(orders!$D977,products!$A$1:$A$49,0),MATCH(orders!L$1,products!$A$1:$G$1,0))</f>
        <v>2.9849999999999999</v>
      </c>
      <c r="M977" s="6">
        <f>L977*E977</f>
        <v>8.9550000000000001</v>
      </c>
      <c r="N977" t="str">
        <f>IF(I977="rob","Robusta",IF(I977="exc","Excelsa",IF(I977="ara","Arabica",IF(I977="lib","Liberica"))))</f>
        <v>Arabica</v>
      </c>
      <c r="O977" t="str">
        <f>IF(J977="m","Medium",IF(J977="l","Large",IF(J977="l","Light",IF(J977="d","Dark"))))</f>
        <v>Dark</v>
      </c>
    </row>
    <row r="978" spans="1:15"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8">
        <f>INDEX(products!$A$1:$G$49,MATCH(orders!$D978,products!$A$1:$A$49,0),MATCH(orders!L$1,products!$A$1:$G$1,0))</f>
        <v>27.484999999999996</v>
      </c>
      <c r="M978" s="6">
        <f>L978*E978</f>
        <v>137.42499999999998</v>
      </c>
      <c r="N978" t="str">
        <f>IF(I978="rob","Robusta",IF(I978="exc","Excelsa",IF(I978="ara","Arabica",IF(I978="lib","Liberica"))))</f>
        <v>Robusta</v>
      </c>
      <c r="O978" t="str">
        <f>IF(J978="m","Medium",IF(J978="l","Large",IF(J978="l","Light",IF(J978="d","Dark"))))</f>
        <v>Large</v>
      </c>
    </row>
    <row r="979" spans="1:15"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8">
        <f>INDEX(products!$A$1:$G$49,MATCH(orders!$D979,products!$A$1:$A$49,0),MATCH(orders!L$1,products!$A$1:$G$1,0))</f>
        <v>11.95</v>
      </c>
      <c r="M979" s="6">
        <f>L979*E979</f>
        <v>59.75</v>
      </c>
      <c r="N979" t="str">
        <f>IF(I979="rob","Robusta",IF(I979="exc","Excelsa",IF(I979="ara","Arabica",IF(I979="lib","Liberica"))))</f>
        <v>Robusta</v>
      </c>
      <c r="O979" t="str">
        <f>IF(J979="m","Medium",IF(J979="l","Large",IF(J979="l","Light",IF(J979="d","Dark"))))</f>
        <v>Large</v>
      </c>
    </row>
    <row r="980" spans="1:15"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8">
        <f>INDEX(products!$A$1:$G$49,MATCH(orders!$D980,products!$A$1:$A$49,0),MATCH(orders!L$1,products!$A$1:$G$1,0))</f>
        <v>7.77</v>
      </c>
      <c r="M980" s="6">
        <f>L980*E980</f>
        <v>23.31</v>
      </c>
      <c r="N980" t="str">
        <f>IF(I980="rob","Robusta",IF(I980="exc","Excelsa",IF(I980="ara","Arabica",IF(I980="lib","Liberica"))))</f>
        <v>Arabica</v>
      </c>
      <c r="O980" t="str">
        <f>IF(J980="m","Medium",IF(J980="l","Large",IF(J980="l","Light",IF(J980="d","Dark"))))</f>
        <v>Large</v>
      </c>
    </row>
    <row r="981" spans="1:15"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8">
        <f>INDEX(products!$A$1:$G$49,MATCH(orders!$D981,products!$A$1:$A$49,0),MATCH(orders!L$1,products!$A$1:$G$1,0))</f>
        <v>5.3699999999999992</v>
      </c>
      <c r="M981" s="6">
        <f>L981*E981</f>
        <v>10.739999999999998</v>
      </c>
      <c r="N981" t="str">
        <f>IF(I981="rob","Robusta",IF(I981="exc","Excelsa",IF(I981="ara","Arabica",IF(I981="lib","Liberica"))))</f>
        <v>Robusta</v>
      </c>
      <c r="O981" t="str">
        <f>IF(J981="m","Medium",IF(J981="l","Large",IF(J981="l","Light",IF(J981="d","Dark"))))</f>
        <v>Dark</v>
      </c>
    </row>
    <row r="982" spans="1:15"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8">
        <f>INDEX(products!$A$1:$G$49,MATCH(orders!$D982,products!$A$1:$A$49,0),MATCH(orders!L$1,products!$A$1:$G$1,0))</f>
        <v>27.945</v>
      </c>
      <c r="M982" s="6">
        <f>L982*E982</f>
        <v>167.67000000000002</v>
      </c>
      <c r="N982" t="str">
        <f>IF(I982="rob","Robusta",IF(I982="exc","Excelsa",IF(I982="ara","Arabica",IF(I982="lib","Liberica"))))</f>
        <v>Excelsa</v>
      </c>
      <c r="O982" t="str">
        <f>IF(J982="m","Medium",IF(J982="l","Large",IF(J982="l","Light",IF(J982="d","Dark"))))</f>
        <v>Dark</v>
      </c>
    </row>
    <row r="983" spans="1:15"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8">
        <f>INDEX(products!$A$1:$G$49,MATCH(orders!$D983,products!$A$1:$A$49,0),MATCH(orders!L$1,products!$A$1:$G$1,0))</f>
        <v>3.645</v>
      </c>
      <c r="M983" s="6">
        <f>L983*E983</f>
        <v>21.87</v>
      </c>
      <c r="N983" t="str">
        <f>IF(I983="rob","Robusta",IF(I983="exc","Excelsa",IF(I983="ara","Arabica",IF(I983="lib","Liberica"))))</f>
        <v>Excelsa</v>
      </c>
      <c r="O983" t="str">
        <f>IF(J983="m","Medium",IF(J983="l","Large",IF(J983="l","Light",IF(J983="d","Dark"))))</f>
        <v>Dark</v>
      </c>
    </row>
    <row r="984" spans="1:15"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8">
        <f>INDEX(products!$A$1:$G$49,MATCH(orders!$D984,products!$A$1:$A$49,0),MATCH(orders!L$1,products!$A$1:$G$1,0))</f>
        <v>11.95</v>
      </c>
      <c r="M984" s="6">
        <f>L984*E984</f>
        <v>23.9</v>
      </c>
      <c r="N984" t="str">
        <f>IF(I984="rob","Robusta",IF(I984="exc","Excelsa",IF(I984="ara","Arabica",IF(I984="lib","Liberica"))))</f>
        <v>Robusta</v>
      </c>
      <c r="O984" t="str">
        <f>IF(J984="m","Medium",IF(J984="l","Large",IF(J984="l","Light",IF(J984="d","Dark"))))</f>
        <v>Large</v>
      </c>
    </row>
    <row r="985" spans="1:15"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8">
        <f>INDEX(products!$A$1:$G$49,MATCH(orders!$D985,products!$A$1:$A$49,0),MATCH(orders!L$1,products!$A$1:$G$1,0))</f>
        <v>3.375</v>
      </c>
      <c r="M985" s="6">
        <f>L985*E985</f>
        <v>6.75</v>
      </c>
      <c r="N985" t="str">
        <f>IF(I985="rob","Robusta",IF(I985="exc","Excelsa",IF(I985="ara","Arabica",IF(I985="lib","Liberica"))))</f>
        <v>Arabica</v>
      </c>
      <c r="O985" t="str">
        <f>IF(J985="m","Medium",IF(J985="l","Large",IF(J985="l","Light",IF(J985="d","Dark"))))</f>
        <v>Medium</v>
      </c>
    </row>
    <row r="986" spans="1:15"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8">
        <f>INDEX(products!$A$1:$G$49,MATCH(orders!$D986,products!$A$1:$A$49,0),MATCH(orders!L$1,products!$A$1:$G$1,0))</f>
        <v>31.624999999999996</v>
      </c>
      <c r="M986" s="6">
        <f>L986*E986</f>
        <v>31.624999999999996</v>
      </c>
      <c r="N986" t="str">
        <f>IF(I986="rob","Robusta",IF(I986="exc","Excelsa",IF(I986="ara","Arabica",IF(I986="lib","Liberica"))))</f>
        <v>Excelsa</v>
      </c>
      <c r="O986" t="str">
        <f>IF(J986="m","Medium",IF(J986="l","Large",IF(J986="l","Light",IF(J986="d","Dark"))))</f>
        <v>Medium</v>
      </c>
    </row>
    <row r="987" spans="1:15"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8">
        <f>INDEX(products!$A$1:$G$49,MATCH(orders!$D987,products!$A$1:$A$49,0),MATCH(orders!L$1,products!$A$1:$G$1,0))</f>
        <v>11.95</v>
      </c>
      <c r="M987" s="6">
        <f>L987*E987</f>
        <v>47.8</v>
      </c>
      <c r="N987" t="str">
        <f>IF(I987="rob","Robusta",IF(I987="exc","Excelsa",IF(I987="ara","Arabica",IF(I987="lib","Liberica"))))</f>
        <v>Robusta</v>
      </c>
      <c r="O987" t="str">
        <f>IF(J987="m","Medium",IF(J987="l","Large",IF(J987="l","Light",IF(J987="d","Dark"))))</f>
        <v>Large</v>
      </c>
    </row>
    <row r="988" spans="1:15"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8">
        <f>INDEX(products!$A$1:$G$49,MATCH(orders!$D988,products!$A$1:$A$49,0),MATCH(orders!L$1,products!$A$1:$G$1,0))</f>
        <v>33.464999999999996</v>
      </c>
      <c r="M988" s="6">
        <f>L988*E988</f>
        <v>33.464999999999996</v>
      </c>
      <c r="N988" t="str">
        <f>IF(I988="rob","Robusta",IF(I988="exc","Excelsa",IF(I988="ara","Arabica",IF(I988="lib","Liberica"))))</f>
        <v>Liberica</v>
      </c>
      <c r="O988" t="str">
        <f>IF(J988="m","Medium",IF(J988="l","Large",IF(J988="l","Light",IF(J988="d","Dark"))))</f>
        <v>Medium</v>
      </c>
    </row>
    <row r="989" spans="1:15"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8">
        <f>INDEX(products!$A$1:$G$49,MATCH(orders!$D989,products!$A$1:$A$49,0),MATCH(orders!L$1,products!$A$1:$G$1,0))</f>
        <v>5.97</v>
      </c>
      <c r="M989" s="6">
        <f>L989*E989</f>
        <v>29.849999999999998</v>
      </c>
      <c r="N989" t="str">
        <f>IF(I989="rob","Robusta",IF(I989="exc","Excelsa",IF(I989="ara","Arabica",IF(I989="lib","Liberica"))))</f>
        <v>Arabica</v>
      </c>
      <c r="O989" t="str">
        <f>IF(J989="m","Medium",IF(J989="l","Large",IF(J989="l","Light",IF(J989="d","Dark"))))</f>
        <v>Dark</v>
      </c>
    </row>
    <row r="990" spans="1:15"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8">
        <f>INDEX(products!$A$1:$G$49,MATCH(orders!$D990,products!$A$1:$A$49,0),MATCH(orders!L$1,products!$A$1:$G$1,0))</f>
        <v>9.9499999999999993</v>
      </c>
      <c r="M990" s="6">
        <f>L990*E990</f>
        <v>29.849999999999998</v>
      </c>
      <c r="N990" t="str">
        <f>IF(I990="rob","Robusta",IF(I990="exc","Excelsa",IF(I990="ara","Arabica",IF(I990="lib","Liberica"))))</f>
        <v>Robusta</v>
      </c>
      <c r="O990" t="str">
        <f>IF(J990="m","Medium",IF(J990="l","Large",IF(J990="l","Light",IF(J990="d","Dark"))))</f>
        <v>Medium</v>
      </c>
    </row>
    <row r="991" spans="1:15"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8">
        <f>INDEX(products!$A$1:$G$49,MATCH(orders!$D991,products!$A$1:$A$49,0),MATCH(orders!L$1,products!$A$1:$G$1,0))</f>
        <v>25.874999999999996</v>
      </c>
      <c r="M991" s="6">
        <f>L991*E991</f>
        <v>155.24999999999997</v>
      </c>
      <c r="N991" t="str">
        <f>IF(I991="rob","Robusta",IF(I991="exc","Excelsa",IF(I991="ara","Arabica",IF(I991="lib","Liberica"))))</f>
        <v>Arabica</v>
      </c>
      <c r="O991" t="str">
        <f>IF(J991="m","Medium",IF(J991="l","Large",IF(J991="l","Light",IF(J991="d","Dark"))))</f>
        <v>Medium</v>
      </c>
    </row>
    <row r="992" spans="1:15"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8">
        <f>INDEX(products!$A$1:$G$49,MATCH(orders!$D992,products!$A$1:$A$49,0),MATCH(orders!L$1,products!$A$1:$G$1,0))</f>
        <v>3.645</v>
      </c>
      <c r="M992" s="6">
        <f>L992*E992</f>
        <v>18.225000000000001</v>
      </c>
      <c r="N992" t="str">
        <f>IF(I992="rob","Robusta",IF(I992="exc","Excelsa",IF(I992="ara","Arabica",IF(I992="lib","Liberica"))))</f>
        <v>Excelsa</v>
      </c>
      <c r="O992" t="str">
        <f>IF(J992="m","Medium",IF(J992="l","Large",IF(J992="l","Light",IF(J992="d","Dark"))))</f>
        <v>Dark</v>
      </c>
    </row>
    <row r="993" spans="1:15"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8">
        <f>INDEX(products!$A$1:$G$49,MATCH(orders!$D993,products!$A$1:$A$49,0),MATCH(orders!L$1,products!$A$1:$G$1,0))</f>
        <v>7.77</v>
      </c>
      <c r="M993" s="6">
        <f>L993*E993</f>
        <v>15.54</v>
      </c>
      <c r="N993" t="str">
        <f>IF(I993="rob","Robusta",IF(I993="exc","Excelsa",IF(I993="ara","Arabica",IF(I993="lib","Liberica"))))</f>
        <v>Liberica</v>
      </c>
      <c r="O993" t="str">
        <f>IF(J993="m","Medium",IF(J993="l","Large",IF(J993="l","Light",IF(J993="d","Dark"))))</f>
        <v>Dark</v>
      </c>
    </row>
    <row r="994" spans="1:15"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8">
        <f>INDEX(products!$A$1:$G$49,MATCH(orders!$D994,products!$A$1:$A$49,0),MATCH(orders!L$1,products!$A$1:$G$1,0))</f>
        <v>36.454999999999998</v>
      </c>
      <c r="M994" s="6">
        <f>L994*E994</f>
        <v>109.36499999999999</v>
      </c>
      <c r="N994" t="str">
        <f>IF(I994="rob","Robusta",IF(I994="exc","Excelsa",IF(I994="ara","Arabica",IF(I994="lib","Liberica"))))</f>
        <v>Liberica</v>
      </c>
      <c r="O994" t="str">
        <f>IF(J994="m","Medium",IF(J994="l","Large",IF(J994="l","Light",IF(J994="d","Dark"))))</f>
        <v>Large</v>
      </c>
    </row>
    <row r="995" spans="1:15"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8">
        <f>INDEX(products!$A$1:$G$49,MATCH(orders!$D995,products!$A$1:$A$49,0),MATCH(orders!L$1,products!$A$1:$G$1,0))</f>
        <v>12.95</v>
      </c>
      <c r="M995" s="6">
        <f>L995*E995</f>
        <v>77.699999999999989</v>
      </c>
      <c r="N995" t="str">
        <f>IF(I995="rob","Robusta",IF(I995="exc","Excelsa",IF(I995="ara","Arabica",IF(I995="lib","Liberica"))))</f>
        <v>Arabica</v>
      </c>
      <c r="O995" t="str">
        <f>IF(J995="m","Medium",IF(J995="l","Large",IF(J995="l","Light",IF(J995="d","Dark"))))</f>
        <v>Large</v>
      </c>
    </row>
    <row r="996" spans="1:15"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8">
        <f>INDEX(products!$A$1:$G$49,MATCH(orders!$D996,products!$A$1:$A$49,0),MATCH(orders!L$1,products!$A$1:$G$1,0))</f>
        <v>2.9849999999999999</v>
      </c>
      <c r="M996" s="6">
        <f>L996*E996</f>
        <v>8.9550000000000001</v>
      </c>
      <c r="N996" t="str">
        <f>IF(I996="rob","Robusta",IF(I996="exc","Excelsa",IF(I996="ara","Arabica",IF(I996="lib","Liberica"))))</f>
        <v>Arabica</v>
      </c>
      <c r="O996" t="str">
        <f>IF(J996="m","Medium",IF(J996="l","Large",IF(J996="l","Light",IF(J996="d","Dark"))))</f>
        <v>Dark</v>
      </c>
    </row>
    <row r="997" spans="1:15"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8">
        <f>INDEX(products!$A$1:$G$49,MATCH(orders!$D997,products!$A$1:$A$49,0),MATCH(orders!L$1,products!$A$1:$G$1,0))</f>
        <v>27.484999999999996</v>
      </c>
      <c r="M997" s="6">
        <f>L997*E997</f>
        <v>27.484999999999996</v>
      </c>
      <c r="N997" t="str">
        <f>IF(I997="rob","Robusta",IF(I997="exc","Excelsa",IF(I997="ara","Arabica",IF(I997="lib","Liberica"))))</f>
        <v>Robusta</v>
      </c>
      <c r="O997" t="str">
        <f>IF(J997="m","Medium",IF(J997="l","Large",IF(J997="l","Light",IF(J997="d","Dark"))))</f>
        <v>Large</v>
      </c>
    </row>
    <row r="998" spans="1:15"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8">
        <f>INDEX(products!$A$1:$G$49,MATCH(orders!$D998,products!$A$1:$A$49,0),MATCH(orders!L$1,products!$A$1:$G$1,0))</f>
        <v>5.97</v>
      </c>
      <c r="M998" s="6">
        <f>L998*E998</f>
        <v>29.849999999999998</v>
      </c>
      <c r="N998" t="str">
        <f>IF(I998="rob","Robusta",IF(I998="exc","Excelsa",IF(I998="ara","Arabica",IF(I998="lib","Liberica"))))</f>
        <v>Robusta</v>
      </c>
      <c r="O998" t="str">
        <f>IF(J998="m","Medium",IF(J998="l","Large",IF(J998="l","Light",IF(J998="d","Dark"))))</f>
        <v>Medium</v>
      </c>
    </row>
    <row r="999" spans="1:15"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8">
        <f>INDEX(products!$A$1:$G$49,MATCH(orders!$D999,products!$A$1:$A$49,0),MATCH(orders!L$1,products!$A$1:$G$1,0))</f>
        <v>6.75</v>
      </c>
      <c r="M999" s="6">
        <f>L999*E999</f>
        <v>27</v>
      </c>
      <c r="N999" t="str">
        <f>IF(I999="rob","Robusta",IF(I999="exc","Excelsa",IF(I999="ara","Arabica",IF(I999="lib","Liberica"))))</f>
        <v>Arabica</v>
      </c>
      <c r="O999" t="str">
        <f>IF(J999="m","Medium",IF(J999="l","Large",IF(J999="l","Light",IF(J999="d","Dark"))))</f>
        <v>Medium</v>
      </c>
    </row>
    <row r="1000" spans="1:15"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8">
        <f>INDEX(products!$A$1:$G$49,MATCH(orders!$D1000,products!$A$1:$A$49,0),MATCH(orders!L$1,products!$A$1:$G$1,0))</f>
        <v>9.9499999999999993</v>
      </c>
      <c r="M1000" s="6">
        <f>L1000*E1000</f>
        <v>9.9499999999999993</v>
      </c>
      <c r="N1000" t="str">
        <f>IF(I1000="rob","Robusta",IF(I1000="exc","Excelsa",IF(I1000="ara","Arabica",IF(I1000="lib","Liberica"))))</f>
        <v>Arabica</v>
      </c>
      <c r="O1000" t="str">
        <f>IF(J1000="m","Medium",IF(J1000="l","Large",IF(J1000="l","Light",IF(J1000="d","Dark"))))</f>
        <v>Dark</v>
      </c>
    </row>
    <row r="1001" spans="1:15"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8">
        <f>INDEX(products!$A$1:$G$49,MATCH(orders!$D1001,products!$A$1:$A$49,0),MATCH(orders!L$1,products!$A$1:$G$1,0))</f>
        <v>4.125</v>
      </c>
      <c r="M1001" s="6">
        <f>L1001*E1001</f>
        <v>12.375</v>
      </c>
      <c r="N1001" t="str">
        <f>IF(I1001="rob","Robusta",IF(I1001="exc","Excelsa",IF(I1001="ara","Arabica",IF(I1001="lib","Liberica"))))</f>
        <v>Excelsa</v>
      </c>
      <c r="O1001" t="str">
        <f>IF(J1001="m","Medium",IF(J1001="l","Large",IF(J1001="l","Light",IF(J1001="d","Dark"))))</f>
        <v>Medium</v>
      </c>
    </row>
    <row r="1003" spans="1:15" x14ac:dyDescent="0.3">
      <c r="B1003"/>
      <c r="K1003"/>
      <c r="L1003"/>
      <c r="M100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Sujanmulk Harish</cp:lastModifiedBy>
  <cp:revision/>
  <dcterms:created xsi:type="dcterms:W3CDTF">2022-11-26T09:51:45Z</dcterms:created>
  <dcterms:modified xsi:type="dcterms:W3CDTF">2024-09-29T12:16:26Z</dcterms:modified>
  <cp:category/>
  <cp:contentStatus/>
</cp:coreProperties>
</file>