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53222"/>
  <bookViews>
    <workbookView xWindow="-120" yWindow="-120" windowWidth="20730" windowHeight="11310" activeTab="1" tabRatio="926"/>
  </bookViews>
  <sheets>
    <sheet name="File Index" sheetId="1" r:id="rId1"/>
    <sheet name="Actives Dashboard" sheetId="2" r:id="rId2"/>
    <sheet name="Separations Dashboard" sheetId="3" r:id="rId3" state="hidden"/>
    <sheet name="Headline" sheetId="4" r:id="rId4" state="hidden"/>
    <sheet name="Ethnicity" sheetId="5" r:id="rId5" state="hidden"/>
    <sheet name="Separations" sheetId="6" r:id="rId6" state="hidden"/>
    <sheet name="Sheet1" sheetId="7" r:id="rId7"/>
    <sheet name="Term Reason" sheetId="8" r:id="rId8"/>
    <sheet name="Region" sheetId="9" r:id="rId9"/>
    <sheet name="Tenure" sheetId="10" r:id="rId10"/>
    <sheet name="Actives" sheetId="11" r:id="rId11"/>
  </sheets>
  <definedNames>
    <definedName name="ExternalData_1" localSheetId="6" hidden="1">Sheet1!$A$3:$T$7</definedName>
    <definedName name="Slicer_BU_Region">#N/A</definedName>
    <definedName name="Slicer_Date__Year">#N/A</definedName>
    <definedName name="Slicer_EthnicGroup">#N/A</definedName>
    <definedName name="Slicer_FP">#N/A</definedName>
    <definedName name="Slicer_Gender">#N/A</definedName>
    <definedName name="_xlnm._FilterDatabase" localSheetId="6" hidden="1">Sheet1!$A$3:$T$7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<sst xmlns="http://schemas.openxmlformats.org/spreadsheetml/2006/main" uniqueCount="81" count="81">
  <si>
    <t>Actives Dashboard</t>
  </si>
  <si>
    <t xml:space="preserve"> </t>
  </si>
  <si>
    <t>Total Emp</t>
  </si>
  <si>
    <t>Turnover</t>
  </si>
  <si>
    <t>Hourly</t>
  </si>
  <si>
    <t>Full Time</t>
  </si>
  <si>
    <t>Salary</t>
  </si>
  <si>
    <t>Part Time</t>
  </si>
  <si>
    <t>Row Labels</t>
  </si>
  <si>
    <t>Active Employees</t>
  </si>
  <si>
    <t>F</t>
  </si>
  <si>
    <t>M</t>
  </si>
  <si>
    <t>Grand Total</t>
  </si>
  <si>
    <t>Column Labels</t>
  </si>
  <si>
    <t>FT</t>
  </si>
  <si>
    <t>PT</t>
  </si>
  <si>
    <t>&lt;30</t>
  </si>
  <si>
    <t>30-49</t>
  </si>
  <si>
    <t>50+</t>
  </si>
  <si>
    <t>TO %</t>
  </si>
  <si>
    <t>2015</t>
  </si>
  <si>
    <t>2016</t>
  </si>
  <si>
    <t>2017</t>
  </si>
  <si>
    <t>2018</t>
  </si>
  <si>
    <t>Group A</t>
  </si>
  <si>
    <t>Group B</t>
  </si>
  <si>
    <t>Group C</t>
  </si>
  <si>
    <t>Group D</t>
  </si>
  <si>
    <t>Group E</t>
  </si>
  <si>
    <t>Group F</t>
  </si>
  <si>
    <t>Group G</t>
  </si>
  <si>
    <t>Separations</t>
  </si>
  <si>
    <t>Bad Hires</t>
  </si>
  <si>
    <t>Involuntary</t>
  </si>
  <si>
    <t>Voluntary</t>
  </si>
  <si>
    <t>Central</t>
  </si>
  <si>
    <t>East</t>
  </si>
  <si>
    <t>Midwest</t>
  </si>
  <si>
    <t>North</t>
  </si>
  <si>
    <t>Northwest</t>
  </si>
  <si>
    <t>South</t>
  </si>
  <si>
    <t>West</t>
  </si>
  <si>
    <t>Avg. Tenure Months</t>
  </si>
  <si>
    <t>New Hires</t>
  </si>
  <si>
    <t>Qtr2</t>
  </si>
  <si>
    <t>Qtr4</t>
  </si>
  <si>
    <t>TNSDC Data Analytics 2024</t>
  </si>
  <si>
    <t>HR Data[Age]</t>
  </si>
  <si>
    <t>HR Data[AgeGroup]</t>
  </si>
  <si>
    <t>HR Data[BadHires]</t>
  </si>
  <si>
    <t>HR Data[BU Region]</t>
  </si>
  <si>
    <t>HR Data[Date]</t>
  </si>
  <si>
    <t>HR Data[Date (Month)]</t>
  </si>
  <si>
    <t>HR Data[Date (Quarter)]</t>
  </si>
  <si>
    <t>HR Data[Date (Year)]</t>
  </si>
  <si>
    <t>HR Data[EmpID]</t>
  </si>
  <si>
    <t>HR Data[EthnicGroup]</t>
  </si>
  <si>
    <t>HR Data[FP]</t>
  </si>
  <si>
    <t>HR Data[Gender]</t>
  </si>
  <si>
    <t>HR Data[HireDate]</t>
  </si>
  <si>
    <t>HR Data[isNewHire]</t>
  </si>
  <si>
    <t>HR Data[PayType]</t>
  </si>
  <si>
    <t>HR Data[TenureDays]</t>
  </si>
  <si>
    <t>HR Data[TenureMonths]</t>
  </si>
  <si>
    <t>HR Data[TermDate]</t>
  </si>
  <si>
    <t>HR Data[TermReason]</t>
  </si>
  <si>
    <t>HR Data[Date (Month Index)]</t>
  </si>
  <si>
    <t>Nov</t>
  </si>
  <si>
    <t/>
  </si>
  <si>
    <t>Dec</t>
  </si>
  <si>
    <t>Data returned for Separations, 2015, Involuntary, All - All - PT - F (First 1000 rows).</t>
  </si>
  <si>
    <t>Apr</t>
  </si>
  <si>
    <t>Date (Month)</t>
  </si>
  <si>
    <t>Date</t>
  </si>
  <si>
    <t>01-04-2015</t>
  </si>
  <si>
    <t>Date (Year)</t>
  </si>
  <si>
    <t>Date (Quarter)</t>
  </si>
  <si>
    <t>S. Dhamodharan</t>
  </si>
  <si>
    <t>Reg. No.</t>
  </si>
  <si>
    <t>HR Employee Management Dashboard</t>
  </si>
  <si>
    <t>Harish Kumar R</t>
  </si>
</sst>
</file>

<file path=xl/styles.xml><?xml version="1.0" encoding="utf-8"?>
<styleSheet xmlns="http://schemas.openxmlformats.org/spreadsheetml/2006/main">
  <numFmts count="8">
    <numFmt numFmtId="0" formatCode="General"/>
    <numFmt numFmtId="165" formatCode="\▼0.0%;\▼0.0%"/>
    <numFmt numFmtId="9" formatCode="0%"/>
    <numFmt numFmtId="1" formatCode="0"/>
    <numFmt numFmtId="10" formatCode="0.00%"/>
    <numFmt numFmtId="164" formatCode="0.00%;\-0.00%;0.00%"/>
    <numFmt numFmtId="3" formatCode="#,##0"/>
    <numFmt numFmtId="14" formatCode="dd/mm/yyyy"/>
  </numFmts>
  <fonts count="19">
    <font>
      <name val="Calibri"/>
      <sz val="11"/>
    </font>
    <font>
      <name val="Segoe UI Light"/>
      <sz val="22"/>
      <color rgb="FFFFFFFF"/>
    </font>
    <font>
      <name val="Calibri"/>
      <sz val="11"/>
      <color rgb="FF000000"/>
    </font>
    <font>
      <name val="Calibri"/>
      <b/>
      <sz val="14"/>
      <color rgb="FF089BA3"/>
    </font>
    <font>
      <name val="Calibri"/>
      <b/>
      <sz val="11"/>
      <color rgb="FF05676D"/>
    </font>
    <font>
      <name val="Calibri"/>
      <b/>
      <sz val="14"/>
      <color rgb="FF0BCFDA"/>
    </font>
    <font>
      <name val="Calibri"/>
      <b/>
      <sz val="16"/>
      <color rgb="FF7F7F7F"/>
    </font>
    <font>
      <name val="Calibri"/>
      <sz val="16"/>
      <color rgb="FF7F7F7F"/>
    </font>
    <font>
      <name val="Calibri"/>
      <sz val="11"/>
      <color rgb="FF05676D"/>
    </font>
    <font>
      <name val="Calibri"/>
      <sz val="12"/>
      <color rgb="FF089BA3"/>
    </font>
    <font>
      <name val="Calibri"/>
      <sz val="11"/>
      <color rgb="FF089BA3"/>
    </font>
    <font>
      <name val="Calibri"/>
      <sz val="16"/>
      <color rgb="FF000000"/>
    </font>
    <font>
      <name val="Calibri"/>
      <b/>
      <sz val="18"/>
      <color rgb="FF05676D"/>
    </font>
    <font>
      <name val="Calibri"/>
      <b/>
      <sz val="18"/>
      <color rgb="FF0BCFDA"/>
    </font>
    <font>
      <name val="Calibri"/>
      <b/>
      <sz val="18"/>
      <color rgb="FF089BA3"/>
    </font>
    <font>
      <name val="Calibri"/>
      <i/>
      <u/>
      <sz val="11"/>
      <color rgb="FF595959"/>
    </font>
    <font>
      <name val="Calibri"/>
      <b/>
      <sz val="11"/>
      <color rgb="FF000000"/>
    </font>
    <font>
      <name val="Calibri"/>
      <sz val="11"/>
      <color rgb="FF000000"/>
    </font>
    <font>
      <name val="Calibri"/>
      <u/>
      <sz val="11"/>
      <color rgb="FFF49200"/>
    </font>
  </fonts>
  <fills count="4">
    <fill>
      <patternFill patternType="none"/>
    </fill>
    <fill>
      <patternFill patternType="gray125"/>
    </fill>
    <fill>
      <patternFill patternType="solid">
        <fgColor rgb="FF3366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7F7F7F"/>
      </bottom>
      <diagonal/>
    </border>
  </borders>
  <cellStyleXfs count="3">
    <xf numFmtId="0" fontId="0" fillId="0" borderId="0">
      <alignment vertical="center"/>
    </xf>
    <xf numFmtId="9" fontId="17" fillId="0" borderId="0">
      <alignment vertical="top"/>
      <protection locked="0" hidden="0"/>
    </xf>
    <xf numFmtId="0" fontId="18" fillId="0" borderId="0">
      <alignment vertical="top"/>
      <protection locked="0" hidden="0"/>
    </xf>
  </cellStyleXfs>
  <cellXfs count="4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>
      <alignment vertical="center"/>
    </xf>
    <xf numFmtId="165" fontId="2" fillId="0" borderId="0" xfId="0" applyNumberForma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horizontal="center" vertical="center"/>
    </xf>
    <xf numFmtId="9" fontId="5" fillId="0" borderId="0" xfId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bottom"/>
    </xf>
    <xf numFmtId="0" fontId="8" fillId="0" borderId="0" xfId="0" applyFont="1" applyAlignment="1">
      <alignment horizontal="center" vertical="top"/>
    </xf>
    <xf numFmtId="9" fontId="9" fillId="0" borderId="0" xfId="1" applyFont="1" applyAlignment="1">
      <alignment horizontal="center" vertical="bottom"/>
    </xf>
    <xf numFmtId="0" fontId="2" fillId="0" borderId="0" xfId="0" applyAlignment="1">
      <alignment vertical="top"/>
    </xf>
    <xf numFmtId="0" fontId="8" fillId="0" borderId="0" xfId="0" applyFont="1" applyAlignment="1">
      <alignment vertical="bottom"/>
    </xf>
    <xf numFmtId="0" fontId="10" fillId="0" borderId="0" xfId="0" applyFont="1" applyAlignment="1">
      <alignment vertical="bottom"/>
    </xf>
    <xf numFmtId="0" fontId="4" fillId="0" borderId="0" xfId="0" applyFont="1" applyAlignment="1">
      <alignment horizontal="right" vertical="center"/>
    </xf>
    <xf numFmtId="9" fontId="5" fillId="0" borderId="0" xfId="1" applyFont="1" applyAlignment="1">
      <alignment horizontal="center" vertical="bottom"/>
    </xf>
    <xf numFmtId="9" fontId="3" fillId="0" borderId="0" xfId="1" applyFont="1" applyAlignment="1">
      <alignment horizontal="center" vertical="bottom"/>
    </xf>
    <xf numFmtId="0" fontId="11" fillId="0" borderId="1" xfId="0" applyFont="1" applyBorder="1" applyAlignment="1">
      <alignment vertical="bottom"/>
    </xf>
    <xf numFmtId="0" fontId="2" fillId="0" borderId="1" xfId="0" applyBorder="1" applyAlignment="1">
      <alignment vertical="bottom"/>
    </xf>
    <xf numFmtId="0" fontId="12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right" vertical="center"/>
    </xf>
    <xf numFmtId="9" fontId="5" fillId="0" borderId="1" xfId="1" applyFont="1" applyBorder="1" applyAlignment="1">
      <alignment horizontal="center" vertical="top"/>
    </xf>
    <xf numFmtId="9" fontId="3" fillId="0" borderId="1" xfId="1" applyFont="1" applyBorder="1" applyAlignment="1">
      <alignment horizontal="center" vertical="top"/>
    </xf>
    <xf numFmtId="9" fontId="6" fillId="0" borderId="1" xfId="1" applyFont="1" applyBorder="1" applyAlignment="1">
      <alignment horizontal="center" vertical="center"/>
    </xf>
    <xf numFmtId="0" fontId="14" fillId="0" borderId="0" xfId="0" applyFont="1" applyAlignment="1">
      <alignment vertical="bottom"/>
    </xf>
    <xf numFmtId="0" fontId="15" fillId="0" borderId="0" xfId="2" applyFont="1" applyAlignment="1">
      <alignment vertical="bottom"/>
    </xf>
    <xf numFmtId="0" fontId="2" fillId="0" borderId="0" xfId="0" applyAlignment="1">
      <alignment vertical="bottom"/>
    </xf>
    <xf numFmtId="0" fontId="2" fillId="0" borderId="0" xfId="0" applyAlignment="1">
      <alignment horizontal="left" vertical="bottom"/>
    </xf>
    <xf numFmtId="1" fontId="2" fillId="0" borderId="0" xfId="0" applyNumberFormat="1" applyAlignment="1">
      <alignment vertical="bottom"/>
    </xf>
    <xf numFmtId="10" fontId="2" fillId="0" borderId="0" xfId="0" applyNumberFormat="1" applyAlignment="1">
      <alignment vertical="bottom"/>
    </xf>
    <xf numFmtId="164" fontId="2" fillId="0" borderId="0" xfId="0" applyNumberFormat="1" applyAlignment="1">
      <alignment vertical="bottom"/>
    </xf>
    <xf numFmtId="0" fontId="2" fillId="0" borderId="0" xfId="0" applyNumberFormat="1" applyAlignment="1">
      <alignment vertical="bottom"/>
    </xf>
    <xf numFmtId="0" fontId="2" fillId="0" borderId="0" xfId="0" applyAlignment="1">
      <alignment horizontal="left" vertical="bottom" indent="1"/>
    </xf>
    <xf numFmtId="3" fontId="2" fillId="0" borderId="0" xfId="0" applyNumberFormat="1" applyAlignment="1">
      <alignment vertical="bottom"/>
    </xf>
    <xf numFmtId="0" fontId="16" fillId="0" borderId="0" xfId="0" applyFont="1" applyAlignment="1">
      <alignment vertical="bottom"/>
    </xf>
    <xf numFmtId="14" fontId="2" fillId="0" borderId="0" xfId="0" applyNumberFormat="1" applyAlignment="1">
      <alignment vertical="bottom"/>
    </xf>
  </cellXfs>
  <cellStyles count="3">
    <cellStyle name="常规" xfId="0" builtinId="0"/>
    <cellStyle name="百分比" xfId="1" builtinId="5"/>
    <cellStyle name="Hyperlink" xfId="2"/>
  </cellStyles>
  <dxfs count="3">
    <dxf>
      <numFmt numFmtId="14" formatCode="dd/mm/yyyy"/>
    </dxf>
    <dxf>
      <numFmt numFmtId="14" formatCode="dd/mm/yyyy"/>
    </dxf>
    <dxf>
      <numFmt numFmtId="14" formatCode="dd/mm/yyyy"/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www.wps.cn/officeDocument/2020/cellImage" Target="cellimages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Relationship Id="rId16" Type="http://schemas.openxmlformats.org/officeDocument/2006/relationships/customXml" Target="../customXml/item1.xml"/><Relationship Id="rId17" Type="http://schemas.openxmlformats.org/officeDocument/2006/relationships/customXml" Target="../customXml/item2.xml"/><Relationship Id="rId18" Type="http://schemas.openxmlformats.org/officeDocument/2006/relationships/customXml" Target="../customXml/item3.xml"/><Relationship Id="rId19" Type="http://schemas.openxmlformats.org/officeDocument/2006/relationships/customXml" Target="../customXml/item4.xml"/><Relationship Id="rId20" Type="http://schemas.openxmlformats.org/officeDocument/2006/relationships/customXml" Target="../customXml/item5.xml"/><Relationship Id="rId21" Type="http://schemas.openxmlformats.org/officeDocument/2006/relationships/customXml" Target="../customXml/item6.xml"/><Relationship Id="rId22" Type="http://schemas.openxmlformats.org/officeDocument/2006/relationships/customXml" Target="../customXml/item7.xml"/><Relationship Id="rId23" Type="http://schemas.openxmlformats.org/officeDocument/2006/relationships/customXml" Target="../customXml/item8.xml"/><Relationship Id="rId24" Type="http://schemas.openxmlformats.org/officeDocument/2006/relationships/customXml" Target="../customXml/item9.xml"/><Relationship Id="rId25" Type="http://schemas.openxmlformats.org/officeDocument/2006/relationships/customXml" Target="../customXml/item10.xml"/><Relationship Id="rId26" Type="http://schemas.openxmlformats.org/officeDocument/2006/relationships/customXml" Target="../customXml/item11.xml"/><Relationship Id="rId27" Type="http://schemas.openxmlformats.org/officeDocument/2006/relationships/customXml" Target="../customXml/item12.xml"/><Relationship Id="rId28" Type="http://schemas.openxmlformats.org/officeDocument/2006/relationships/customXml" Target="../customXml/item13.xml"/><Relationship Id="rId29" Type="http://schemas.openxmlformats.org/officeDocument/2006/relationships/customXml" Target="../customXml/item14.xml"/><Relationship Id="rId30" Type="http://schemas.openxmlformats.org/officeDocument/2006/relationships/customXml" Target="../customXml/item15.xml"/><Relationship Id="rId31" Type="http://schemas.openxmlformats.org/officeDocument/2006/relationships/customXml" Target="../customXml/item16.xml"/><Relationship Id="rId32" Type="http://schemas.openxmlformats.org/officeDocument/2006/relationships/customXml" Target="../customXml/item17.xml"/><Relationship Id="rId33" Type="http://schemas.openxmlformats.org/officeDocument/2006/relationships/customXml" Target="../customXml/item18.xml"/><Relationship Id="rId34" Type="http://schemas.openxmlformats.org/officeDocument/2006/relationships/customXml" Target="../customXml/item19.xml"/><Relationship Id="rId35" Type="http://schemas.openxmlformats.org/officeDocument/2006/relationships/customXml" Target="../customXml/item20.xml"/><Relationship Id="rId36" Type="http://schemas.openxmlformats.org/officeDocument/2006/relationships/customXml" Target="../customXml/item21.xml"/><Relationship Id="rId37" Type="http://schemas.openxmlformats.org/officeDocument/2006/relationships/customXml" Target="../customXml/item22.xml"/><Relationship Id="rId38" Type="http://schemas.openxmlformats.org/officeDocument/2006/relationships/customXml" Target="../customXml/item23.xml"/><Relationship Id="rId39" Type="http://schemas.openxmlformats.org/officeDocument/2006/relationships/customXml" Target="../customXml/item24.xml"/><Relationship Id="rId40" Type="http://schemas.openxmlformats.org/officeDocument/2006/relationships/customXml" Target="../customXml/item25.xml"/><Relationship Id="rId41" Type="http://schemas.openxmlformats.org/officeDocument/2006/relationships/customXml" Target="../customXml/item26.xml"/><Relationship Id="rId42" Type="http://schemas.openxmlformats.org/officeDocument/2006/relationships/customXml" Target="../customXml/item27.xml"/><Relationship Id="rId43" Type="http://schemas.openxmlformats.org/officeDocument/2006/relationships/customXml" Target="../customXml/item28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4.xml.rels><?xml version="1.0" encoding="UTF-8" standalone="yes"?>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6.xml.rels><?xml version="1.0" encoding="UTF-8" standalone="yes"?>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[hr_dashboard_webinar.xlsx]Headline!Age</c:name>
    <c:fmtId val="2"/>
  </c:pivotSource>
  <c:chart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07924759405074366"/>
          <c:y val="0.03645888013998251"/>
          <c:w val="0.8901968503937008"/>
          <c:h val="0.70680860892388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Headline!$B$23:$B$24</c:f>
              <c:strCache>
                <c:ptCount val="2"/>
                <c:pt idx="0">
                  <c:v>Column Labels</c:v>
                </c:pt>
                <c:pt idx="1">
                  <c:v>F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Headline!$A$25:$A$28</c:f>
              <c:strCache>
                <c:ptCount val="4"/>
                <c:pt idx="0">
                  <c:v>&lt;30</c:v>
                </c:pt>
                <c:pt idx="1">
                  <c:v>30-49</c:v>
                </c:pt>
                <c:pt idx="2">
                  <c:v>50+</c:v>
                </c:pt>
                <c:pt idx="3">
                  <c:v>Grand Total</c:v>
                </c:pt>
              </c:strCache>
            </c:strRef>
          </c:cat>
          <c:val>
            <c:numRef>
              <c:f>Headline!$B$25:$B$28</c:f>
              <c:numCache>
                <c:formatCode>0</c:formatCode>
                <c:ptCount val="4"/>
                <c:pt idx="0">
                  <c:v>36.0</c:v>
                </c:pt>
                <c:pt idx="1">
                  <c:v>72.0</c:v>
                </c:pt>
                <c:pt idx="2">
                  <c:v>41.0</c:v>
                </c:pt>
                <c:pt idx="3">
                  <c:v>149.0</c:v>
                </c:pt>
              </c:numCache>
            </c:numRef>
          </c:val>
        </c:ser>
        <c:ser>
          <c:idx val="1"/>
          <c:order val="1"/>
          <c:tx>
            <c:strRef>
              <c:f>Headline!$C$23:$C$24</c:f>
              <c:strCache>
                <c:ptCount val="2"/>
                <c:pt idx="0">
                  <c:v>Column Labels</c:v>
                </c:pt>
                <c:pt idx="1">
                  <c:v>M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Headline!$A$25:$A$28</c:f>
              <c:strCache>
                <c:ptCount val="4"/>
                <c:pt idx="0">
                  <c:v>&lt;30</c:v>
                </c:pt>
                <c:pt idx="1">
                  <c:v>30-49</c:v>
                </c:pt>
                <c:pt idx="2">
                  <c:v>50+</c:v>
                </c:pt>
                <c:pt idx="3">
                  <c:v>Grand Total</c:v>
                </c:pt>
              </c:strCache>
            </c:strRef>
          </c:cat>
          <c:val>
            <c:numRef>
              <c:f>Headline!$C$25:$C$28</c:f>
              <c:numCache>
                <c:formatCode>0</c:formatCode>
                <c:ptCount val="4"/>
                <c:pt idx="0">
                  <c:v>22.0</c:v>
                </c:pt>
                <c:pt idx="1">
                  <c:v>42.0</c:v>
                </c:pt>
                <c:pt idx="2">
                  <c:v>34.0</c:v>
                </c:pt>
                <c:pt idx="3">
                  <c:v>98.0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968354799"/>
        <c:axId val="182502784"/>
      </c:barChart>
      <c:catAx>
        <c:axId val="196835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02784"/>
        <c:crosses val="autoZero"/>
        <c:auto val="1"/>
        <c:lblAlgn val="ctr"/>
        <c:lblOffset val="100"/>
        <c:noMultiLvlLbl val="0"/>
      </c:catAx>
      <c:valAx>
        <c:axId val="182502784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96835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049873159160543"/>
          <c:y val="0.06092084283857042"/>
          <c:w val="0.2124581486137762"/>
          <c:h val="0.20881811600486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[hr_dashboard_webinar.xlsx]Actives!Actives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Total Active Employees</a:t>
            </a:r>
          </a:p>
        </c:rich>
      </c:tx>
      <c:layout>
        <c:manualLayout>
          <c:xMode val="edge"/>
          <c:yMode val="edge"/>
          <c:x val="0.053850014031264964"/>
          <c:y val="0.018390804597701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04785145567495886"/>
          <c:y val="0.13777065797809757"/>
          <c:w val="0.9396608879536643"/>
          <c:h val="0.53522092497058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Actives!$B$6</c:f>
              <c:strCache>
                <c:ptCount val="1"/>
                <c:pt idx="0">
                  <c:v>Active Employees</c:v>
                </c:pt>
              </c:strCache>
            </c:strRef>
          </c:tx>
          <c:spPr>
            <a:solidFill>
              <a:schemeClr val="accent4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Actives!$A$7:$A$41</c:f>
              <c:strCache>
                <c:ptCount val="35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52</c:v>
                </c:pt>
                <c:pt idx="26">
                  <c:v>53</c:v>
                </c:pt>
                <c:pt idx="27">
                  <c:v>54</c:v>
                </c:pt>
                <c:pt idx="28">
                  <c:v>55</c:v>
                </c:pt>
                <c:pt idx="29">
                  <c:v>56</c:v>
                </c:pt>
                <c:pt idx="30">
                  <c:v>57</c:v>
                </c:pt>
                <c:pt idx="31">
                  <c:v>60</c:v>
                </c:pt>
                <c:pt idx="32">
                  <c:v>63</c:v>
                </c:pt>
                <c:pt idx="33">
                  <c:v>72</c:v>
                </c:pt>
                <c:pt idx="34">
                  <c:v>Grand Total</c:v>
                </c:pt>
              </c:strCache>
            </c:strRef>
          </c:cat>
          <c:val>
            <c:numRef>
              <c:f>Actives!$B$7:$B$41</c:f>
              <c:numCache>
                <c:formatCode>0</c:formatCode>
                <c:ptCount val="35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4.0</c:v>
                </c:pt>
                <c:pt idx="5">
                  <c:v>1.0</c:v>
                </c:pt>
                <c:pt idx="6">
                  <c:v>2.0</c:v>
                </c:pt>
                <c:pt idx="7">
                  <c:v>1.0</c:v>
                </c:pt>
                <c:pt idx="8">
                  <c:v>1.0</c:v>
                </c:pt>
                <c:pt idx="9">
                  <c:v>4.0</c:v>
                </c:pt>
                <c:pt idx="10">
                  <c:v>1.0</c:v>
                </c:pt>
                <c:pt idx="11">
                  <c:v>2.0</c:v>
                </c:pt>
                <c:pt idx="12">
                  <c:v>1.0</c:v>
                </c:pt>
                <c:pt idx="13">
                  <c:v>1.0</c:v>
                </c:pt>
                <c:pt idx="14">
                  <c:v>3.0</c:v>
                </c:pt>
                <c:pt idx="15">
                  <c:v>2.0</c:v>
                </c:pt>
                <c:pt idx="16">
                  <c:v>1.0</c:v>
                </c:pt>
                <c:pt idx="17">
                  <c:v>2.0</c:v>
                </c:pt>
                <c:pt idx="18">
                  <c:v>3.0</c:v>
                </c:pt>
                <c:pt idx="19">
                  <c:v>2.0</c:v>
                </c:pt>
                <c:pt idx="20">
                  <c:v>3.0</c:v>
                </c:pt>
                <c:pt idx="21">
                  <c:v>3.0</c:v>
                </c:pt>
                <c:pt idx="22">
                  <c:v>4.0</c:v>
                </c:pt>
                <c:pt idx="23">
                  <c:v>4.0</c:v>
                </c:pt>
                <c:pt idx="24">
                  <c:v>1.0</c:v>
                </c:pt>
                <c:pt idx="25">
                  <c:v>3.0</c:v>
                </c:pt>
                <c:pt idx="26">
                  <c:v>3.0</c:v>
                </c:pt>
                <c:pt idx="27">
                  <c:v>1.0</c:v>
                </c:pt>
                <c:pt idx="28">
                  <c:v>2.0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67.0</c:v>
                </c:pt>
              </c:numCache>
            </c:numRef>
          </c:val>
        </c:ser>
        <c:ser>
          <c:idx val="1"/>
          <c:order val="1"/>
          <c:tx>
            <c:strRef>
              <c:f>Actives!$C$6</c:f>
              <c:strCache>
                <c:ptCount val="1"/>
                <c:pt idx="0">
                  <c:v>New Hires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Actives!$A$7:$A$41</c:f>
              <c:strCache>
                <c:ptCount val="35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31</c:v>
                </c:pt>
                <c:pt idx="9">
                  <c:v>32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36</c:v>
                </c:pt>
                <c:pt idx="14">
                  <c:v>39</c:v>
                </c:pt>
                <c:pt idx="15">
                  <c:v>40</c:v>
                </c:pt>
                <c:pt idx="16">
                  <c:v>41</c:v>
                </c:pt>
                <c:pt idx="17">
                  <c:v>42</c:v>
                </c:pt>
                <c:pt idx="18">
                  <c:v>43</c:v>
                </c:pt>
                <c:pt idx="19">
                  <c:v>44</c:v>
                </c:pt>
                <c:pt idx="20">
                  <c:v>46</c:v>
                </c:pt>
                <c:pt idx="21">
                  <c:v>47</c:v>
                </c:pt>
                <c:pt idx="22">
                  <c:v>48</c:v>
                </c:pt>
                <c:pt idx="23">
                  <c:v>49</c:v>
                </c:pt>
                <c:pt idx="24">
                  <c:v>50</c:v>
                </c:pt>
                <c:pt idx="25">
                  <c:v>52</c:v>
                </c:pt>
                <c:pt idx="26">
                  <c:v>53</c:v>
                </c:pt>
                <c:pt idx="27">
                  <c:v>54</c:v>
                </c:pt>
                <c:pt idx="28">
                  <c:v>55</c:v>
                </c:pt>
                <c:pt idx="29">
                  <c:v>56</c:v>
                </c:pt>
                <c:pt idx="30">
                  <c:v>57</c:v>
                </c:pt>
                <c:pt idx="31">
                  <c:v>60</c:v>
                </c:pt>
                <c:pt idx="32">
                  <c:v>63</c:v>
                </c:pt>
                <c:pt idx="33">
                  <c:v>72</c:v>
                </c:pt>
                <c:pt idx="34">
                  <c:v>Grand Total</c:v>
                </c:pt>
              </c:strCache>
            </c:strRef>
          </c:cat>
          <c:val>
            <c:numRef>
              <c:f>Actives!$C$7:$C$41</c:f>
              <c:numCache>
                <c:formatCode>#,##0</c:formatCode>
                <c:ptCount val="3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17076975"/>
        <c:axId val="1696040095"/>
      </c:barChart>
      <c:catAx>
        <c:axId val="1617076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040095"/>
        <c:crosses val="autoZero"/>
        <c:auto val="1"/>
        <c:lblAlgn val="ctr"/>
        <c:lblOffset val="100"/>
        <c:noMultiLvlLbl val="0"/>
      </c:catAx>
      <c:valAx>
        <c:axId val="1696040095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07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159792665581607"/>
          <c:y val="0.04639080459770116"/>
          <c:w val="0.20987165787866546"/>
          <c:h val="0.077586749932120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[hr_dashboard_webinar.xlsx]Ethnicity!Ethnicity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Actives by</a:t>
            </a:r>
            <a:r>
              <a:rPr lang="en-AU" baseline="0"/>
              <a:t> Ethnic Group</a:t>
            </a:r>
            <a:endParaRPr lang="en-AU"/>
          </a:p>
        </c:rich>
      </c:tx>
      <c:layout>
        <c:manualLayout>
          <c:xMode val="edge"/>
          <c:yMode val="edge"/>
          <c:x val="0.08365930821147356"/>
          <c:y val="0.0155454421408333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07261492740554061"/>
          <c:y val="0.16650517643627877"/>
          <c:w val="0.8954314178628505"/>
          <c:h val="0.55721675415573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Ethnicity!$B$3:$B$4</c:f>
              <c:strCache>
                <c:ptCount val="2"/>
                <c:pt idx="0">
                  <c:v>Column Labels</c:v>
                </c:pt>
                <c:pt idx="1">
                  <c:v>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Ethnicity!$A$5:$A$26</c:f>
              <c:strCache>
                <c:ptCount val="22"/>
                <c:pt idx="0">
                  <c:v>Group A</c:v>
                </c:pt>
                <c:pt idx="1">
                  <c:v>F</c:v>
                </c:pt>
                <c:pt idx="2">
                  <c:v>M</c:v>
                </c:pt>
                <c:pt idx="3">
                  <c:v>Group B</c:v>
                </c:pt>
                <c:pt idx="4">
                  <c:v>F</c:v>
                </c:pt>
                <c:pt idx="5">
                  <c:v>M</c:v>
                </c:pt>
                <c:pt idx="6">
                  <c:v>Group C</c:v>
                </c:pt>
                <c:pt idx="7">
                  <c:v>F</c:v>
                </c:pt>
                <c:pt idx="8">
                  <c:v>M</c:v>
                </c:pt>
                <c:pt idx="9">
                  <c:v>Group D</c:v>
                </c:pt>
                <c:pt idx="10">
                  <c:v>F</c:v>
                </c:pt>
                <c:pt idx="11">
                  <c:v>M</c:v>
                </c:pt>
                <c:pt idx="12">
                  <c:v>Group E</c:v>
                </c:pt>
                <c:pt idx="13">
                  <c:v>F</c:v>
                </c:pt>
                <c:pt idx="14">
                  <c:v>M</c:v>
                </c:pt>
                <c:pt idx="15">
                  <c:v>Group F</c:v>
                </c:pt>
                <c:pt idx="16">
                  <c:v>F</c:v>
                </c:pt>
                <c:pt idx="17">
                  <c:v>M</c:v>
                </c:pt>
                <c:pt idx="18">
                  <c:v>Group G</c:v>
                </c:pt>
                <c:pt idx="19">
                  <c:v>F</c:v>
                </c:pt>
                <c:pt idx="20">
                  <c:v>M</c:v>
                </c:pt>
                <c:pt idx="21">
                  <c:v>Grand Total</c:v>
                </c:pt>
              </c:strCache>
            </c:strRef>
          </c:cat>
          <c:val>
            <c:numRef>
              <c:f>Ethnicity!$B$5:$B$26</c:f>
              <c:numCache>
                <c:formatCode>0</c:formatCode>
                <c:ptCount val="22"/>
                <c:pt idx="1">
                  <c:v>20.0</c:v>
                </c:pt>
                <c:pt idx="2">
                  <c:v>14.0</c:v>
                </c:pt>
                <c:pt idx="4">
                  <c:v>25.0</c:v>
                </c:pt>
                <c:pt idx="5">
                  <c:v>15.0</c:v>
                </c:pt>
                <c:pt idx="7">
                  <c:v>14.0</c:v>
                </c:pt>
                <c:pt idx="8">
                  <c:v>11.0</c:v>
                </c:pt>
                <c:pt idx="10">
                  <c:v>19.0</c:v>
                </c:pt>
                <c:pt idx="11">
                  <c:v>13.0</c:v>
                </c:pt>
                <c:pt idx="13">
                  <c:v>27.0</c:v>
                </c:pt>
                <c:pt idx="14">
                  <c:v>13.0</c:v>
                </c:pt>
                <c:pt idx="16">
                  <c:v>23.0</c:v>
                </c:pt>
                <c:pt idx="17">
                  <c:v>14.0</c:v>
                </c:pt>
                <c:pt idx="19">
                  <c:v>21.0</c:v>
                </c:pt>
                <c:pt idx="20">
                  <c:v>18.0</c:v>
                </c:pt>
                <c:pt idx="21">
                  <c:v>247.0</c:v>
                </c:pt>
              </c:numCache>
            </c:numRef>
          </c:val>
        </c:ser>
        <c:ser>
          <c:idx val="1"/>
          <c:order val="1"/>
          <c:tx>
            <c:strRef>
              <c:f>Ethnicity!$C$3:$C$4</c:f>
              <c:strCache>
                <c:ptCount val="2"/>
                <c:pt idx="0">
                  <c:v>Column Labels</c:v>
                </c:pt>
                <c:pt idx="1">
                  <c:v>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Ethnicity!$A$5:$A$26</c:f>
              <c:strCache>
                <c:ptCount val="22"/>
                <c:pt idx="0">
                  <c:v>Group A</c:v>
                </c:pt>
                <c:pt idx="1">
                  <c:v>F</c:v>
                </c:pt>
                <c:pt idx="2">
                  <c:v>M</c:v>
                </c:pt>
                <c:pt idx="3">
                  <c:v>Group B</c:v>
                </c:pt>
                <c:pt idx="4">
                  <c:v>F</c:v>
                </c:pt>
                <c:pt idx="5">
                  <c:v>M</c:v>
                </c:pt>
                <c:pt idx="6">
                  <c:v>Group C</c:v>
                </c:pt>
                <c:pt idx="7">
                  <c:v>F</c:v>
                </c:pt>
                <c:pt idx="8">
                  <c:v>M</c:v>
                </c:pt>
                <c:pt idx="9">
                  <c:v>Group D</c:v>
                </c:pt>
                <c:pt idx="10">
                  <c:v>F</c:v>
                </c:pt>
                <c:pt idx="11">
                  <c:v>M</c:v>
                </c:pt>
                <c:pt idx="12">
                  <c:v>Group E</c:v>
                </c:pt>
                <c:pt idx="13">
                  <c:v>F</c:v>
                </c:pt>
                <c:pt idx="14">
                  <c:v>M</c:v>
                </c:pt>
                <c:pt idx="15">
                  <c:v>Group F</c:v>
                </c:pt>
                <c:pt idx="16">
                  <c:v>F</c:v>
                </c:pt>
                <c:pt idx="17">
                  <c:v>M</c:v>
                </c:pt>
                <c:pt idx="18">
                  <c:v>Group G</c:v>
                </c:pt>
                <c:pt idx="19">
                  <c:v>F</c:v>
                </c:pt>
                <c:pt idx="20">
                  <c:v>M</c:v>
                </c:pt>
                <c:pt idx="21">
                  <c:v>Grand Total</c:v>
                </c:pt>
              </c:strCache>
            </c:strRef>
          </c:cat>
          <c:val>
            <c:numRef>
              <c:f>Ethnicity!$C$5:$C$26</c:f>
              <c:numCache>
                <c:formatCode>0</c:formatCode>
                <c:ptCount val="22"/>
                <c:pt idx="1">
                  <c:v>25.0</c:v>
                </c:pt>
                <c:pt idx="2">
                  <c:v>35.0</c:v>
                </c:pt>
                <c:pt idx="4">
                  <c:v>17.0</c:v>
                </c:pt>
                <c:pt idx="5">
                  <c:v>35.0</c:v>
                </c:pt>
                <c:pt idx="7">
                  <c:v>16.0</c:v>
                </c:pt>
                <c:pt idx="8">
                  <c:v>50.0</c:v>
                </c:pt>
                <c:pt idx="10">
                  <c:v>24.0</c:v>
                </c:pt>
                <c:pt idx="11">
                  <c:v>35.0</c:v>
                </c:pt>
                <c:pt idx="13">
                  <c:v>22.0</c:v>
                </c:pt>
                <c:pt idx="14">
                  <c:v>30.0</c:v>
                </c:pt>
                <c:pt idx="16">
                  <c:v>25.0</c:v>
                </c:pt>
                <c:pt idx="17">
                  <c:v>40.0</c:v>
                </c:pt>
                <c:pt idx="19">
                  <c:v>19.0</c:v>
                </c:pt>
                <c:pt idx="20">
                  <c:v>30.0</c:v>
                </c:pt>
                <c:pt idx="21">
                  <c:v>403.0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957199"/>
        <c:axId val="1966173471"/>
      </c:barChart>
      <c:catAx>
        <c:axId val="172295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73471"/>
        <c:crosses val="autoZero"/>
        <c:auto val="1"/>
        <c:lblAlgn val="ctr"/>
        <c:lblOffset val="100"/>
        <c:noMultiLvlLbl val="0"/>
      </c:catAx>
      <c:valAx>
        <c:axId val="1966173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95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387163696041262"/>
          <c:y val="0.042083333333333355"/>
          <c:w val="0.13011991148165303"/>
          <c:h val="0.078125546806649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[hr_dashboard_webinar.xlsx]Tenure!Tenure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</a:t>
            </a:r>
            <a:r>
              <a:rPr lang="en-AU" baseline="0"/>
              <a:t> Tenure - Months</a:t>
            </a:r>
            <a:endParaRPr lang="en-AU"/>
          </a:p>
        </c:rich>
      </c:tx>
      <c:layout>
        <c:manualLayout>
          <c:xMode val="edge"/>
          <c:yMode val="edge"/>
          <c:x val="0.07470730221222348"/>
          <c:y val="0.0191198827419299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08221831646044245"/>
          <c:y val="0.16650517643627877"/>
          <c:w val="0.8865028590176228"/>
          <c:h val="0.55721675415573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Tenure!$B$3:$B$4</c:f>
              <c:strCache>
                <c:ptCount val="2"/>
                <c:pt idx="0">
                  <c:v>Column Labels</c:v>
                </c:pt>
                <c:pt idx="1">
                  <c:v>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Tenure!$A$5:$A$26</c:f>
              <c:strCache>
                <c:ptCount val="22"/>
                <c:pt idx="0">
                  <c:v>Group A</c:v>
                </c:pt>
                <c:pt idx="1">
                  <c:v>F</c:v>
                </c:pt>
                <c:pt idx="2">
                  <c:v>M</c:v>
                </c:pt>
                <c:pt idx="3">
                  <c:v>Group B</c:v>
                </c:pt>
                <c:pt idx="4">
                  <c:v>F</c:v>
                </c:pt>
                <c:pt idx="5">
                  <c:v>M</c:v>
                </c:pt>
                <c:pt idx="6">
                  <c:v>Group C</c:v>
                </c:pt>
                <c:pt idx="7">
                  <c:v>F</c:v>
                </c:pt>
                <c:pt idx="8">
                  <c:v>M</c:v>
                </c:pt>
                <c:pt idx="9">
                  <c:v>Group D</c:v>
                </c:pt>
                <c:pt idx="10">
                  <c:v>F</c:v>
                </c:pt>
                <c:pt idx="11">
                  <c:v>M</c:v>
                </c:pt>
                <c:pt idx="12">
                  <c:v>Group E</c:v>
                </c:pt>
                <c:pt idx="13">
                  <c:v>F</c:v>
                </c:pt>
                <c:pt idx="14">
                  <c:v>M</c:v>
                </c:pt>
                <c:pt idx="15">
                  <c:v>Group F</c:v>
                </c:pt>
                <c:pt idx="16">
                  <c:v>F</c:v>
                </c:pt>
                <c:pt idx="17">
                  <c:v>M</c:v>
                </c:pt>
                <c:pt idx="18">
                  <c:v>Group G</c:v>
                </c:pt>
                <c:pt idx="19">
                  <c:v>F</c:v>
                </c:pt>
                <c:pt idx="20">
                  <c:v>M</c:v>
                </c:pt>
                <c:pt idx="21">
                  <c:v>Grand Total</c:v>
                </c:pt>
              </c:strCache>
            </c:strRef>
          </c:cat>
          <c:val>
            <c:numRef>
              <c:f>Tenure!$B$5:$B$26</c:f>
              <c:numCache>
                <c:formatCode>#,##0</c:formatCode>
                <c:ptCount val="22"/>
                <c:pt idx="1">
                  <c:v>76.8152380952381</c:v>
                </c:pt>
                <c:pt idx="2">
                  <c:v>112.636428571429</c:v>
                </c:pt>
                <c:pt idx="4">
                  <c:v>86.8168</c:v>
                </c:pt>
                <c:pt idx="5">
                  <c:v>63.764</c:v>
                </c:pt>
                <c:pt idx="7">
                  <c:v>55.1664285714286</c:v>
                </c:pt>
                <c:pt idx="8">
                  <c:v>130.643636363636</c:v>
                </c:pt>
                <c:pt idx="10">
                  <c:v>88.4463157894737</c:v>
                </c:pt>
                <c:pt idx="11">
                  <c:v>83.6969230769231</c:v>
                </c:pt>
                <c:pt idx="13">
                  <c:v>86.207037037037</c:v>
                </c:pt>
                <c:pt idx="14">
                  <c:v>66.2615384615385</c:v>
                </c:pt>
                <c:pt idx="16">
                  <c:v>68.3178260869565</c:v>
                </c:pt>
                <c:pt idx="17">
                  <c:v>74.3985714285714</c:v>
                </c:pt>
                <c:pt idx="19">
                  <c:v>73.8457142857143</c:v>
                </c:pt>
                <c:pt idx="20">
                  <c:v>93.8466666666667</c:v>
                </c:pt>
                <c:pt idx="21">
                  <c:v>82.0029838709678</c:v>
                </c:pt>
              </c:numCache>
            </c:numRef>
          </c:val>
        </c:ser>
        <c:ser>
          <c:idx val="1"/>
          <c:order val="1"/>
          <c:tx>
            <c:strRef>
              <c:f>Tenure!$C$3:$C$4</c:f>
              <c:strCache>
                <c:ptCount val="2"/>
                <c:pt idx="0">
                  <c:v>Column Labels</c:v>
                </c:pt>
                <c:pt idx="1">
                  <c:v>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Tenure!$A$5:$A$26</c:f>
              <c:strCache>
                <c:ptCount val="22"/>
                <c:pt idx="0">
                  <c:v>Group A</c:v>
                </c:pt>
                <c:pt idx="1">
                  <c:v>F</c:v>
                </c:pt>
                <c:pt idx="2">
                  <c:v>M</c:v>
                </c:pt>
                <c:pt idx="3">
                  <c:v>Group B</c:v>
                </c:pt>
                <c:pt idx="4">
                  <c:v>F</c:v>
                </c:pt>
                <c:pt idx="5">
                  <c:v>M</c:v>
                </c:pt>
                <c:pt idx="6">
                  <c:v>Group C</c:v>
                </c:pt>
                <c:pt idx="7">
                  <c:v>F</c:v>
                </c:pt>
                <c:pt idx="8">
                  <c:v>M</c:v>
                </c:pt>
                <c:pt idx="9">
                  <c:v>Group D</c:v>
                </c:pt>
                <c:pt idx="10">
                  <c:v>F</c:v>
                </c:pt>
                <c:pt idx="11">
                  <c:v>M</c:v>
                </c:pt>
                <c:pt idx="12">
                  <c:v>Group E</c:v>
                </c:pt>
                <c:pt idx="13">
                  <c:v>F</c:v>
                </c:pt>
                <c:pt idx="14">
                  <c:v>M</c:v>
                </c:pt>
                <c:pt idx="15">
                  <c:v>Group F</c:v>
                </c:pt>
                <c:pt idx="16">
                  <c:v>F</c:v>
                </c:pt>
                <c:pt idx="17">
                  <c:v>M</c:v>
                </c:pt>
                <c:pt idx="18">
                  <c:v>Group G</c:v>
                </c:pt>
                <c:pt idx="19">
                  <c:v>F</c:v>
                </c:pt>
                <c:pt idx="20">
                  <c:v>M</c:v>
                </c:pt>
                <c:pt idx="21">
                  <c:v>Grand Total</c:v>
                </c:pt>
              </c:strCache>
            </c:strRef>
          </c:cat>
          <c:val>
            <c:numRef>
              <c:f>Tenure!$C$5:$C$26</c:f>
              <c:numCache>
                <c:formatCode>#,##0</c:formatCode>
                <c:ptCount val="22"/>
                <c:pt idx="1">
                  <c:v>28.9472</c:v>
                </c:pt>
                <c:pt idx="2">
                  <c:v>20.3028571428571</c:v>
                </c:pt>
                <c:pt idx="4">
                  <c:v>15.6688235294118</c:v>
                </c:pt>
                <c:pt idx="5">
                  <c:v>16.6294285714286</c:v>
                </c:pt>
                <c:pt idx="7">
                  <c:v>10.9076470588235</c:v>
                </c:pt>
                <c:pt idx="8">
                  <c:v>18.8204</c:v>
                </c:pt>
                <c:pt idx="10">
                  <c:v>18.3170833333333</c:v>
                </c:pt>
                <c:pt idx="11">
                  <c:v>18.3661111111111</c:v>
                </c:pt>
                <c:pt idx="13">
                  <c:v>12.3882608695652</c:v>
                </c:pt>
                <c:pt idx="14">
                  <c:v>33.7822580645161</c:v>
                </c:pt>
                <c:pt idx="16">
                  <c:v>12.6516</c:v>
                </c:pt>
                <c:pt idx="17">
                  <c:v>19.8141463414634</c:v>
                </c:pt>
                <c:pt idx="19">
                  <c:v>7.69631578947368</c:v>
                </c:pt>
                <c:pt idx="20">
                  <c:v>17.6977419354839</c:v>
                </c:pt>
                <c:pt idx="21">
                  <c:v>18.7423716381418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2957199"/>
        <c:axId val="1966173471"/>
      </c:barChart>
      <c:catAx>
        <c:axId val="172295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173471"/>
        <c:crosses val="autoZero"/>
        <c:auto val="1"/>
        <c:lblAlgn val="ctr"/>
        <c:lblOffset val="100"/>
        <c:noMultiLvlLbl val="0"/>
      </c:catAx>
      <c:valAx>
        <c:axId val="1966173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95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8387163696041262"/>
          <c:y val="0.042083333333333355"/>
          <c:w val="0.12301757551485731"/>
          <c:h val="0.078125546806649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[hr_dashboard_webinar.xlsx]Region!Region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Actives</a:t>
            </a:r>
            <a:r>
              <a:rPr lang="en-AU" baseline="0"/>
              <a:t> by Region</a:t>
            </a:r>
            <a:endParaRPr lang="en-AU"/>
          </a:p>
        </c:rich>
      </c:tx>
      <c:layout>
        <c:manualLayout>
          <c:xMode val="edge"/>
          <c:yMode val="edge"/>
          <c:x val="0.08727077865266844"/>
          <c:y val="0.027777777777777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9853690702455296"/>
          <c:y val="0.15724591717701952"/>
          <c:w val="0.7519074770826061"/>
          <c:h val="0.795539880431612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Region!$B$3:$B$4</c:f>
              <c:strCache>
                <c:ptCount val="2"/>
                <c:pt idx="0">
                  <c:v>Column Labels</c:v>
                </c:pt>
                <c:pt idx="1">
                  <c:v>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Region!$A$5:$A$12</c:f>
              <c:strCache>
                <c:ptCount val="8"/>
                <c:pt idx="0">
                  <c:v>Central</c:v>
                </c:pt>
                <c:pt idx="1">
                  <c:v>East</c:v>
                </c:pt>
                <c:pt idx="2">
                  <c:v>Midwest</c:v>
                </c:pt>
                <c:pt idx="3">
                  <c:v>North</c:v>
                </c:pt>
                <c:pt idx="4">
                  <c:v>Northwest</c:v>
                </c:pt>
                <c:pt idx="5">
                  <c:v>South</c:v>
                </c:pt>
                <c:pt idx="6">
                  <c:v>West</c:v>
                </c:pt>
                <c:pt idx="7">
                  <c:v>Grand Total</c:v>
                </c:pt>
              </c:strCache>
            </c:strRef>
          </c:cat>
          <c:val>
            <c:numRef>
              <c:f>Region!$B$5:$B$12</c:f>
              <c:numCache>
                <c:formatCode>0</c:formatCode>
                <c:ptCount val="8"/>
                <c:pt idx="0">
                  <c:v>10.0</c:v>
                </c:pt>
                <c:pt idx="1">
                  <c:v>22.0</c:v>
                </c:pt>
                <c:pt idx="2">
                  <c:v>8.0</c:v>
                </c:pt>
                <c:pt idx="3">
                  <c:v>17.0</c:v>
                </c:pt>
                <c:pt idx="4">
                  <c:v>13.0</c:v>
                </c:pt>
                <c:pt idx="5">
                  <c:v>15.0</c:v>
                </c:pt>
                <c:pt idx="6">
                  <c:v>13.0</c:v>
                </c:pt>
                <c:pt idx="7">
                  <c:v>98.0</c:v>
                </c:pt>
              </c:numCache>
            </c:numRef>
          </c:val>
        </c:ser>
        <c:ser>
          <c:idx val="1"/>
          <c:order val="1"/>
          <c:tx>
            <c:strRef>
              <c:f>Region!$C$3:$C$4</c:f>
              <c:strCache>
                <c:ptCount val="2"/>
                <c:pt idx="0">
                  <c:v>Column Labels</c:v>
                </c:pt>
                <c:pt idx="1">
                  <c:v>PT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Region!$A$5:$A$12</c:f>
              <c:strCache>
                <c:ptCount val="8"/>
                <c:pt idx="0">
                  <c:v>Central</c:v>
                </c:pt>
                <c:pt idx="1">
                  <c:v>East</c:v>
                </c:pt>
                <c:pt idx="2">
                  <c:v>Midwest</c:v>
                </c:pt>
                <c:pt idx="3">
                  <c:v>North</c:v>
                </c:pt>
                <c:pt idx="4">
                  <c:v>Northwest</c:v>
                </c:pt>
                <c:pt idx="5">
                  <c:v>South</c:v>
                </c:pt>
                <c:pt idx="6">
                  <c:v>West</c:v>
                </c:pt>
                <c:pt idx="7">
                  <c:v>Grand Total</c:v>
                </c:pt>
              </c:strCache>
            </c:strRef>
          </c:cat>
          <c:val>
            <c:numRef>
              <c:f>Region!$C$5:$C$12</c:f>
              <c:numCache>
                <c:formatCode>0</c:formatCode>
                <c:ptCount val="8"/>
                <c:pt idx="0">
                  <c:v>32.0</c:v>
                </c:pt>
                <c:pt idx="1">
                  <c:v>10.0</c:v>
                </c:pt>
                <c:pt idx="2">
                  <c:v>26.0</c:v>
                </c:pt>
                <c:pt idx="3">
                  <c:v>52.0</c:v>
                </c:pt>
                <c:pt idx="4">
                  <c:v>49.0</c:v>
                </c:pt>
                <c:pt idx="5">
                  <c:v>63.0</c:v>
                </c:pt>
                <c:pt idx="6">
                  <c:v>23.0</c:v>
                </c:pt>
                <c:pt idx="7">
                  <c:v>255.0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725291023"/>
        <c:axId val="1696065887"/>
      </c:barChart>
      <c:catAx>
        <c:axId val="17252910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065887"/>
        <c:crosses val="autoZero"/>
        <c:auto val="1"/>
        <c:lblAlgn val="ctr"/>
        <c:lblOffset val="100"/>
        <c:noMultiLvlLbl val="0"/>
      </c:catAx>
      <c:valAx>
        <c:axId val="1696065887"/>
        <c:scaling>
          <c:orientation val="minMax"/>
        </c:scaling>
        <c:delete val="1"/>
        <c:axPos val="t"/>
        <c:numFmt formatCode="0" sourceLinked="1"/>
        <c:majorTickMark val="none"/>
        <c:minorTickMark val="none"/>
        <c:tickLblPos val="nextTo"/>
        <c:crossAx val="172529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627863079615047"/>
          <c:y val="0.042083333333333355"/>
          <c:w val="0.16098393361207208"/>
          <c:h val="0.07165655248507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[hr_dashboard_webinar.xlsx]Separations!Separations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Separations</a:t>
            </a:r>
          </a:p>
        </c:rich>
      </c:tx>
      <c:layout>
        <c:manualLayout>
          <c:xMode val="edge"/>
          <c:yMode val="edge"/>
          <c:x val="0.07164106451330125"/>
          <c:y val="0.0277775590551181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030555555555555555"/>
          <c:y val="0.15495674151842131"/>
          <c:w val="0.9388888888888889"/>
          <c:h val="0.6813870488411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Separations!$B$3</c:f>
              <c:strCache>
                <c:ptCount val="1"/>
                <c:pt idx="0">
                  <c:v>Separations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Separations!$A$4:$A$8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Grand Total</c:v>
                </c:pt>
              </c:strCache>
            </c:strRef>
          </c:cat>
          <c:val>
            <c:numRef>
              <c:f>Separations!$B$4:$B$8</c:f>
              <c:numCache>
                <c:formatCode>#,##0</c:formatCode>
                <c:ptCount val="5"/>
                <c:pt idx="1">
                  <c:v>8.0</c:v>
                </c:pt>
                <c:pt idx="2">
                  <c:v>9.0</c:v>
                </c:pt>
                <c:pt idx="3">
                  <c:v>13.0</c:v>
                </c:pt>
                <c:pt idx="4">
                  <c:v>30.0</c:v>
                </c:pt>
              </c:numCache>
            </c:numRef>
          </c:val>
        </c:ser>
        <c:ser>
          <c:idx val="1"/>
          <c:order val="1"/>
          <c:tx>
            <c:strRef>
              <c:f>Separations!$C$3</c:f>
              <c:strCache>
                <c:ptCount val="1"/>
                <c:pt idx="0">
                  <c:v>Bad Hires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Separations!$A$4:$A$8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Grand Total</c:v>
                </c:pt>
              </c:strCache>
            </c:strRef>
          </c:cat>
          <c:val>
            <c:numRef>
              <c:f>Separations!$C$4:$C$8</c:f>
              <c:numCache>
                <c:formatCode>General</c:formatCode>
                <c:ptCount val="5"/>
                <c:pt idx="0">
                  <c:v>0.0</c:v>
                </c:pt>
                <c:pt idx="1">
                  <c:v>8.0</c:v>
                </c:pt>
                <c:pt idx="2">
                  <c:v>1.0</c:v>
                </c:pt>
                <c:pt idx="3">
                  <c:v>6.0</c:v>
                </c:pt>
                <c:pt idx="4">
                  <c:v>15.0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974865455"/>
        <c:axId val="182672752"/>
      </c:barChart>
      <c:catAx>
        <c:axId val="197486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2752"/>
        <c:crosses val="autoZero"/>
        <c:auto val="1"/>
        <c:lblAlgn val="ctr"/>
        <c:lblOffset val="100"/>
        <c:noMultiLvlLbl val="0"/>
      </c:catAx>
      <c:valAx>
        <c:axId val="18267275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97486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26000038084073075"/>
          <c:y val="0.14217327196030413"/>
          <c:w val="0.30735001979933235"/>
          <c:h val="0.109914479504570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[hr_dashboard_webinar.xlsx]Term Reason!TermReason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Termination Reason</a:t>
            </a:r>
          </a:p>
        </c:rich>
      </c:tx>
      <c:layout>
        <c:manualLayout>
          <c:xMode val="edge"/>
          <c:yMode val="edge"/>
          <c:x val="0.050669548659358764"/>
          <c:y val="0.027777976616559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030555555555555555"/>
          <c:y val="0.15495674151842131"/>
          <c:w val="0.9388888888888889"/>
          <c:h val="0.68138704884111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'Term Reason'!$B$3:$B$4</c:f>
              <c:strCache>
                <c:ptCount val="2"/>
                <c:pt idx="0">
                  <c:v>Column Labels</c:v>
                </c:pt>
                <c:pt idx="1">
                  <c:v>Involuntary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'Term Reason'!$A$5:$A$8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Grand Total</c:v>
                </c:pt>
              </c:strCache>
            </c:strRef>
          </c:cat>
          <c:val>
            <c:numRef>
              <c:f>'Term Reason'!$B$5:$B$8</c:f>
              <c:numCache>
                <c:formatCode>#,##0</c:formatCode>
                <c:ptCount val="4"/>
                <c:pt idx="0">
                  <c:v>8.0</c:v>
                </c:pt>
                <c:pt idx="1">
                  <c:v>2.0</c:v>
                </c:pt>
                <c:pt idx="2">
                  <c:v>3.0</c:v>
                </c:pt>
                <c:pt idx="3">
                  <c:v>13.0</c:v>
                </c:pt>
              </c:numCache>
            </c:numRef>
          </c:val>
        </c:ser>
        <c:ser>
          <c:idx val="1"/>
          <c:order val="1"/>
          <c:tx>
            <c:strRef>
              <c:f>'Term Reason'!$C$3:$C$4</c:f>
              <c:strCache>
                <c:ptCount val="2"/>
                <c:pt idx="0">
                  <c:v>Column Labels</c:v>
                </c:pt>
                <c:pt idx="1">
                  <c:v>Voluntary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'Term Reason'!$A$5:$A$8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Grand Total</c:v>
                </c:pt>
              </c:strCache>
            </c:strRef>
          </c:cat>
          <c:val>
            <c:numRef>
              <c:f>'Term Reason'!$C$5:$C$8</c:f>
              <c:numCache>
                <c:formatCode>#,##0</c:formatCode>
                <c:ptCount val="4"/>
                <c:pt idx="1">
                  <c:v>7.0</c:v>
                </c:pt>
                <c:pt idx="2">
                  <c:v>10.0</c:v>
                </c:pt>
                <c:pt idx="3">
                  <c:v>17.0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974865455"/>
        <c:axId val="182672752"/>
      </c:barChart>
      <c:catAx>
        <c:axId val="197486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72752"/>
        <c:crosses val="autoZero"/>
        <c:auto val="1"/>
        <c:lblAlgn val="ctr"/>
        <c:lblOffset val="100"/>
        <c:noMultiLvlLbl val="0"/>
      </c:catAx>
      <c:valAx>
        <c:axId val="182672752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97486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2599990373772372"/>
          <c:y val="0.16443763973947698"/>
          <c:w val="0.30353070241694924"/>
          <c:h val="0.104167395742198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#&apos;Actives Dashboard&apos;!A1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chart" Target="../charts/chart1.xml"/><Relationship Id="rId7" Type="http://schemas.openxmlformats.org/officeDocument/2006/relationships/image" Target="../media/image5.png"/><Relationship Id="rId8" Type="http://schemas.openxmlformats.org/officeDocument/2006/relationships/image" Target="../media/image6.png"/><Relationship Id="rId9" Type="http://schemas.openxmlformats.org/officeDocument/2006/relationships/image" Target="../media/image7.png"/><Relationship Id="rId10" Type="http://schemas.openxmlformats.org/officeDocument/2006/relationships/chart" Target="../charts/chart2.xml"/><Relationship Id="rId11" Type="http://schemas.openxmlformats.org/officeDocument/2006/relationships/chart" Target="../charts/chart3.xml"/><Relationship Id="rId12" Type="http://schemas.openxmlformats.org/officeDocument/2006/relationships/chart" Target="../charts/chart4.xml"/><Relationship Id="rId13" Type="http://schemas.openxmlformats.org/officeDocument/2006/relationships/chart" Target="../charts/chart5.xml"/><Relationship Id="rId14" Type="http://schemas.openxmlformats.org/officeDocument/2006/relationships/chart" Target="../charts/chart6.xml"/><Relationship Id="rId15" Type="http://schemas.openxmlformats.org/officeDocument/2006/relationships/chart" Target="../charts/chart7.xml"/><Relationship Id="rId16" Type="http://schemas.openxmlformats.org/officeDocument/2006/relationships/hyperlink" Target="#&apos;Separations Dashboard&apos;!A1"/><Relationship Id="rId17" Type="http://schemas.openxmlformats.org/officeDocument/2006/relationships/image" Target="../media/image8.png"/><Relationship Id="rId18" Type="http://schemas.openxmlformats.org/officeDocument/2006/relationships/image" Target="../media/image9.png"/><Relationship Id="rId19" Type="http://schemas.openxmlformats.org/officeDocument/2006/relationships/image" Target="../media/image10.png"/><Relationship Id="rId20" Type="http://schemas.openxmlformats.org/officeDocument/2006/relationships/image" Target="../media/image11.png"/><Relationship Id="rId21" Type="http://schemas.openxmlformats.org/officeDocument/2006/relationships/image" Target="../media/image12.png"/><Relationship Id="rId22" Type="http://schemas.openxmlformats.org/officeDocument/2006/relationships/image" Target="../media/image13.png"/><Relationship Id="rId23" Type="http://schemas.openxmlformats.org/officeDocument/2006/relationships/hyperlink" Target="#&apos;File Index&apos;!A2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hyperlink" Target="#&apos;Actives Dashboard&apos;!A1"/><Relationship Id="rId2" Type="http://schemas.openxmlformats.org/officeDocument/2006/relationships/hyperlink" Target="#&apos;File Index&apos;!A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152343</xdr:colOff>
      <xdr:row>2</xdr:row>
      <xdr:rowOff>49559</xdr:rowOff>
    </xdr:from>
    <xdr:to>
      <xdr:col>3</xdr:col>
      <xdr:colOff>370702</xdr:colOff>
      <xdr:row>2</xdr:row>
      <xdr:rowOff>304055</xdr:rowOff>
    </xdr:to>
    <xdr:sp macro="" textlink="">
      <xdr:nvSpPr>
        <xdr:cNvPr id="2" name="roundRect">
          <a:hlinkClick xmlns:r="http://schemas.openxmlformats.org/officeDocument/2006/relationships" r:id="rId1"/>
        </xdr:cNvPr>
        <xdr:cNvSpPr/>
      </xdr:nvSpPr>
      <xdr:spPr>
        <a:xfrm>
          <a:off x="2314574" y="857250"/>
          <a:ext cx="971551" cy="247650"/>
        </a:xfrm>
        <a:prstGeom prst="roundRect">
          <a:avLst/>
        </a:prstGeom>
        <a:solidFill>
          <a:srgbClr val="659900"/>
        </a:solidFill>
        <a:ln w="9525" cap="flat" cmpd="sng">
          <a:solidFill>
            <a:srgbClr val="0e6fc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100">
              <a:solidFill>
                <a:srgbClr val="FFFFFF"/>
              </a:solidFill>
              <a:latin typeface="Calibri" panose="" pitchFamily="0" charset="0"/>
              <a:ea typeface="Calibri" panose="" pitchFamily="0" charset="0"/>
            </a:rPr>
            <a:t>go to sheet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94531</xdr:colOff>
      <xdr:row>2</xdr:row>
      <xdr:rowOff>12575</xdr:rowOff>
    </xdr:from>
    <xdr:to>
      <xdr:col>6</xdr:col>
      <xdr:colOff>554432</xdr:colOff>
      <xdr:row>3</xdr:row>
      <xdr:rowOff>198115</xdr:rowOff>
    </xdr:to>
    <xdr:pic>
      <xdr:nvPicPr>
        <xdr:cNvPr id="2" name="Graphic 8" descr="Ma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752850" y="329775"/>
          <a:ext cx="459600" cy="4596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7</xdr:col>
      <xdr:colOff>92280</xdr:colOff>
      <xdr:row>2</xdr:row>
      <xdr:rowOff>12575</xdr:rowOff>
    </xdr:from>
    <xdr:to>
      <xdr:col>7</xdr:col>
      <xdr:colOff>552181</xdr:colOff>
      <xdr:row>3</xdr:row>
      <xdr:rowOff>198115</xdr:rowOff>
    </xdr:to>
    <xdr:pic>
      <xdr:nvPicPr>
        <xdr:cNvPr id="3" name="Graphic 10" descr="Woman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360050" y="329775"/>
          <a:ext cx="459600" cy="4596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5</xdr:col>
      <xdr:colOff>80276</xdr:colOff>
      <xdr:row>2</xdr:row>
      <xdr:rowOff>12575</xdr:rowOff>
    </xdr:from>
    <xdr:to>
      <xdr:col>5</xdr:col>
      <xdr:colOff>540177</xdr:colOff>
      <xdr:row>3</xdr:row>
      <xdr:rowOff>198115</xdr:rowOff>
    </xdr:to>
    <xdr:pic>
      <xdr:nvPicPr>
        <xdr:cNvPr id="4" name="Graphic 12" descr="Users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3128925" y="329775"/>
          <a:ext cx="459600" cy="4596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8</xdr:col>
      <xdr:colOff>135044</xdr:colOff>
      <xdr:row>1</xdr:row>
      <xdr:rowOff>88031</xdr:rowOff>
    </xdr:from>
    <xdr:to>
      <xdr:col>8</xdr:col>
      <xdr:colOff>487660</xdr:colOff>
      <xdr:row>2</xdr:row>
      <xdr:rowOff>189607</xdr:rowOff>
    </xdr:to>
    <xdr:pic>
      <xdr:nvPicPr>
        <xdr:cNvPr id="5" name="Graphic 14" descr="Coins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5012475" y="154725"/>
          <a:ext cx="352500" cy="3525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11</xdr:col>
      <xdr:colOff>114037</xdr:colOff>
      <xdr:row>1</xdr:row>
      <xdr:rowOff>50303</xdr:rowOff>
    </xdr:from>
    <xdr:to>
      <xdr:col>11</xdr:col>
      <xdr:colOff>466653</xdr:colOff>
      <xdr:row>2</xdr:row>
      <xdr:rowOff>151879</xdr:rowOff>
    </xdr:to>
    <xdr:pic>
      <xdr:nvPicPr>
        <xdr:cNvPr id="6" name="Graphic 16" descr="Clock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19825" y="114225"/>
          <a:ext cx="352500" cy="3525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9</xdr:col>
      <xdr:colOff>75774</xdr:colOff>
      <xdr:row>1</xdr:row>
      <xdr:rowOff>12575</xdr:rowOff>
    </xdr:from>
    <xdr:to>
      <xdr:col>9</xdr:col>
      <xdr:colOff>535676</xdr:colOff>
      <xdr:row>2</xdr:row>
      <xdr:rowOff>228302</xdr:rowOff>
    </xdr:to>
    <xdr:pic>
      <xdr:nvPicPr>
        <xdr:cNvPr id="7" name="Graphic 17" descr="Ma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41169" y="84506"/>
          <a:ext cx="459600" cy="461982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10</xdr:col>
      <xdr:colOff>73524</xdr:colOff>
      <xdr:row>1</xdr:row>
      <xdr:rowOff>12575</xdr:rowOff>
    </xdr:from>
    <xdr:to>
      <xdr:col>10</xdr:col>
      <xdr:colOff>532675</xdr:colOff>
      <xdr:row>2</xdr:row>
      <xdr:rowOff>228302</xdr:rowOff>
    </xdr:to>
    <xdr:pic>
      <xdr:nvPicPr>
        <xdr:cNvPr id="8" name="Graphic 18" descr="Woman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169800" y="82125"/>
          <a:ext cx="459600" cy="4596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12</xdr:col>
      <xdr:colOff>94531</xdr:colOff>
      <xdr:row>1</xdr:row>
      <xdr:rowOff>12575</xdr:rowOff>
    </xdr:from>
    <xdr:to>
      <xdr:col>12</xdr:col>
      <xdr:colOff>554432</xdr:colOff>
      <xdr:row>2</xdr:row>
      <xdr:rowOff>228302</xdr:rowOff>
    </xdr:to>
    <xdr:pic>
      <xdr:nvPicPr>
        <xdr:cNvPr id="9" name="Graphic 19" descr="Man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410450" y="82125"/>
          <a:ext cx="459600" cy="4596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13</xdr:col>
      <xdr:colOff>92280</xdr:colOff>
      <xdr:row>1</xdr:row>
      <xdr:rowOff>12575</xdr:rowOff>
    </xdr:from>
    <xdr:to>
      <xdr:col>13</xdr:col>
      <xdr:colOff>552181</xdr:colOff>
      <xdr:row>2</xdr:row>
      <xdr:rowOff>228302</xdr:rowOff>
    </xdr:to>
    <xdr:pic>
      <xdr:nvPicPr>
        <xdr:cNvPr id="10" name="Graphic 20" descr="Woman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8017650" y="82125"/>
          <a:ext cx="459600" cy="4596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13</xdr:col>
      <xdr:colOff>609200</xdr:colOff>
      <xdr:row>0</xdr:row>
      <xdr:rowOff>12501</xdr:rowOff>
    </xdr:from>
    <xdr:to>
      <xdr:col>17</xdr:col>
      <xdr:colOff>447147</xdr:colOff>
      <xdr:row>4</xdr:row>
      <xdr:rowOff>240506</xdr:rowOff>
    </xdr:to>
    <xdr:graphicFrame macro="">
      <xdr:nvGraphicFramePr>
        <xdr:cNvPr name="图表 10" id="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94531</xdr:colOff>
      <xdr:row>2</xdr:row>
      <xdr:rowOff>12575</xdr:rowOff>
    </xdr:from>
    <xdr:to>
      <xdr:col>19</xdr:col>
      <xdr:colOff>554432</xdr:colOff>
      <xdr:row>3</xdr:row>
      <xdr:rowOff>198115</xdr:rowOff>
    </xdr:to>
    <xdr:pic>
      <xdr:nvPicPr>
        <xdr:cNvPr id="12" name="Graphic 22" descr="Man"/>
        <xdr:cNvPicPr/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11677650" y="329775"/>
          <a:ext cx="459600" cy="4596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20</xdr:col>
      <xdr:colOff>92280</xdr:colOff>
      <xdr:row>2</xdr:row>
      <xdr:rowOff>12575</xdr:rowOff>
    </xdr:from>
    <xdr:to>
      <xdr:col>20</xdr:col>
      <xdr:colOff>552181</xdr:colOff>
      <xdr:row>3</xdr:row>
      <xdr:rowOff>198115</xdr:rowOff>
    </xdr:to>
    <xdr:pic>
      <xdr:nvPicPr>
        <xdr:cNvPr id="13" name="Graphic 23" descr="Woman"/>
        <xdr:cNvPicPr/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12284850" y="329775"/>
          <a:ext cx="459600" cy="4596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18</xdr:col>
      <xdr:colOff>80276</xdr:colOff>
      <xdr:row>2</xdr:row>
      <xdr:rowOff>12575</xdr:rowOff>
    </xdr:from>
    <xdr:to>
      <xdr:col>18</xdr:col>
      <xdr:colOff>540177</xdr:colOff>
      <xdr:row>3</xdr:row>
      <xdr:rowOff>198115</xdr:rowOff>
    </xdr:to>
    <xdr:pic>
      <xdr:nvPicPr>
        <xdr:cNvPr id="14" name="Graphic 24" descr="Users"/>
        <xdr:cNvPicPr/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11053725" y="329775"/>
          <a:ext cx="459600" cy="45960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16</xdr:col>
      <xdr:colOff>336110</xdr:colOff>
      <xdr:row>20</xdr:row>
      <xdr:rowOff>88552</xdr:rowOff>
    </xdr:to>
    <xdr:graphicFrame macro="">
      <xdr:nvGraphicFramePr>
        <xdr:cNvPr name="图表 14" id="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380375</xdr:colOff>
      <xdr:row>5</xdr:row>
      <xdr:rowOff>50675</xdr:rowOff>
    </xdr:from>
    <xdr:to>
      <xdr:col>23</xdr:col>
      <xdr:colOff>380375</xdr:colOff>
      <xdr:row>23</xdr:row>
      <xdr:rowOff>126503</xdr:rowOff>
    </xdr:to>
    <xdr:graphicFrame macro="">
      <xdr:nvGraphicFramePr>
        <xdr:cNvPr name="图表 15" id="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380375</xdr:colOff>
      <xdr:row>24</xdr:row>
      <xdr:rowOff>0</xdr:rowOff>
    </xdr:from>
    <xdr:to>
      <xdr:col>23</xdr:col>
      <xdr:colOff>380375</xdr:colOff>
      <xdr:row>42</xdr:row>
      <xdr:rowOff>0</xdr:rowOff>
    </xdr:to>
    <xdr:graphicFrame macro="">
      <xdr:nvGraphicFramePr>
        <xdr:cNvPr name="图表 16" id="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57018</xdr:colOff>
      <xdr:row>20</xdr:row>
      <xdr:rowOff>139154</xdr:rowOff>
    </xdr:from>
    <xdr:to>
      <xdr:col>16</xdr:col>
      <xdr:colOff>347364</xdr:colOff>
      <xdr:row>41</xdr:row>
      <xdr:rowOff>177105</xdr:rowOff>
    </xdr:to>
    <xdr:graphicFrame macro="">
      <xdr:nvGraphicFramePr>
        <xdr:cNvPr name="图表 17" id="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3751</xdr:colOff>
      <xdr:row>20</xdr:row>
      <xdr:rowOff>139154</xdr:rowOff>
    </xdr:from>
    <xdr:to>
      <xdr:col>9</xdr:col>
      <xdr:colOff>599447</xdr:colOff>
      <xdr:row>30</xdr:row>
      <xdr:rowOff>177105</xdr:rowOff>
    </xdr:to>
    <xdr:graphicFrame macro="">
      <xdr:nvGraphicFramePr>
        <xdr:cNvPr name="图表 18" id="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0</xdr:colOff>
      <xdr:row>31</xdr:row>
      <xdr:rowOff>37951</xdr:rowOff>
    </xdr:from>
    <xdr:to>
      <xdr:col>10</xdr:col>
      <xdr:colOff>0</xdr:colOff>
      <xdr:row>42</xdr:row>
      <xdr:rowOff>0</xdr:rowOff>
    </xdr:to>
    <xdr:graphicFrame macro="">
      <xdr:nvGraphicFramePr>
        <xdr:cNvPr name="图表 19" id="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466653</xdr:colOff>
      <xdr:row>1</xdr:row>
      <xdr:rowOff>12575</xdr:rowOff>
    </xdr:from>
    <xdr:to>
      <xdr:col>4</xdr:col>
      <xdr:colOff>466653</xdr:colOff>
      <xdr:row>4</xdr:row>
      <xdr:rowOff>266700</xdr:rowOff>
    </xdr:to>
    <xdr:cxnSp macro="">
      <xdr:nvCxnSpPr>
        <xdr:cNvPr id="21" name="line"/>
        <xdr:cNvSpPr/>
        <xdr:cNvCxnSpPr/>
      </xdr:nvCxnSpPr>
      <xdr:spPr>
        <a:xfrm>
          <a:off x="2905125" y="76200"/>
          <a:ext cx="0" cy="981075"/>
        </a:xfrm>
        <a:prstGeom prst="line">
          <a:avLst/>
        </a:prstGeom>
        <a:noFill/>
        <a:ln w="9525" cap="flat" cmpd="sng">
          <a:solidFill>
            <a:srgbClr val="bfbfb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7</xdr:col>
      <xdr:colOff>599447</xdr:colOff>
      <xdr:row>1</xdr:row>
      <xdr:rowOff>12575</xdr:rowOff>
    </xdr:from>
    <xdr:to>
      <xdr:col>7</xdr:col>
      <xdr:colOff>599447</xdr:colOff>
      <xdr:row>4</xdr:row>
      <xdr:rowOff>266700</xdr:rowOff>
    </xdr:to>
    <xdr:cxnSp macro="">
      <xdr:nvCxnSpPr>
        <xdr:cNvPr id="22" name="line"/>
        <xdr:cNvSpPr/>
        <xdr:cNvCxnSpPr/>
      </xdr:nvCxnSpPr>
      <xdr:spPr>
        <a:xfrm>
          <a:off x="4867275" y="76200"/>
          <a:ext cx="0" cy="981075"/>
        </a:xfrm>
        <a:prstGeom prst="line">
          <a:avLst/>
        </a:prstGeom>
        <a:noFill/>
        <a:ln w="9525" cap="flat" cmpd="sng">
          <a:solidFill>
            <a:srgbClr val="bfbfb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10</xdr:col>
      <xdr:colOff>570938</xdr:colOff>
      <xdr:row>1</xdr:row>
      <xdr:rowOff>12575</xdr:rowOff>
    </xdr:from>
    <xdr:to>
      <xdr:col>10</xdr:col>
      <xdr:colOff>570938</xdr:colOff>
      <xdr:row>4</xdr:row>
      <xdr:rowOff>266700</xdr:rowOff>
    </xdr:to>
    <xdr:cxnSp macro="">
      <xdr:nvCxnSpPr>
        <xdr:cNvPr id="23" name="line"/>
        <xdr:cNvSpPr/>
        <xdr:cNvCxnSpPr/>
      </xdr:nvCxnSpPr>
      <xdr:spPr>
        <a:xfrm>
          <a:off x="6667500" y="76200"/>
          <a:ext cx="0" cy="981075"/>
        </a:xfrm>
        <a:prstGeom prst="line">
          <a:avLst/>
        </a:prstGeom>
        <a:noFill/>
        <a:ln w="9525" cap="flat" cmpd="sng">
          <a:solidFill>
            <a:srgbClr val="bfbfb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13</xdr:col>
      <xdr:colOff>599447</xdr:colOff>
      <xdr:row>1</xdr:row>
      <xdr:rowOff>12575</xdr:rowOff>
    </xdr:from>
    <xdr:to>
      <xdr:col>13</xdr:col>
      <xdr:colOff>599447</xdr:colOff>
      <xdr:row>4</xdr:row>
      <xdr:rowOff>266700</xdr:rowOff>
    </xdr:to>
    <xdr:cxnSp macro="">
      <xdr:nvCxnSpPr>
        <xdr:cNvPr id="24" name="line"/>
        <xdr:cNvSpPr/>
        <xdr:cNvCxnSpPr/>
      </xdr:nvCxnSpPr>
      <xdr:spPr>
        <a:xfrm>
          <a:off x="8524875" y="76200"/>
          <a:ext cx="0" cy="981075"/>
        </a:xfrm>
        <a:prstGeom prst="line">
          <a:avLst/>
        </a:prstGeom>
        <a:noFill/>
        <a:ln w="9525" cap="flat" cmpd="sng">
          <a:solidFill>
            <a:srgbClr val="bfbfb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17</xdr:col>
      <xdr:colOff>485409</xdr:colOff>
      <xdr:row>1</xdr:row>
      <xdr:rowOff>12575</xdr:rowOff>
    </xdr:from>
    <xdr:to>
      <xdr:col>17</xdr:col>
      <xdr:colOff>485409</xdr:colOff>
      <xdr:row>4</xdr:row>
      <xdr:rowOff>266700</xdr:rowOff>
    </xdr:to>
    <xdr:cxnSp macro="">
      <xdr:nvCxnSpPr>
        <xdr:cNvPr id="25" name="line"/>
        <xdr:cNvSpPr/>
        <xdr:cNvCxnSpPr/>
      </xdr:nvCxnSpPr>
      <xdr:spPr>
        <a:xfrm>
          <a:off x="10848975" y="76200"/>
          <a:ext cx="0" cy="981075"/>
        </a:xfrm>
        <a:prstGeom prst="line">
          <a:avLst/>
        </a:prstGeom>
        <a:noFill/>
        <a:ln w="9525" cap="flat" cmpd="sng">
          <a:solidFill>
            <a:srgbClr val="bfbfb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47265</xdr:colOff>
      <xdr:row>1</xdr:row>
      <xdr:rowOff>12575</xdr:rowOff>
    </xdr:from>
    <xdr:to>
      <xdr:col>21</xdr:col>
      <xdr:colOff>47265</xdr:colOff>
      <xdr:row>4</xdr:row>
      <xdr:rowOff>266700</xdr:rowOff>
    </xdr:to>
    <xdr:cxnSp macro="">
      <xdr:nvCxnSpPr>
        <xdr:cNvPr id="26" name="line"/>
        <xdr:cNvSpPr/>
        <xdr:cNvCxnSpPr/>
      </xdr:nvCxnSpPr>
      <xdr:spPr>
        <a:xfrm>
          <a:off x="12849225" y="76200"/>
          <a:ext cx="0" cy="981075"/>
        </a:xfrm>
        <a:prstGeom prst="line">
          <a:avLst/>
        </a:prstGeom>
        <a:noFill/>
        <a:ln w="9525" cap="flat" cmpd="sng">
          <a:solidFill>
            <a:srgbClr val="bfbfbf"/>
          </a:solidFill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21</xdr:col>
      <xdr:colOff>147048</xdr:colOff>
      <xdr:row>1</xdr:row>
      <xdr:rowOff>12575</xdr:rowOff>
    </xdr:from>
    <xdr:to>
      <xdr:col>23</xdr:col>
      <xdr:colOff>373623</xdr:colOff>
      <xdr:row>4</xdr:row>
      <xdr:rowOff>215503</xdr:rowOff>
    </xdr:to>
    <xdr:sp macro="" textlink="">
      <xdr:nvSpPr>
        <xdr:cNvPr id="27" name=" "/>
        <xdr:cNvSpPr/>
      </xdr:nvSpPr>
      <xdr:spPr>
        <a:xfrm>
          <a:off x="16368237" y="69717"/>
          <a:ext cx="1762539" cy="936234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11253</xdr:colOff>
      <xdr:row>29</xdr:row>
      <xdr:rowOff>75902</xdr:rowOff>
    </xdr:from>
    <xdr:to>
      <xdr:col>1</xdr:col>
      <xdr:colOff>592591</xdr:colOff>
      <xdr:row>42</xdr:row>
      <xdr:rowOff>0</xdr:rowOff>
    </xdr:to>
    <xdr:sp macro="" textlink="">
      <xdr:nvSpPr>
        <xdr:cNvPr id="28" name=" "/>
        <xdr:cNvSpPr/>
      </xdr:nvSpPr>
      <xdr:spPr>
        <a:xfrm>
          <a:off x="11428" y="5609220"/>
          <a:ext cx="1349205" cy="2400295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11253</xdr:colOff>
      <xdr:row>6</xdr:row>
      <xdr:rowOff>75902</xdr:rowOff>
    </xdr:from>
    <xdr:to>
      <xdr:col>1</xdr:col>
      <xdr:colOff>592591</xdr:colOff>
      <xdr:row>9</xdr:row>
      <xdr:rowOff>177105</xdr:rowOff>
    </xdr:to>
    <xdr:sp macro="" textlink="">
      <xdr:nvSpPr>
        <xdr:cNvPr id="29" name=" "/>
        <xdr:cNvSpPr/>
      </xdr:nvSpPr>
      <xdr:spPr>
        <a:xfrm>
          <a:off x="11428" y="1228272"/>
          <a:ext cx="1349205" cy="672618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11253</xdr:colOff>
      <xdr:row>11</xdr:row>
      <xdr:rowOff>12650</xdr:rowOff>
    </xdr:from>
    <xdr:to>
      <xdr:col>1</xdr:col>
      <xdr:colOff>592591</xdr:colOff>
      <xdr:row>14</xdr:row>
      <xdr:rowOff>101203</xdr:rowOff>
    </xdr:to>
    <xdr:sp macro="" textlink="">
      <xdr:nvSpPr>
        <xdr:cNvPr id="30" name=" "/>
        <xdr:cNvSpPr/>
      </xdr:nvSpPr>
      <xdr:spPr>
        <a:xfrm>
          <a:off x="11428" y="2117408"/>
          <a:ext cx="1349205" cy="659969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11253</xdr:colOff>
      <xdr:row>15</xdr:row>
      <xdr:rowOff>126503</xdr:rowOff>
    </xdr:from>
    <xdr:to>
      <xdr:col>1</xdr:col>
      <xdr:colOff>592591</xdr:colOff>
      <xdr:row>28</xdr:row>
      <xdr:rowOff>37951</xdr:rowOff>
    </xdr:to>
    <xdr:sp macro="" textlink="">
      <xdr:nvSpPr>
        <xdr:cNvPr id="31" name=" "/>
        <xdr:cNvSpPr/>
      </xdr:nvSpPr>
      <xdr:spPr>
        <a:xfrm>
          <a:off x="11428" y="2993151"/>
          <a:ext cx="1349205" cy="2387646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0</xdr:colOff>
      <xdr:row>3</xdr:row>
      <xdr:rowOff>176281</xdr:rowOff>
    </xdr:from>
    <xdr:to>
      <xdr:col>2</xdr:col>
      <xdr:colOff>213820</xdr:colOff>
      <xdr:row>4</xdr:row>
      <xdr:rowOff>278606</xdr:rowOff>
    </xdr:to>
    <xdr:sp macro="" textlink="">
      <xdr:nvSpPr>
        <xdr:cNvPr id="32" name="round2SameRect"/>
        <xdr:cNvSpPr/>
      </xdr:nvSpPr>
      <xdr:spPr>
        <a:xfrm>
          <a:off x="0" y="773906"/>
          <a:ext cx="1428750" cy="309563"/>
        </a:xfrm>
        <a:prstGeom prst="round2SameRect">
          <a:avLst/>
        </a:prstGeom>
        <a:solidFill>
          <a:srgbClr val="0e6fc6"/>
        </a:solidFill>
        <a:ln w="9525" cap="flat" cmpd="sng">
          <a:solidFill>
            <a:srgbClr val="074f91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000">
              <a:solidFill>
                <a:srgbClr val="FFFFFF"/>
              </a:solidFill>
              <a:latin typeface="Calibri" panose="" pitchFamily="0" charset="0"/>
              <a:ea typeface="Calibri" panose="" pitchFamily="0" charset="0"/>
            </a:rPr>
            <a:t>Actives</a:t>
          </a:r>
          <a:r>
            <a:rPr lang="en-US" altLang="zh-CN" sz="1000">
              <a:solidFill>
                <a:srgbClr val="FFFFFF"/>
              </a:solidFill>
              <a:latin typeface="Calibri" panose="" pitchFamily="0" charset="0"/>
              <a:ea typeface="Calibri" panose="" pitchFamily="0" charset="0"/>
            </a:rPr>
            <a:t> Dashboard</a:t>
          </a:r>
        </a:p>
      </xdr:txBody>
    </xdr:sp>
    <xdr:clientData/>
  </xdr:twoCellAnchor>
  <xdr:twoCellAnchor>
    <xdr:from>
      <xdr:col>2</xdr:col>
      <xdr:colOff>213820</xdr:colOff>
      <xdr:row>3</xdr:row>
      <xdr:rowOff>176281</xdr:rowOff>
    </xdr:from>
    <xdr:to>
      <xdr:col>4</xdr:col>
      <xdr:colOff>428391</xdr:colOff>
      <xdr:row>4</xdr:row>
      <xdr:rowOff>278606</xdr:rowOff>
    </xdr:to>
    <xdr:sp macro="" textlink="">
      <xdr:nvSpPr>
        <xdr:cNvPr id="33" name="round2SameRect">
          <a:hlinkClick xmlns:r="http://schemas.openxmlformats.org/officeDocument/2006/relationships" r:id="rId16"/>
        </xdr:cNvPr>
        <xdr:cNvSpPr/>
      </xdr:nvSpPr>
      <xdr:spPr>
        <a:xfrm>
          <a:off x="1428750" y="773906"/>
          <a:ext cx="1428750" cy="309563"/>
        </a:xfrm>
        <a:prstGeom prst="round2SameRect">
          <a:avLst/>
        </a:prstGeom>
        <a:solidFill>
          <a:srgbClr val="ffffff"/>
        </a:solidFill>
        <a:ln w="9525" cap="flat" cmpd="sng">
          <a:solidFill>
            <a:srgbClr val="0e6fc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0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Separations</a:t>
          </a:r>
          <a:r>
            <a:rPr lang="en-US" altLang="zh-CN" sz="10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 Dashboard</a:t>
          </a:r>
        </a:p>
      </xdr:txBody>
    </xdr:sp>
    <xdr:clientData/>
  </xdr:twoCellAnchor>
  <xdr:twoCellAnchor>
    <xdr:from>
      <xdr:col>2</xdr:col>
      <xdr:colOff>154550</xdr:colOff>
      <xdr:row>6</xdr:row>
      <xdr:rowOff>25300</xdr:rowOff>
    </xdr:from>
    <xdr:to>
      <xdr:col>2</xdr:col>
      <xdr:colOff>425390</xdr:colOff>
      <xdr:row>7</xdr:row>
      <xdr:rowOff>113853</xdr:rowOff>
    </xdr:to>
    <xdr:pic>
      <xdr:nvPicPr>
        <xdr:cNvPr id="34" name="Graphic 1" descr="Employee Badge"/>
        <xdr:cNvPicPr/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1369219" y="1202531"/>
          <a:ext cx="270625" cy="271557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2</xdr:col>
      <xdr:colOff>57018</xdr:colOff>
      <xdr:row>21</xdr:row>
      <xdr:rowOff>0</xdr:rowOff>
    </xdr:from>
    <xdr:to>
      <xdr:col>2</xdr:col>
      <xdr:colOff>276090</xdr:colOff>
      <xdr:row>22</xdr:row>
      <xdr:rowOff>25300</xdr:rowOff>
    </xdr:to>
    <xdr:pic>
      <xdr:nvPicPr>
        <xdr:cNvPr id="35" name="Graphic 2" descr="Warning"/>
        <xdr:cNvPicPr/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1276350" y="4019550"/>
          <a:ext cx="219074" cy="219074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2</xdr:col>
      <xdr:colOff>23257</xdr:colOff>
      <xdr:row>31</xdr:row>
      <xdr:rowOff>75902</xdr:rowOff>
    </xdr:from>
    <xdr:to>
      <xdr:col>2</xdr:col>
      <xdr:colOff>276841</xdr:colOff>
      <xdr:row>32</xdr:row>
      <xdr:rowOff>139154</xdr:rowOff>
    </xdr:to>
    <xdr:pic>
      <xdr:nvPicPr>
        <xdr:cNvPr id="36" name="Graphic 3" descr="Information"/>
        <xdr:cNvPicPr/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1234048" y="5988844"/>
          <a:ext cx="253070" cy="247650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10</xdr:col>
      <xdr:colOff>126041</xdr:colOff>
      <xdr:row>20</xdr:row>
      <xdr:rowOff>177105</xdr:rowOff>
    </xdr:from>
    <xdr:to>
      <xdr:col>10</xdr:col>
      <xdr:colOff>466653</xdr:colOff>
      <xdr:row>22</xdr:row>
      <xdr:rowOff>139154</xdr:rowOff>
    </xdr:to>
    <xdr:pic>
      <xdr:nvPicPr>
        <xdr:cNvPr id="37" name="Graphic 4" descr="Marker"/>
        <xdr:cNvPicPr/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222206" y="4000498"/>
          <a:ext cx="340500" cy="345263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16</xdr:col>
      <xdr:colOff>414136</xdr:colOff>
      <xdr:row>6</xdr:row>
      <xdr:rowOff>37951</xdr:rowOff>
    </xdr:from>
    <xdr:to>
      <xdr:col>17</xdr:col>
      <xdr:colOff>104284</xdr:colOff>
      <xdr:row>7</xdr:row>
      <xdr:rowOff>151804</xdr:rowOff>
    </xdr:to>
    <xdr:pic>
      <xdr:nvPicPr>
        <xdr:cNvPr id="38" name="Graphic 5" descr="Earth Globe Europe-Africa"/>
        <xdr:cNvPicPr/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10096222" y="1193005"/>
          <a:ext cx="295274" cy="301805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16</xdr:col>
      <xdr:colOff>404383</xdr:colOff>
      <xdr:row>24</xdr:row>
      <xdr:rowOff>63251</xdr:rowOff>
    </xdr:from>
    <xdr:to>
      <xdr:col>17</xdr:col>
      <xdr:colOff>93030</xdr:colOff>
      <xdr:row>25</xdr:row>
      <xdr:rowOff>164455</xdr:rowOff>
    </xdr:to>
    <xdr:pic>
      <xdr:nvPicPr>
        <xdr:cNvPr id="39" name="Graphic 1" descr="Clock"/>
        <xdr:cNvPicPr/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10086696" y="4643858"/>
          <a:ext cx="293981" cy="295697"/>
        </a:xfrm>
        <a:prstGeom prst="rect">
          <a:avLst/>
        </a:prstGeom>
        <a:noFill/>
        <a:ln>
          <a:noFill/>
        </a:ln>
        <a:effectLst/>
      </xdr:spPr>
    </xdr:pic>
    <xdr:clientData/>
  </xdr:twoCellAnchor>
  <xdr:twoCellAnchor>
    <xdr:from>
      <xdr:col>24</xdr:col>
      <xdr:colOff>0</xdr:colOff>
      <xdr:row>2</xdr:row>
      <xdr:rowOff>0</xdr:rowOff>
    </xdr:from>
    <xdr:to>
      <xdr:col>26</xdr:col>
      <xdr:colOff>75024</xdr:colOff>
      <xdr:row>3</xdr:row>
      <xdr:rowOff>0</xdr:rowOff>
    </xdr:to>
    <xdr:sp macro="" textlink="">
      <xdr:nvSpPr>
        <xdr:cNvPr id="40" name="roundRect">
          <a:hlinkClick xmlns:r="http://schemas.openxmlformats.org/officeDocument/2006/relationships" r:id="rId23"/>
        </xdr:cNvPr>
        <xdr:cNvSpPr/>
      </xdr:nvSpPr>
      <xdr:spPr>
        <a:xfrm>
          <a:off x="14522824" y="302559"/>
          <a:ext cx="1285875" cy="247650"/>
        </a:xfrm>
        <a:prstGeom prst="roundRect">
          <a:avLst/>
        </a:prstGeom>
        <a:solidFill>
          <a:srgbClr val="0e6fc6"/>
        </a:solidFill>
        <a:ln w="9525" cap="flat" cmpd="sng">
          <a:solidFill>
            <a:srgbClr val="0e6fc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100">
              <a:solidFill>
                <a:srgbClr val="FFFFFF"/>
              </a:solidFill>
              <a:latin typeface="Calibri" panose="" pitchFamily="0" charset="0"/>
              <a:ea typeface="Calibri" panose="" pitchFamily="0" charset="0"/>
            </a:rPr>
            <a:t>return</a:t>
          </a:r>
          <a:r>
            <a:rPr lang="en-US" altLang="zh-CN" sz="1100">
              <a:solidFill>
                <a:srgbClr val="FFFFFF"/>
              </a:solidFill>
              <a:latin typeface="Calibri" panose="" pitchFamily="0" charset="0"/>
              <a:ea typeface="Calibri" panose="" pitchFamily="0" charset="0"/>
            </a:rPr>
            <a:t> to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227893</xdr:rowOff>
    </xdr:from>
    <xdr:to>
      <xdr:col>2</xdr:col>
      <xdr:colOff>209318</xdr:colOff>
      <xdr:row>4</xdr:row>
      <xdr:rowOff>291703</xdr:rowOff>
    </xdr:to>
    <xdr:sp macro="" textlink="">
      <xdr:nvSpPr>
        <xdr:cNvPr id="2" name="round2SameRect">
          <a:hlinkClick xmlns:r="http://schemas.openxmlformats.org/officeDocument/2006/relationships" r:id="rId1"/>
        </xdr:cNvPr>
        <xdr:cNvSpPr/>
      </xdr:nvSpPr>
      <xdr:spPr>
        <a:xfrm>
          <a:off x="0" y="781050"/>
          <a:ext cx="1428750" cy="309563"/>
        </a:xfrm>
        <a:prstGeom prst="round2SameRect">
          <a:avLst/>
        </a:prstGeom>
        <a:solidFill>
          <a:srgbClr val="ffffff"/>
        </a:solidFill>
        <a:ln w="9525" cap="flat" cmpd="sng">
          <a:solidFill>
            <a:srgbClr val="0e6fc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0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Actives</a:t>
          </a:r>
          <a:r>
            <a:rPr lang="en-US" altLang="zh-CN" sz="1000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 Dashboard</a:t>
          </a:r>
        </a:p>
      </xdr:txBody>
    </xdr:sp>
    <xdr:clientData/>
  </xdr:twoCellAnchor>
  <xdr:twoCellAnchor>
    <xdr:from>
      <xdr:col>2</xdr:col>
      <xdr:colOff>209318</xdr:colOff>
      <xdr:row>3</xdr:row>
      <xdr:rowOff>227893</xdr:rowOff>
    </xdr:from>
    <xdr:to>
      <xdr:col>4</xdr:col>
      <xdr:colOff>418637</xdr:colOff>
      <xdr:row>4</xdr:row>
      <xdr:rowOff>291703</xdr:rowOff>
    </xdr:to>
    <xdr:sp macro="" textlink="">
      <xdr:nvSpPr>
        <xdr:cNvPr id="3" name="round2SameRect"/>
        <xdr:cNvSpPr/>
      </xdr:nvSpPr>
      <xdr:spPr>
        <a:xfrm>
          <a:off x="1428750" y="781050"/>
          <a:ext cx="1428750" cy="309563"/>
        </a:xfrm>
        <a:prstGeom prst="round2SameRect">
          <a:avLst/>
        </a:prstGeom>
        <a:solidFill>
          <a:srgbClr val="0e6fc6"/>
        </a:solidFill>
        <a:ln w="9525" cap="flat" cmpd="sng">
          <a:solidFill>
            <a:srgbClr val="074f91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000">
              <a:solidFill>
                <a:srgbClr val="FFFFFF"/>
              </a:solidFill>
              <a:latin typeface="Calibri" panose="" pitchFamily="0" charset="0"/>
              <a:ea typeface="Calibri" panose="" pitchFamily="0" charset="0"/>
            </a:rPr>
            <a:t>Separations</a:t>
          </a:r>
          <a:r>
            <a:rPr lang="en-US" altLang="zh-CN" sz="1000">
              <a:solidFill>
                <a:srgbClr val="FFFFFF"/>
              </a:solidFill>
              <a:latin typeface="Calibri" panose="" pitchFamily="0" charset="0"/>
              <a:ea typeface="Calibri" panose="" pitchFamily="0" charset="0"/>
            </a:rPr>
            <a:t> Dashboard</a:t>
          </a:r>
        </a:p>
      </xdr:txBody>
    </xdr:sp>
    <xdr:clientData/>
  </xdr:twoCellAnchor>
  <xdr:twoCellAnchor>
    <xdr:from>
      <xdr:col>21</xdr:col>
      <xdr:colOff>0</xdr:colOff>
      <xdr:row>2</xdr:row>
      <xdr:rowOff>0</xdr:rowOff>
    </xdr:from>
    <xdr:to>
      <xdr:col>23</xdr:col>
      <xdr:colOff>66021</xdr:colOff>
      <xdr:row>3</xdr:row>
      <xdr:rowOff>0</xdr:rowOff>
    </xdr:to>
    <xdr:sp macro="" textlink="">
      <xdr:nvSpPr>
        <xdr:cNvPr id="4" name="roundRect">
          <a:hlinkClick xmlns:r="http://schemas.openxmlformats.org/officeDocument/2006/relationships" r:id="rId2"/>
        </xdr:cNvPr>
        <xdr:cNvSpPr/>
      </xdr:nvSpPr>
      <xdr:spPr>
        <a:xfrm>
          <a:off x="12801600" y="304800"/>
          <a:ext cx="1285875" cy="247650"/>
        </a:xfrm>
        <a:prstGeom prst="roundRect">
          <a:avLst/>
        </a:prstGeom>
        <a:solidFill>
          <a:srgbClr val="0e6fc6"/>
        </a:solidFill>
        <a:ln w="9525" cap="flat" cmpd="sng">
          <a:solidFill>
            <a:srgbClr val="0e6fc6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ctr"/>
        <a:lstStyle/>
        <a:p>
          <a:pPr algn="ctr"/>
          <a:r>
            <a:rPr lang="en-US" altLang="zh-CN" sz="1100">
              <a:solidFill>
                <a:srgbClr val="FFFFFF"/>
              </a:solidFill>
              <a:latin typeface="Calibri" panose="" pitchFamily="0" charset="0"/>
              <a:ea typeface="Calibri" panose="" pitchFamily="0" charset="0"/>
            </a:rPr>
            <a:t>return</a:t>
          </a:r>
          <a:r>
            <a:rPr lang="en-US" altLang="zh-CN" sz="1100">
              <a:solidFill>
                <a:srgbClr val="FFFFFF"/>
              </a:solidFill>
              <a:latin typeface="Calibri" panose="" pitchFamily="0" charset="0"/>
              <a:ea typeface="Calibri" panose="" pitchFamily="0" charset="0"/>
            </a:rPr>
            <a:t> to index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displayName="Table_ExternalData_1" id="1" insertRow="0" insertRowShift="0" name="Table_ExternalData_1" published="0" ref="A3:T7">
  <autoFilter ref="A3:T7">
    <filterColumn colId="0" showButton="1"/>
  </autoFilter>
  <tableColumns count="20">
    <tableColumn id="1" name="HR Data[Age]"/>
    <tableColumn id="2" name="HR Data[AgeGroup]"/>
    <tableColumn id="3" name="HR Data[BadHires]"/>
    <tableColumn id="4" name="HR Data[BU Region]"/>
    <tableColumn id="5" name="HR Data[Date]" dataDxfId="0"/>
    <tableColumn id="6" name="HR Data[Date (Month)]"/>
    <tableColumn id="7" name="HR Data[Date (Quarter)]"/>
    <tableColumn id="8" name="HR Data[Date (Year)]"/>
    <tableColumn id="9" name="HR Data[EmpID]"/>
    <tableColumn id="10" name="HR Data[EthnicGroup]"/>
    <tableColumn id="11" name="HR Data[FP]"/>
    <tableColumn id="12" name="HR Data[Gender]"/>
    <tableColumn id="13" name="HR Data[HireDate]" dataDxfId="1"/>
    <tableColumn id="14" name="HR Data[isNewHire]"/>
    <tableColumn id="15" name="HR Data[PayType]"/>
    <tableColumn id="16" name="HR Data[TenureDays]"/>
    <tableColumn id="17" name="HR Data[TenureMonths]"/>
    <tableColumn id="18" name="HR Data[TermDate]" dataDxfId="2"/>
    <tableColumn id="19" name="HR Data[TermReason]"/>
    <tableColumn id="20" name="HR Data[Date (Month Index)]"/>
  </tableColumns>
  <tableStyleInfo showFirstColumn="0" showLastColumn="0" showRowStripes="1" showColumnStripes="0" name="TableStyleMedium2"/>
</table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"/>
  <sheetViews>
    <sheetView workbookViewId="0" showGridLines="0">
      <selection activeCell="A2" sqref="A2"/>
    </sheetView>
  </sheetViews>
  <sheetFormatPr defaultRowHeight="15.0" defaultColWidth="10"/>
  <cols>
    <col min="1" max="1" customWidth="1" width="5.5703125" style="0"/>
    <col min="2" max="2" customWidth="1" width="26.855469" style="0"/>
    <col min="3" max="7" customWidth="1" width="11.285156" style="0"/>
  </cols>
  <sheetData>
    <row r="1" spans="8:8" ht="48.0" customHeight="1">
      <c r="A1" s="1" t="s">
        <v>46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spans="8:8" ht="27.0" customHeight="1">
      <c r="B3" s="3" t="s">
        <v>0</v>
      </c>
      <c r="C3" s="4"/>
    </row>
    <row r="4" spans="8:8" ht="27.0" customHeight="1">
      <c r="B4" s="3"/>
    </row>
    <row r="5" spans="8:8" ht="27.0" customHeight="1">
      <c r="B5" s="3"/>
    </row>
    <row r="6" spans="8:8" ht="27.0" customHeight="1">
      <c r="B6" s="3"/>
    </row>
    <row r="7" spans="8:8" ht="27.0" customHeight="1">
      <c r="B7" s="3"/>
    </row>
    <row r="8" spans="8:8" ht="20.25" customHeight="1"/>
    <row r="9" spans="8:8" ht="20.25" customHeight="1"/>
    <row r="10" spans="8:8" ht="20.25" customHeight="1"/>
    <row r="11" spans="8:8" ht="20.25" customHeight="1"/>
    <row r="12" spans="8:8" ht="20.25" customHeight="1"/>
    <row r="13" spans="8:8" ht="20.25" customHeight="1"/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Z5"/>
  <sheetViews>
    <sheetView tabSelected="1" workbookViewId="0" showGridLines="0" zoomScale="70">
      <selection activeCell="B4" sqref="B4"/>
    </sheetView>
  </sheetViews>
  <sheetFormatPr defaultRowHeight="15.0" defaultColWidth="10"/>
  <cols>
    <col min="2" max="2" customWidth="1" bestFit="1" width="11.140625" style="0"/>
  </cols>
  <sheetData>
    <row r="1" spans="8:8" ht="4.5" customHeight="1">
      <c r="A1" t="s">
        <v>1</v>
      </c>
    </row>
    <row r="2" spans="8:8" ht="19.5" customHeight="1">
      <c r="A2" s="5" t="s">
        <v>79</v>
      </c>
      <c r="F2" s="6" t="s">
        <v>2</v>
      </c>
      <c r="G2" s="7" t="e">
        <f>G5/$F$5</f>
        <v>#VALUE!</v>
      </c>
      <c r="H2" s="8" t="e">
        <f>H5/$F$5</f>
        <v>#VALUE!</v>
      </c>
      <c r="S2" s="9" t="s">
        <v>3</v>
      </c>
      <c r="T2" s="10"/>
      <c r="U2" s="10"/>
    </row>
    <row r="3" spans="8:8" ht="19.5" customHeight="1">
      <c r="A3" t="s">
        <v>80</v>
      </c>
      <c r="E3" s="11"/>
      <c r="F3" s="12"/>
      <c r="G3" s="12"/>
    </row>
    <row r="4" spans="8:8" ht="16.3">
      <c r="A4" s="13" t="s">
        <v>78</v>
      </c>
      <c r="B4" s="13">
        <v>3.12202542E8</v>
      </c>
      <c r="F4" s="14"/>
      <c r="G4" s="15"/>
      <c r="H4" s="15"/>
      <c r="I4" s="16" t="s">
        <v>4</v>
      </c>
      <c r="J4" s="17" t="str">
        <f>_xlfn.IFERROR(GETPIVOTDATA("[Measures].[Active Employees]",Headline!$A$10,"[HR Data].[Gender]","[HR Data].[Gender].&amp;[M]","[HR Data].[PayType]","[HR Data].[PayType].&amp;[Hourly]"),"")</f>
        <v/>
      </c>
      <c r="K4" s="18" t="str">
        <f>_xlfn.IFERROR(GETPIVOTDATA("[Measures].[Active Employees]",Headline!$A$10,"[HR Data].[Gender]","[HR Data].[Gender].&amp;[F]","[HR Data].[PayType]","[HR Data].[PayType].&amp;[Hourly]"),"")</f>
        <v/>
      </c>
      <c r="L4" s="16" t="s">
        <v>5</v>
      </c>
      <c r="M4" s="17" t="str">
        <f>_xlfn.IFERROR(GETPIVOTDATA("[Measures].[Active Employees]",Headline!$A$17,"[HR Data].[Gender]","[HR Data].[Gender].&amp;[M]","[HR Data].[FP]","[HR Data].[FP].&amp;[FT]"),"")</f>
        <v/>
      </c>
      <c r="N4" s="18" t="str">
        <f>_xlfn.IFERROR(GETPIVOTDATA("[Measures].[Active Employees]",Headline!$A$17,"[HR Data].[Gender]","[HR Data].[Gender].&amp;[F]","[HR Data].[FP]","[HR Data].[FP].&amp;[FT]"),"")</f>
        <v/>
      </c>
    </row>
    <row r="5" spans="8:8" ht="24.0">
      <c r="A5" s="19"/>
      <c r="B5" s="20"/>
      <c r="C5" s="20"/>
      <c r="D5" s="20"/>
      <c r="E5" s="20"/>
      <c r="F5" s="21" t="str">
        <f>_xlfn.IFERROR(GETPIVOTDATA("[Measures].[Active Employees]",Headline!$A$3),"")</f>
        <v/>
      </c>
      <c r="G5" s="22" t="str">
        <f>_xlfn.IFERROR(GETPIVOTDATA("[Measures].[Active Employees]",Headline!$A$3,"[HR Data].[Gender]","[HR Data].[Gender].&amp;[M]"),"")</f>
        <v/>
      </c>
      <c r="H5" s="23" t="str">
        <f>_xlfn.IFERROR(GETPIVOTDATA("[Measures].[Active Employees]",Headline!$A$3,"[HR Data].[Gender]","[HR Data].[Gender].&amp;[F]"),"")</f>
        <v/>
      </c>
      <c r="I5" s="24" t="s">
        <v>6</v>
      </c>
      <c r="J5" s="25" t="str">
        <f>_xlfn.IFERROR(GETPIVOTDATA("[Measures].[Active Employees]",Headline!$A$10,"[HR Data].[Gender]","[HR Data].[Gender].&amp;[M]","[HR Data].[PayType]","[HR Data].[PayType].&amp;[Salary]"),"")</f>
        <v/>
      </c>
      <c r="K5" s="26" t="str">
        <f>_xlfn.IFERROR(GETPIVOTDATA("[Measures].[Active Employees]",Headline!$A$10,"[HR Data].[Gender]","[HR Data].[Gender].&amp;[F]","[HR Data].[PayType]","[HR Data].[PayType].&amp;[Salary]"),"")</f>
        <v/>
      </c>
      <c r="L5" s="24" t="s">
        <v>7</v>
      </c>
      <c r="M5" s="25" t="str">
        <f>_xlfn.IFERROR(GETPIVOTDATA("[Measures].[Active Employees]",Headline!$A$17,"[HR Data].[Gender]","[HR Data].[Gender].&amp;[M]","[HR Data].[FP]","[HR Data].[FP].&amp;[PT]"),"")</f>
        <v/>
      </c>
      <c r="N5" s="26" t="str">
        <f>_xlfn.IFERROR(GETPIVOTDATA("[Measures].[Active Employees]",Headline!$A$17,"[HR Data].[Gender]","[HR Data].[Gender].&amp;[F]","[HR Data].[FP]","[HR Data].[FP].&amp;[PT]"),"")</f>
        <v/>
      </c>
      <c r="O5" s="20"/>
      <c r="P5" s="20"/>
      <c r="Q5" s="20"/>
      <c r="R5" s="20"/>
      <c r="S5" s="27" t="str">
        <f>_xlfn.IFERROR(GETPIVOTDATA("[Measures].[TO %]",Headline!$A$31),"")</f>
        <v/>
      </c>
      <c r="T5" s="27" t="str">
        <f>_xlfn.IFERROR(GETPIVOTDATA("[Measures].[TO %]",Headline!$A$31,"[HR Data].[Gender]","[HR Data].[Gender].&amp;[M]"),"")</f>
        <v/>
      </c>
      <c r="U5" s="27" t="str">
        <f>_xlfn.IFERROR(GETPIVOTDATA("[Measures].[TO %]",Headline!$A$31,"[HR Data].[Gender]","[HR Data].[Gender].&amp;[F]"),"")</f>
        <v/>
      </c>
      <c r="V5" s="20"/>
      <c r="W5" s="20"/>
      <c r="X5" s="20"/>
    </row>
    <row r="6" spans="8:8" ht="4.5" customHeight="1"/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5"/>
  <sheetViews>
    <sheetView workbookViewId="0" showGridLines="0">
      <selection activeCell="D8" sqref="D8"/>
    </sheetView>
  </sheetViews>
  <sheetFormatPr defaultRowHeight="15.0" defaultColWidth="10"/>
  <sheetData>
    <row r="1" spans="8:8" ht="4.5" customHeight="1"/>
    <row r="2" spans="8:8" ht="19.5" customHeight="1">
      <c r="A2" s="28"/>
      <c r="F2" s="6"/>
      <c r="G2" s="7"/>
      <c r="H2" s="8"/>
      <c r="S2" s="9"/>
      <c r="T2" s="10"/>
      <c r="U2" s="10"/>
    </row>
    <row r="3" spans="8:8" ht="19.5" customHeight="1">
      <c r="A3" s="29"/>
      <c r="F3" s="11"/>
      <c r="G3" s="12"/>
      <c r="H3" s="12"/>
    </row>
    <row r="4" spans="8:8" ht="18.75">
      <c r="F4" s="14"/>
      <c r="G4" s="15"/>
      <c r="H4" s="15"/>
      <c r="I4" s="16"/>
      <c r="J4" s="17"/>
      <c r="K4" s="18"/>
      <c r="L4" s="16"/>
      <c r="M4" s="17"/>
      <c r="N4" s="18"/>
    </row>
    <row r="5" spans="8:8" ht="24.0">
      <c r="A5" s="19"/>
      <c r="B5" s="20"/>
      <c r="C5" s="20"/>
      <c r="D5" s="20"/>
      <c r="E5" s="20"/>
      <c r="F5" s="21"/>
      <c r="G5" s="22"/>
      <c r="H5" s="23"/>
      <c r="I5" s="24"/>
      <c r="J5" s="25"/>
      <c r="K5" s="26"/>
      <c r="L5" s="24"/>
      <c r="M5" s="25"/>
      <c r="N5" s="26"/>
      <c r="O5" s="20"/>
      <c r="P5" s="20"/>
      <c r="Q5" s="20"/>
      <c r="R5" s="20"/>
      <c r="S5" s="27"/>
      <c r="T5" s="27"/>
      <c r="U5" s="27"/>
      <c r="V5" s="20"/>
      <c r="W5" s="20"/>
      <c r="X5" s="20"/>
    </row>
    <row r="6" spans="8:8" ht="4.5" customHeight="1"/>
  </sheetData>
  <pageMargins left="0.7" right="0.7" top="0.75" bottom="0.75" header="0.3" footer="0.3"/>
  <pageSetup paperSize="9" scale="39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2:E37"/>
  <sheetViews>
    <sheetView workbookViewId="0">
      <selection activeCell="B6" sqref="B6"/>
    </sheetView>
  </sheetViews>
  <sheetFormatPr defaultRowHeight="15.0" defaultColWidth="10"/>
  <cols>
    <col min="1" max="1" customWidth="1" bestFit="1" width="13.140625" style="0"/>
    <col min="2" max="2" customWidth="1" bestFit="1" width="16.285156" style="0"/>
    <col min="3" max="3" customWidth="1" bestFit="1" width="8.140625" style="0"/>
    <col min="4" max="4" customWidth="1" bestFit="1" width="11.285156" style="0"/>
  </cols>
  <sheetData>
    <row r="3" spans="8:8">
      <c r="A3" s="30" t="s">
        <v>8</v>
      </c>
      <c r="B3" t="s">
        <v>9</v>
      </c>
    </row>
    <row r="4" spans="8:8">
      <c r="A4" s="31" t="s">
        <v>10</v>
      </c>
      <c r="B4" s="32">
        <v>149.0</v>
      </c>
    </row>
    <row r="5" spans="8:8">
      <c r="A5" s="31" t="s">
        <v>11</v>
      </c>
      <c r="B5" s="32">
        <v>98.0</v>
      </c>
    </row>
    <row r="6" spans="8:8">
      <c r="A6" s="31" t="s">
        <v>12</v>
      </c>
      <c r="B6" s="32">
        <v>247.0</v>
      </c>
    </row>
    <row r="10" spans="8:8">
      <c r="A10" s="30" t="s">
        <v>9</v>
      </c>
      <c r="B10" s="30" t="s">
        <v>13</v>
      </c>
    </row>
    <row r="11" spans="8:8">
      <c r="A11" s="30" t="s">
        <v>8</v>
      </c>
      <c r="B11" t="s">
        <v>10</v>
      </c>
      <c r="C11" t="s">
        <v>11</v>
      </c>
      <c r="D11" t="s">
        <v>12</v>
      </c>
    </row>
    <row r="12" spans="8:8">
      <c r="A12" s="31" t="s">
        <v>4</v>
      </c>
      <c r="B12" s="33">
        <v>0.6442953020134228</v>
      </c>
      <c r="C12" s="33">
        <v>0.6938775510204082</v>
      </c>
      <c r="D12" s="33">
        <v>0.6639676113360324</v>
      </c>
    </row>
    <row r="13" spans="8:8">
      <c r="A13" s="31" t="s">
        <v>6</v>
      </c>
      <c r="B13" s="33">
        <v>0.35570469798657717</v>
      </c>
      <c r="C13" s="33">
        <v>0.30612244897959184</v>
      </c>
      <c r="D13" s="33">
        <v>0.3360323886639676</v>
      </c>
    </row>
    <row r="14" spans="8:8">
      <c r="A14" s="31" t="s">
        <v>12</v>
      </c>
      <c r="B14" s="33">
        <v>1.0</v>
      </c>
      <c r="C14" s="33">
        <v>1.0</v>
      </c>
      <c r="D14" s="33">
        <v>1.0</v>
      </c>
    </row>
    <row r="17" spans="8:8">
      <c r="A17" s="30" t="s">
        <v>9</v>
      </c>
      <c r="B17" s="30" t="s">
        <v>13</v>
      </c>
    </row>
    <row r="18" spans="8:8">
      <c r="A18" s="30" t="s">
        <v>8</v>
      </c>
      <c r="B18" t="s">
        <v>10</v>
      </c>
      <c r="C18" t="s">
        <v>11</v>
      </c>
      <c r="D18" t="s">
        <v>12</v>
      </c>
    </row>
    <row r="19" spans="8:8">
      <c r="A19" s="31" t="s">
        <v>14</v>
      </c>
      <c r="B19" s="33">
        <v>0.5016835016835017</v>
      </c>
      <c r="C19" s="33">
        <v>0.2776203966005666</v>
      </c>
      <c r="D19" s="33">
        <v>0.38</v>
      </c>
    </row>
    <row r="20" spans="8:8">
      <c r="A20" s="31" t="s">
        <v>15</v>
      </c>
      <c r="B20" s="33">
        <v>0.4983164983164983</v>
      </c>
      <c r="C20" s="33">
        <v>0.7223796033994334</v>
      </c>
      <c r="D20" s="33">
        <v>0.62</v>
      </c>
    </row>
    <row r="21" spans="8:8">
      <c r="A21" s="31" t="s">
        <v>12</v>
      </c>
      <c r="B21" s="33">
        <v>1.0</v>
      </c>
      <c r="C21" s="33">
        <v>1.0</v>
      </c>
      <c r="D21" s="33">
        <v>1.0</v>
      </c>
    </row>
    <row r="23" spans="8:8">
      <c r="A23" s="30" t="s">
        <v>9</v>
      </c>
      <c r="B23" s="30" t="s">
        <v>13</v>
      </c>
    </row>
    <row r="24" spans="8:8">
      <c r="A24" s="30" t="s">
        <v>8</v>
      </c>
      <c r="B24" t="s">
        <v>10</v>
      </c>
      <c r="C24" t="s">
        <v>11</v>
      </c>
      <c r="D24" t="s">
        <v>12</v>
      </c>
    </row>
    <row r="25" spans="8:8">
      <c r="A25" s="31" t="s">
        <v>16</v>
      </c>
      <c r="B25" s="32">
        <v>36.0</v>
      </c>
      <c r="C25" s="32">
        <v>22.0</v>
      </c>
      <c r="D25" s="32">
        <v>58.0</v>
      </c>
    </row>
    <row r="26" spans="8:8">
      <c r="A26" s="31" t="s">
        <v>17</v>
      </c>
      <c r="B26" s="32">
        <v>72.0</v>
      </c>
      <c r="C26" s="32">
        <v>42.0</v>
      </c>
      <c r="D26" s="32">
        <v>114.0</v>
      </c>
    </row>
    <row r="27" spans="8:8">
      <c r="A27" s="31" t="s">
        <v>18</v>
      </c>
      <c r="B27" s="32">
        <v>41.0</v>
      </c>
      <c r="C27" s="32">
        <v>34.0</v>
      </c>
      <c r="D27" s="32">
        <v>75.0</v>
      </c>
    </row>
    <row r="28" spans="8:8">
      <c r="A28" s="31" t="s">
        <v>12</v>
      </c>
      <c r="B28" s="32">
        <v>149.0</v>
      </c>
      <c r="C28" s="32">
        <v>98.0</v>
      </c>
      <c r="D28" s="32">
        <v>247.0</v>
      </c>
    </row>
    <row r="31" spans="8:8">
      <c r="A31" s="30" t="s">
        <v>19</v>
      </c>
      <c r="B31" s="30" t="s">
        <v>13</v>
      </c>
    </row>
    <row r="32" spans="8:8">
      <c r="A32" s="30" t="s">
        <v>8</v>
      </c>
      <c r="B32" t="s">
        <v>10</v>
      </c>
      <c r="C32" t="s">
        <v>11</v>
      </c>
      <c r="D32" t="s">
        <v>12</v>
      </c>
    </row>
    <row r="33" spans="8:8">
      <c r="A33" s="31" t="s">
        <v>20</v>
      </c>
      <c r="B33" s="34">
        <v>0.03225806451612903</v>
      </c>
      <c r="C33" s="34">
        <v>0.041379310344827586</v>
      </c>
      <c r="D33" s="34">
        <v>0.03666666666666667</v>
      </c>
    </row>
    <row r="34" spans="8:8">
      <c r="A34" s="31" t="s">
        <v>21</v>
      </c>
      <c r="B34" s="34">
        <v>0.19742489270386265</v>
      </c>
      <c r="C34" s="34">
        <v>0.21367521367521367</v>
      </c>
      <c r="D34" s="34">
        <v>0.20556745182012848</v>
      </c>
    </row>
    <row r="35" spans="8:8">
      <c r="A35" s="31" t="s">
        <v>22</v>
      </c>
      <c r="B35" s="34">
        <v>1.183673469387755</v>
      </c>
      <c r="C35" s="34">
        <v>1.1884615384615385</v>
      </c>
      <c r="D35" s="34">
        <v>1.186138613861386</v>
      </c>
    </row>
    <row r="36" spans="8:8">
      <c r="A36" s="31" t="s">
        <v>23</v>
      </c>
      <c r="B36" s="34">
        <v>1.3905723905723906</v>
      </c>
      <c r="C36" s="34">
        <v>1.5212464589235128</v>
      </c>
      <c r="D36" s="34">
        <v>1.4615384615384615</v>
      </c>
    </row>
    <row r="37" spans="8:8">
      <c r="A37" s="31" t="s">
        <v>12</v>
      </c>
      <c r="B37" s="34">
        <v>2.538720538720539</v>
      </c>
      <c r="C37" s="34">
        <v>2.555240793201133</v>
      </c>
      <c r="D37" s="34">
        <v>2.5476923076923077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2:E26"/>
  <sheetViews>
    <sheetView workbookViewId="0">
      <selection activeCell="B10" sqref="B10"/>
    </sheetView>
  </sheetViews>
  <sheetFormatPr defaultRowHeight="15.0" defaultColWidth="10"/>
  <cols>
    <col min="1" max="1" customWidth="1" bestFit="1" width="16.855469" style="0"/>
    <col min="2" max="2" customWidth="1" bestFit="1" width="16.285156" style="0"/>
    <col min="3" max="3" customWidth="1" bestFit="1" width="4.0" style="0"/>
    <col min="4" max="4" customWidth="1" bestFit="1" width="11.285156" style="0"/>
  </cols>
  <sheetData>
    <row r="3" spans="8:8">
      <c r="A3" s="30" t="s">
        <v>9</v>
      </c>
      <c r="B3" s="30" t="s">
        <v>13</v>
      </c>
    </row>
    <row r="4" spans="8:8">
      <c r="A4" s="30" t="s">
        <v>8</v>
      </c>
      <c r="B4" t="s">
        <v>14</v>
      </c>
      <c r="C4" t="s">
        <v>15</v>
      </c>
      <c r="D4" t="s">
        <v>12</v>
      </c>
    </row>
    <row r="5" spans="8:8">
      <c r="A5" s="31" t="s">
        <v>24</v>
      </c>
      <c r="B5" s="35"/>
      <c r="C5" s="35"/>
      <c r="D5" s="35"/>
    </row>
    <row r="6" spans="8:8">
      <c r="A6" s="36" t="s">
        <v>10</v>
      </c>
      <c r="B6" s="32">
        <v>20.0</v>
      </c>
      <c r="C6" s="32">
        <v>25.0</v>
      </c>
      <c r="D6" s="32">
        <v>45.0</v>
      </c>
    </row>
    <row r="7" spans="8:8">
      <c r="A7" s="36" t="s">
        <v>11</v>
      </c>
      <c r="B7" s="32">
        <v>14.0</v>
      </c>
      <c r="C7" s="32">
        <v>35.0</v>
      </c>
      <c r="D7" s="32">
        <v>49.0</v>
      </c>
    </row>
    <row r="8" spans="8:8">
      <c r="A8" s="31" t="s">
        <v>25</v>
      </c>
      <c r="B8" s="35"/>
      <c r="C8" s="35"/>
      <c r="D8" s="35"/>
    </row>
    <row r="9" spans="8:8">
      <c r="A9" s="36" t="s">
        <v>10</v>
      </c>
      <c r="B9" s="32">
        <v>25.0</v>
      </c>
      <c r="C9" s="32">
        <v>17.0</v>
      </c>
      <c r="D9" s="32">
        <v>42.0</v>
      </c>
    </row>
    <row r="10" spans="8:8">
      <c r="A10" s="36" t="s">
        <v>11</v>
      </c>
      <c r="B10" s="32">
        <v>15.0</v>
      </c>
      <c r="C10" s="32">
        <v>35.0</v>
      </c>
      <c r="D10" s="32">
        <v>50.0</v>
      </c>
    </row>
    <row r="11" spans="8:8">
      <c r="A11" s="31" t="s">
        <v>26</v>
      </c>
      <c r="B11" s="35"/>
      <c r="C11" s="35"/>
      <c r="D11" s="35"/>
    </row>
    <row r="12" spans="8:8">
      <c r="A12" s="36" t="s">
        <v>10</v>
      </c>
      <c r="B12" s="32">
        <v>14.0</v>
      </c>
      <c r="C12" s="32">
        <v>16.0</v>
      </c>
      <c r="D12" s="32">
        <v>30.0</v>
      </c>
    </row>
    <row r="13" spans="8:8">
      <c r="A13" s="36" t="s">
        <v>11</v>
      </c>
      <c r="B13" s="32">
        <v>11.0</v>
      </c>
      <c r="C13" s="32">
        <v>50.0</v>
      </c>
      <c r="D13" s="32">
        <v>61.0</v>
      </c>
    </row>
    <row r="14" spans="8:8">
      <c r="A14" s="31" t="s">
        <v>27</v>
      </c>
      <c r="B14" s="35"/>
      <c r="C14" s="35"/>
      <c r="D14" s="35"/>
    </row>
    <row r="15" spans="8:8">
      <c r="A15" s="36" t="s">
        <v>10</v>
      </c>
      <c r="B15" s="32">
        <v>19.0</v>
      </c>
      <c r="C15" s="32">
        <v>24.0</v>
      </c>
      <c r="D15" s="32">
        <v>43.0</v>
      </c>
    </row>
    <row r="16" spans="8:8">
      <c r="A16" s="36" t="s">
        <v>11</v>
      </c>
      <c r="B16" s="32">
        <v>13.0</v>
      </c>
      <c r="C16" s="32">
        <v>35.0</v>
      </c>
      <c r="D16" s="32">
        <v>48.0</v>
      </c>
    </row>
    <row r="17" spans="8:8">
      <c r="A17" s="31" t="s">
        <v>28</v>
      </c>
      <c r="B17" s="35"/>
      <c r="C17" s="35"/>
      <c r="D17" s="35"/>
    </row>
    <row r="18" spans="8:8">
      <c r="A18" s="36" t="s">
        <v>10</v>
      </c>
      <c r="B18" s="32">
        <v>27.0</v>
      </c>
      <c r="C18" s="32">
        <v>22.0</v>
      </c>
      <c r="D18" s="32">
        <v>49.0</v>
      </c>
    </row>
    <row r="19" spans="8:8">
      <c r="A19" s="36" t="s">
        <v>11</v>
      </c>
      <c r="B19" s="32">
        <v>13.0</v>
      </c>
      <c r="C19" s="32">
        <v>30.0</v>
      </c>
      <c r="D19" s="32">
        <v>43.0</v>
      </c>
    </row>
    <row r="20" spans="8:8">
      <c r="A20" s="31" t="s">
        <v>29</v>
      </c>
      <c r="B20" s="35"/>
      <c r="C20" s="35"/>
      <c r="D20" s="35"/>
    </row>
    <row r="21" spans="8:8">
      <c r="A21" s="36" t="s">
        <v>10</v>
      </c>
      <c r="B21" s="32">
        <v>23.0</v>
      </c>
      <c r="C21" s="32">
        <v>25.0</v>
      </c>
      <c r="D21" s="32">
        <v>48.0</v>
      </c>
    </row>
    <row r="22" spans="8:8">
      <c r="A22" s="36" t="s">
        <v>11</v>
      </c>
      <c r="B22" s="32">
        <v>14.0</v>
      </c>
      <c r="C22" s="32">
        <v>40.0</v>
      </c>
      <c r="D22" s="32">
        <v>54.0</v>
      </c>
    </row>
    <row r="23" spans="8:8">
      <c r="A23" s="31" t="s">
        <v>30</v>
      </c>
      <c r="B23" s="35"/>
      <c r="C23" s="35"/>
      <c r="D23" s="35"/>
    </row>
    <row r="24" spans="8:8">
      <c r="A24" s="36" t="s">
        <v>10</v>
      </c>
      <c r="B24" s="32">
        <v>21.0</v>
      </c>
      <c r="C24" s="32">
        <v>19.0</v>
      </c>
      <c r="D24" s="32">
        <v>40.0</v>
      </c>
    </row>
    <row r="25" spans="8:8">
      <c r="A25" s="36" t="s">
        <v>11</v>
      </c>
      <c r="B25" s="32">
        <v>18.0</v>
      </c>
      <c r="C25" s="32">
        <v>30.0</v>
      </c>
      <c r="D25" s="32">
        <v>48.0</v>
      </c>
    </row>
    <row r="26" spans="8:8">
      <c r="A26" s="31" t="s">
        <v>12</v>
      </c>
      <c r="B26" s="32">
        <v>247.0</v>
      </c>
      <c r="C26" s="32">
        <v>403.0</v>
      </c>
      <c r="D26" s="32">
        <v>650.0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2:D8"/>
  <sheetViews>
    <sheetView workbookViewId="0">
      <selection activeCell="F16" sqref="F16"/>
    </sheetView>
  </sheetViews>
  <sheetFormatPr defaultRowHeight="15.0" defaultColWidth="10"/>
  <cols>
    <col min="1" max="1" customWidth="1" bestFit="1" width="13.140625" style="0"/>
    <col min="2" max="2" customWidth="1" bestFit="1" width="11.425781" style="0"/>
    <col min="3" max="3" customWidth="1" bestFit="1" width="9.285156" style="0"/>
  </cols>
  <sheetData>
    <row r="3" spans="8:8">
      <c r="A3" s="30" t="s">
        <v>8</v>
      </c>
      <c r="B3" t="s">
        <v>31</v>
      </c>
      <c r="C3" t="s">
        <v>32</v>
      </c>
    </row>
    <row r="4" spans="8:8">
      <c r="A4" s="31" t="s">
        <v>20</v>
      </c>
      <c r="B4" s="37"/>
      <c r="C4" s="35">
        <v>0.0</v>
      </c>
    </row>
    <row r="5" spans="8:8">
      <c r="A5" s="31" t="s">
        <v>21</v>
      </c>
      <c r="B5" s="37">
        <v>8.0</v>
      </c>
      <c r="C5" s="35">
        <v>8.0</v>
      </c>
    </row>
    <row r="6" spans="8:8">
      <c r="A6" s="31" t="s">
        <v>22</v>
      </c>
      <c r="B6" s="37">
        <v>9.0</v>
      </c>
      <c r="C6" s="35">
        <v>1.0</v>
      </c>
    </row>
    <row r="7" spans="8:8">
      <c r="A7" s="31" t="s">
        <v>23</v>
      </c>
      <c r="B7" s="37">
        <v>13.0</v>
      </c>
      <c r="C7" s="35">
        <v>6.0</v>
      </c>
    </row>
    <row r="8" spans="8:8">
      <c r="A8" s="31" t="s">
        <v>12</v>
      </c>
      <c r="B8" s="37">
        <v>30.0</v>
      </c>
      <c r="C8" s="35">
        <v>15.0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U7"/>
  <sheetViews>
    <sheetView workbookViewId="0">
      <selection activeCell="A5" sqref="A5"/>
    </sheetView>
  </sheetViews>
  <sheetFormatPr defaultRowHeight="15.0" defaultColWidth="10"/>
  <cols>
    <col min="1" max="1" customWidth="1" bestFit="1" width="15.0" style="0"/>
    <col min="2" max="2" customWidth="1" bestFit="1" width="20.855469" style="0"/>
    <col min="3" max="3" customWidth="1" bestFit="1" width="19.710938" style="0"/>
    <col min="4" max="4" customWidth="1" bestFit="1" width="21.0" style="0"/>
    <col min="5" max="5" customWidth="1" bestFit="1" width="15.855469" style="0"/>
    <col min="6" max="6" customWidth="1" bestFit="1" width="24.0" style="0"/>
    <col min="7" max="7" customWidth="1" bestFit="1" width="24.855469" style="0"/>
    <col min="8" max="8" customWidth="1" bestFit="1" width="21.855469" style="0"/>
    <col min="9" max="9" customWidth="1" bestFit="1" width="17.425781" style="0"/>
    <col min="10" max="10" customWidth="1" bestFit="1" width="22.855469" style="0"/>
    <col min="11" max="11" customWidth="1" bestFit="1" width="13.7109375" style="0"/>
    <col min="12" max="12" customWidth="1" bestFit="1" width="18.425781" style="0"/>
    <col min="13" max="13" customWidth="1" bestFit="1" width="19.710938" style="0"/>
    <col min="14" max="14" customWidth="1" bestFit="1" width="21.140625" style="0"/>
    <col min="15" max="15" customWidth="1" bestFit="1" width="19.140625" style="0"/>
    <col min="16" max="16" customWidth="1" bestFit="1" width="22.285156" style="0"/>
    <col min="17" max="17" customWidth="1" bestFit="1" width="25.140625" style="0"/>
    <col min="18" max="18" customWidth="1" bestFit="1" width="20.570312" style="0"/>
    <col min="19" max="19" customWidth="1" bestFit="1" width="22.855469" style="0"/>
    <col min="20" max="20" customWidth="1" bestFit="1" width="29.570312" style="0"/>
  </cols>
  <sheetData>
    <row r="1" spans="8:8">
      <c r="A1" s="38" t="s">
        <v>70</v>
      </c>
    </row>
    <row r="3" spans="8:8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</row>
    <row r="4" spans="8:8">
      <c r="A4">
        <v>20.0</v>
      </c>
      <c r="B4" t="s">
        <v>16</v>
      </c>
      <c r="C4">
        <v>1.0</v>
      </c>
      <c r="D4" t="s">
        <v>37</v>
      </c>
      <c r="E4" s="39">
        <v>42309.0</v>
      </c>
      <c r="F4" t="s">
        <v>67</v>
      </c>
      <c r="G4" t="s">
        <v>45</v>
      </c>
      <c r="H4" t="s">
        <v>20</v>
      </c>
      <c r="I4">
        <v>50384.0</v>
      </c>
      <c r="J4" t="s">
        <v>24</v>
      </c>
      <c r="K4" t="s">
        <v>15</v>
      </c>
      <c r="L4" t="s">
        <v>10</v>
      </c>
      <c r="M4" s="39">
        <v>40799.0</v>
      </c>
      <c r="N4" t="s">
        <v>68</v>
      </c>
      <c r="O4" t="s">
        <v>4</v>
      </c>
      <c r="P4">
        <v>49.0</v>
      </c>
      <c r="Q4">
        <v>1.63</v>
      </c>
      <c r="R4" s="39">
        <v>40848.0</v>
      </c>
      <c r="S4" t="s">
        <v>33</v>
      </c>
      <c r="T4">
        <v>11.0</v>
      </c>
    </row>
    <row r="5" spans="8:8">
      <c r="A5">
        <v>20.0</v>
      </c>
      <c r="B5" t="s">
        <v>16</v>
      </c>
      <c r="C5">
        <v>1.0</v>
      </c>
      <c r="D5" t="s">
        <v>36</v>
      </c>
      <c r="E5" s="39">
        <v>42309.0</v>
      </c>
      <c r="F5" t="s">
        <v>67</v>
      </c>
      <c r="G5" t="s">
        <v>45</v>
      </c>
      <c r="H5" t="s">
        <v>20</v>
      </c>
      <c r="I5">
        <v>102754.0</v>
      </c>
      <c r="J5" t="s">
        <v>27</v>
      </c>
      <c r="K5" t="s">
        <v>15</v>
      </c>
      <c r="L5" t="s">
        <v>10</v>
      </c>
      <c r="M5" s="39">
        <v>40827.0</v>
      </c>
      <c r="N5" t="s">
        <v>68</v>
      </c>
      <c r="O5" t="s">
        <v>4</v>
      </c>
      <c r="P5">
        <v>21.0</v>
      </c>
      <c r="Q5">
        <v>0.7</v>
      </c>
      <c r="R5" s="39">
        <v>40848.0</v>
      </c>
      <c r="S5" t="s">
        <v>33</v>
      </c>
      <c r="T5">
        <v>11.0</v>
      </c>
    </row>
    <row r="6" spans="8:8">
      <c r="A6">
        <v>21.0</v>
      </c>
      <c r="B6" t="s">
        <v>16</v>
      </c>
      <c r="C6">
        <v>1.0</v>
      </c>
      <c r="D6" t="s">
        <v>37</v>
      </c>
      <c r="E6" s="39">
        <v>42339.0</v>
      </c>
      <c r="F6" t="s">
        <v>69</v>
      </c>
      <c r="G6" t="s">
        <v>45</v>
      </c>
      <c r="H6" t="s">
        <v>20</v>
      </c>
      <c r="I6">
        <v>41058.0</v>
      </c>
      <c r="J6" t="s">
        <v>26</v>
      </c>
      <c r="K6" t="s">
        <v>15</v>
      </c>
      <c r="L6" t="s">
        <v>10</v>
      </c>
      <c r="M6" s="39">
        <v>40842.0</v>
      </c>
      <c r="N6" t="s">
        <v>68</v>
      </c>
      <c r="O6" t="s">
        <v>4</v>
      </c>
      <c r="P6">
        <v>36.0</v>
      </c>
      <c r="Q6">
        <v>1.2</v>
      </c>
      <c r="R6" s="39">
        <v>40878.0</v>
      </c>
      <c r="S6" t="s">
        <v>33</v>
      </c>
      <c r="T6">
        <v>12.0</v>
      </c>
    </row>
    <row r="7" spans="8:8">
      <c r="A7">
        <v>19.0</v>
      </c>
      <c r="B7" t="s">
        <v>16</v>
      </c>
      <c r="C7">
        <v>1.0</v>
      </c>
      <c r="D7" t="s">
        <v>40</v>
      </c>
      <c r="E7" s="39">
        <v>42339.0</v>
      </c>
      <c r="F7" t="s">
        <v>69</v>
      </c>
      <c r="G7" t="s">
        <v>45</v>
      </c>
      <c r="H7" t="s">
        <v>20</v>
      </c>
      <c r="I7">
        <v>114780.0</v>
      </c>
      <c r="J7" t="s">
        <v>30</v>
      </c>
      <c r="K7" t="s">
        <v>15</v>
      </c>
      <c r="L7" t="s">
        <v>10</v>
      </c>
      <c r="M7" s="39">
        <v>40850.0</v>
      </c>
      <c r="N7" t="s">
        <v>68</v>
      </c>
      <c r="O7" t="s">
        <v>4</v>
      </c>
      <c r="P7">
        <v>28.0</v>
      </c>
      <c r="Q7">
        <v>0.93</v>
      </c>
      <c r="R7" s="39">
        <v>40878.0</v>
      </c>
      <c r="S7" t="s">
        <v>33</v>
      </c>
      <c r="T7">
        <v>12.0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2:E8"/>
  <sheetViews>
    <sheetView workbookViewId="0">
      <selection activeCell="B5" sqref="B5"/>
    </sheetView>
  </sheetViews>
  <sheetFormatPr defaultRowHeight="15.0" defaultColWidth="10"/>
  <cols>
    <col min="1" max="1" customWidth="1" bestFit="1" width="13.140625" style="0"/>
    <col min="2" max="2" customWidth="1" bestFit="1" width="16.285156" style="0"/>
    <col min="3" max="3" customWidth="1" bestFit="1" width="9.7109375" style="0"/>
    <col min="4" max="4" customWidth="1" bestFit="1" width="11.285156" style="0"/>
    <col min="5" max="5" customWidth="1" bestFit="1" width="11.140625" style="0"/>
    <col min="6" max="6" customWidth="1" bestFit="1" width="9.7109375" style="0"/>
    <col min="7" max="7" customWidth="1" bestFit="1" width="16.425781" style="0"/>
    <col min="8" max="8" customWidth="1" bestFit="1" width="14.285156" style="0"/>
  </cols>
  <sheetData>
    <row r="3" spans="8:8">
      <c r="A3" s="30" t="s">
        <v>31</v>
      </c>
      <c r="B3" s="30" t="s">
        <v>13</v>
      </c>
    </row>
    <row r="4" spans="8:8">
      <c r="A4" s="30" t="s">
        <v>8</v>
      </c>
      <c r="B4" t="s">
        <v>33</v>
      </c>
      <c r="C4" t="s">
        <v>34</v>
      </c>
      <c r="D4" t="s">
        <v>12</v>
      </c>
    </row>
    <row r="5" spans="8:8">
      <c r="A5" s="31" t="s">
        <v>21</v>
      </c>
      <c r="B5" s="37">
        <v>8.0</v>
      </c>
      <c r="C5" s="37"/>
      <c r="D5" s="37">
        <v>8.0</v>
      </c>
    </row>
    <row r="6" spans="8:8">
      <c r="A6" s="31" t="s">
        <v>22</v>
      </c>
      <c r="B6" s="37">
        <v>2.0</v>
      </c>
      <c r="C6" s="37">
        <v>7.0</v>
      </c>
      <c r="D6" s="37">
        <v>9.0</v>
      </c>
    </row>
    <row r="7" spans="8:8">
      <c r="A7" s="31" t="s">
        <v>23</v>
      </c>
      <c r="B7" s="37">
        <v>3.0</v>
      </c>
      <c r="C7" s="37">
        <v>10.0</v>
      </c>
      <c r="D7" s="37">
        <v>13.0</v>
      </c>
    </row>
    <row r="8" spans="8:8">
      <c r="A8" s="31" t="s">
        <v>12</v>
      </c>
      <c r="B8" s="37">
        <v>13.0</v>
      </c>
      <c r="C8" s="37">
        <v>17.0</v>
      </c>
      <c r="D8" s="37">
        <v>30.0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2:E12"/>
  <sheetViews>
    <sheetView workbookViewId="0">
      <selection activeCell="I4" sqref="I4"/>
    </sheetView>
  </sheetViews>
  <sheetFormatPr defaultRowHeight="15.0" defaultColWidth="10"/>
  <cols>
    <col min="1" max="1" customWidth="1" bestFit="1" width="16.855469" style="0"/>
    <col min="2" max="2" customWidth="1" bestFit="1" width="16.285156" style="0"/>
    <col min="3" max="3" customWidth="1" bestFit="1" width="4.0" style="0"/>
    <col min="4" max="4" customWidth="1" bestFit="1" width="11.285156" style="0"/>
  </cols>
  <sheetData>
    <row r="3" spans="8:8">
      <c r="A3" s="30" t="s">
        <v>9</v>
      </c>
      <c r="B3" s="30" t="s">
        <v>13</v>
      </c>
    </row>
    <row r="4" spans="8:8">
      <c r="A4" s="30" t="s">
        <v>8</v>
      </c>
      <c r="B4" t="s">
        <v>14</v>
      </c>
      <c r="C4" t="s">
        <v>15</v>
      </c>
      <c r="D4" t="s">
        <v>12</v>
      </c>
    </row>
    <row r="5" spans="8:8">
      <c r="A5" s="31" t="s">
        <v>35</v>
      </c>
      <c r="B5" s="32">
        <v>10.0</v>
      </c>
      <c r="C5" s="32">
        <v>32.0</v>
      </c>
      <c r="D5" s="32">
        <v>42.0</v>
      </c>
    </row>
    <row r="6" spans="8:8">
      <c r="A6" s="31" t="s">
        <v>36</v>
      </c>
      <c r="B6" s="32">
        <v>22.0</v>
      </c>
      <c r="C6" s="32">
        <v>10.0</v>
      </c>
      <c r="D6" s="32">
        <v>32.0</v>
      </c>
    </row>
    <row r="7" spans="8:8">
      <c r="A7" s="31" t="s">
        <v>37</v>
      </c>
      <c r="B7" s="32">
        <v>8.0</v>
      </c>
      <c r="C7" s="32">
        <v>26.0</v>
      </c>
      <c r="D7" s="32">
        <v>34.0</v>
      </c>
    </row>
    <row r="8" spans="8:8">
      <c r="A8" s="31" t="s">
        <v>38</v>
      </c>
      <c r="B8" s="32">
        <v>17.0</v>
      </c>
      <c r="C8" s="32">
        <v>52.0</v>
      </c>
      <c r="D8" s="32">
        <v>69.0</v>
      </c>
    </row>
    <row r="9" spans="8:8">
      <c r="A9" s="31" t="s">
        <v>39</v>
      </c>
      <c r="B9" s="32">
        <v>13.0</v>
      </c>
      <c r="C9" s="32">
        <v>49.0</v>
      </c>
      <c r="D9" s="32">
        <v>62.0</v>
      </c>
    </row>
    <row r="10" spans="8:8">
      <c r="A10" s="31" t="s">
        <v>40</v>
      </c>
      <c r="B10" s="32">
        <v>15.0</v>
      </c>
      <c r="C10" s="32">
        <v>63.0</v>
      </c>
      <c r="D10" s="32">
        <v>78.0</v>
      </c>
    </row>
    <row r="11" spans="8:8">
      <c r="A11" s="31" t="s">
        <v>41</v>
      </c>
      <c r="B11" s="32">
        <v>13.0</v>
      </c>
      <c r="C11" s="32">
        <v>23.0</v>
      </c>
      <c r="D11" s="32">
        <v>36.0</v>
      </c>
    </row>
    <row r="12" spans="8:8">
      <c r="A12" s="31" t="s">
        <v>12</v>
      </c>
      <c r="B12" s="32">
        <v>98.0</v>
      </c>
      <c r="C12" s="32">
        <v>255.0</v>
      </c>
      <c r="D12" s="32">
        <v>353.0</v>
      </c>
    </row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2:E26"/>
  <sheetViews>
    <sheetView workbookViewId="0">
      <selection activeCell="F3" sqref="F3"/>
    </sheetView>
  </sheetViews>
  <sheetFormatPr defaultRowHeight="15.0" defaultColWidth="10"/>
  <cols>
    <col min="1" max="1" customWidth="1" bestFit="1" width="19.140625" style="0"/>
    <col min="2" max="2" customWidth="1" bestFit="1" width="16.285156" style="0"/>
    <col min="3" max="3" customWidth="1" bestFit="1" width="3.140625" style="0"/>
    <col min="4" max="4" customWidth="1" bestFit="1" width="11.285156" style="0"/>
    <col min="5" max="5" customWidth="1" bestFit="1" width="19.140625" style="0"/>
    <col min="6" max="6" customWidth="1" bestFit="1" width="29.710938" style="0"/>
    <col min="7" max="7" customWidth="1" bestFit="1" width="24.140625" style="0"/>
    <col min="8" max="16" customWidth="1" bestFit="1" width="11.5703125" style="0"/>
    <col min="17" max="17" customWidth="1" bestFit="1" width="11.285156" style="0"/>
  </cols>
  <sheetData>
    <row r="3" spans="8:8">
      <c r="A3" s="30" t="s">
        <v>42</v>
      </c>
      <c r="B3" s="30" t="s">
        <v>13</v>
      </c>
    </row>
    <row r="4" spans="8:8">
      <c r="A4" s="30" t="s">
        <v>8</v>
      </c>
      <c r="B4" t="s">
        <v>14</v>
      </c>
      <c r="C4" t="s">
        <v>15</v>
      </c>
      <c r="D4" t="s">
        <v>12</v>
      </c>
    </row>
    <row r="5" spans="8:8">
      <c r="A5" s="31" t="s">
        <v>24</v>
      </c>
      <c r="B5" s="35"/>
      <c r="C5" s="35"/>
      <c r="D5" s="35"/>
    </row>
    <row r="6" spans="8:8">
      <c r="A6" s="36" t="s">
        <v>10</v>
      </c>
      <c r="B6" s="37">
        <v>76.81523809523809</v>
      </c>
      <c r="C6" s="37">
        <v>28.9472</v>
      </c>
      <c r="D6" s="37">
        <v>50.800000000000004</v>
      </c>
    </row>
    <row r="7" spans="8:8">
      <c r="A7" s="36" t="s">
        <v>11</v>
      </c>
      <c r="B7" s="37">
        <v>112.63642857142858</v>
      </c>
      <c r="C7" s="37">
        <v>20.302857142857142</v>
      </c>
      <c r="D7" s="37">
        <v>46.683877551020416</v>
      </c>
    </row>
    <row r="8" spans="8:8">
      <c r="A8" s="31" t="s">
        <v>25</v>
      </c>
      <c r="B8" s="35"/>
      <c r="C8" s="35"/>
      <c r="D8" s="35"/>
    </row>
    <row r="9" spans="8:8">
      <c r="A9" s="36" t="s">
        <v>10</v>
      </c>
      <c r="B9" s="37">
        <v>86.8168</v>
      </c>
      <c r="C9" s="37">
        <v>15.668823529411766</v>
      </c>
      <c r="D9" s="37">
        <v>58.01880952380952</v>
      </c>
    </row>
    <row r="10" spans="8:8">
      <c r="A10" s="36" t="s">
        <v>11</v>
      </c>
      <c r="B10" s="37">
        <v>63.764</v>
      </c>
      <c r="C10" s="37">
        <v>16.62942857142857</v>
      </c>
      <c r="D10" s="37">
        <v>30.7698</v>
      </c>
    </row>
    <row r="11" spans="8:8">
      <c r="A11" s="31" t="s">
        <v>26</v>
      </c>
      <c r="B11" s="35"/>
      <c r="C11" s="35"/>
      <c r="D11" s="35"/>
    </row>
    <row r="12" spans="8:8">
      <c r="A12" s="36" t="s">
        <v>10</v>
      </c>
      <c r="B12" s="37">
        <v>55.166428571428575</v>
      </c>
      <c r="C12" s="37">
        <v>10.90764705882353</v>
      </c>
      <c r="D12" s="37">
        <v>30.89548387096774</v>
      </c>
    </row>
    <row r="13" spans="8:8">
      <c r="A13" s="36" t="s">
        <v>11</v>
      </c>
      <c r="B13" s="37">
        <v>130.64363636363635</v>
      </c>
      <c r="C13" s="37">
        <v>18.8204</v>
      </c>
      <c r="D13" s="37">
        <v>38.985245901639345</v>
      </c>
    </row>
    <row r="14" spans="8:8">
      <c r="A14" s="31" t="s">
        <v>27</v>
      </c>
      <c r="B14" s="35"/>
      <c r="C14" s="35"/>
      <c r="D14" s="35"/>
    </row>
    <row r="15" spans="8:8">
      <c r="A15" s="36" t="s">
        <v>10</v>
      </c>
      <c r="B15" s="37">
        <v>88.44631578947369</v>
      </c>
      <c r="C15" s="37">
        <v>18.317083333333333</v>
      </c>
      <c r="D15" s="37">
        <v>49.30441860465117</v>
      </c>
    </row>
    <row r="16" spans="8:8">
      <c r="A16" s="36" t="s">
        <v>11</v>
      </c>
      <c r="B16" s="37">
        <v>83.69692307692307</v>
      </c>
      <c r="C16" s="37">
        <v>18.36611111111111</v>
      </c>
      <c r="D16" s="37">
        <v>35.69877551020408</v>
      </c>
    </row>
    <row r="17" spans="8:8">
      <c r="A17" s="31" t="s">
        <v>28</v>
      </c>
      <c r="B17" s="35"/>
      <c r="C17" s="35"/>
      <c r="D17" s="35"/>
    </row>
    <row r="18" spans="8:8">
      <c r="A18" s="36" t="s">
        <v>10</v>
      </c>
      <c r="B18" s="37">
        <v>86.20703703703704</v>
      </c>
      <c r="C18" s="37">
        <v>12.388260869565217</v>
      </c>
      <c r="D18" s="37">
        <v>52.2504</v>
      </c>
    </row>
    <row r="19" spans="8:8">
      <c r="A19" s="36" t="s">
        <v>11</v>
      </c>
      <c r="B19" s="37">
        <v>66.26153846153846</v>
      </c>
      <c r="C19" s="37">
        <v>33.78225806451613</v>
      </c>
      <c r="D19" s="37">
        <v>43.378409090909095</v>
      </c>
    </row>
    <row r="20" spans="8:8">
      <c r="A20" s="31" t="s">
        <v>29</v>
      </c>
      <c r="B20" s="35"/>
      <c r="C20" s="35"/>
      <c r="D20" s="35"/>
    </row>
    <row r="21" spans="8:8">
      <c r="A21" s="36" t="s">
        <v>10</v>
      </c>
      <c r="B21" s="37">
        <v>68.31782608695652</v>
      </c>
      <c r="C21" s="37">
        <v>12.6516</v>
      </c>
      <c r="D21" s="37">
        <v>39.324999999999996</v>
      </c>
    </row>
    <row r="22" spans="8:8">
      <c r="A22" s="36" t="s">
        <v>11</v>
      </c>
      <c r="B22" s="37">
        <v>74.39857142857143</v>
      </c>
      <c r="C22" s="37">
        <v>19.814146341463413</v>
      </c>
      <c r="D22" s="37">
        <v>33.708363636363636</v>
      </c>
    </row>
    <row r="23" spans="8:8">
      <c r="A23" s="31" t="s">
        <v>30</v>
      </c>
      <c r="B23" s="35"/>
      <c r="C23" s="35"/>
      <c r="D23" s="35"/>
    </row>
    <row r="24" spans="8:8">
      <c r="A24" s="36" t="s">
        <v>10</v>
      </c>
      <c r="B24" s="37">
        <v>73.84571428571428</v>
      </c>
      <c r="C24" s="37">
        <v>7.696315789473684</v>
      </c>
      <c r="D24" s="37">
        <v>42.42475</v>
      </c>
    </row>
    <row r="25" spans="8:8">
      <c r="A25" s="36" t="s">
        <v>11</v>
      </c>
      <c r="B25" s="37">
        <v>93.84666666666666</v>
      </c>
      <c r="C25" s="37">
        <v>17.697741935483872</v>
      </c>
      <c r="D25" s="37">
        <v>45.67081632653061</v>
      </c>
    </row>
    <row r="26" spans="8:8">
      <c r="A26" s="31" t="s">
        <v>12</v>
      </c>
      <c r="B26" s="37">
        <v>82.00298387096775</v>
      </c>
      <c r="C26" s="37">
        <v>18.742371638141808</v>
      </c>
      <c r="D26" s="37">
        <v>42.62156773211568</v>
      </c>
    </row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:D41"/>
  <sheetViews>
    <sheetView workbookViewId="0">
      <selection activeCell="H8" sqref="H8"/>
    </sheetView>
  </sheetViews>
  <sheetFormatPr defaultRowHeight="15.0" defaultColWidth="10"/>
  <cols>
    <col min="1" max="1" customWidth="1" bestFit="1" width="14.0" style="0"/>
    <col min="2" max="2" customWidth="1" bestFit="1" width="16.855469" style="0"/>
    <col min="3" max="3" customWidth="1" bestFit="1" width="10.140625" style="0"/>
  </cols>
  <sheetData>
    <row r="1" spans="8:8">
      <c r="A1" s="30" t="s">
        <v>75</v>
      </c>
      <c r="B1" t="s">
        <v>20</v>
      </c>
    </row>
    <row r="2" spans="8:8">
      <c r="A2" s="30" t="s">
        <v>76</v>
      </c>
      <c r="B2" t="s">
        <v>44</v>
      </c>
    </row>
    <row r="3" spans="8:8">
      <c r="A3" s="30" t="s">
        <v>72</v>
      </c>
      <c r="B3" t="s">
        <v>71</v>
      </c>
    </row>
    <row r="4" spans="8:8">
      <c r="A4" s="30" t="s">
        <v>73</v>
      </c>
      <c r="B4" t="s">
        <v>74</v>
      </c>
    </row>
    <row r="6" spans="8:8">
      <c r="A6" s="30" t="s">
        <v>8</v>
      </c>
      <c r="B6" t="s">
        <v>9</v>
      </c>
      <c r="C6" t="s">
        <v>43</v>
      </c>
    </row>
    <row r="7" spans="8:8">
      <c r="A7" s="31">
        <v>21.0</v>
      </c>
      <c r="B7" s="32">
        <v>2.0</v>
      </c>
      <c r="C7" s="37"/>
    </row>
    <row r="8" spans="8:8">
      <c r="A8" s="31">
        <v>22.0</v>
      </c>
      <c r="B8" s="32">
        <v>2.0</v>
      </c>
      <c r="C8" s="37"/>
    </row>
    <row r="9" spans="8:8">
      <c r="A9" s="31">
        <v>23.0</v>
      </c>
      <c r="B9" s="32">
        <v>2.0</v>
      </c>
      <c r="C9" s="37"/>
    </row>
    <row r="10" spans="8:8">
      <c r="A10" s="31">
        <v>24.0</v>
      </c>
      <c r="B10" s="32">
        <v>1.0</v>
      </c>
      <c r="C10" s="37"/>
    </row>
    <row r="11" spans="8:8">
      <c r="A11" s="31">
        <v>25.0</v>
      </c>
      <c r="B11" s="32">
        <v>4.0</v>
      </c>
      <c r="C11" s="37"/>
    </row>
    <row r="12" spans="8:8">
      <c r="A12" s="31">
        <v>27.0</v>
      </c>
      <c r="B12" s="32">
        <v>1.0</v>
      </c>
      <c r="C12" s="37"/>
    </row>
    <row r="13" spans="8:8">
      <c r="A13" s="31">
        <v>28.0</v>
      </c>
      <c r="B13" s="32">
        <v>2.0</v>
      </c>
      <c r="C13" s="37"/>
    </row>
    <row r="14" spans="8:8">
      <c r="A14" s="31">
        <v>29.0</v>
      </c>
      <c r="B14" s="32">
        <v>1.0</v>
      </c>
      <c r="C14" s="37"/>
    </row>
    <row r="15" spans="8:8">
      <c r="A15" s="31">
        <v>31.0</v>
      </c>
      <c r="B15" s="32">
        <v>1.0</v>
      </c>
      <c r="C15" s="37"/>
    </row>
    <row r="16" spans="8:8">
      <c r="A16" s="31">
        <v>32.0</v>
      </c>
      <c r="B16" s="32">
        <v>4.0</v>
      </c>
      <c r="C16" s="37"/>
    </row>
    <row r="17" spans="8:8">
      <c r="A17" s="31">
        <v>33.0</v>
      </c>
      <c r="B17" s="32">
        <v>1.0</v>
      </c>
      <c r="C17" s="37"/>
    </row>
    <row r="18" spans="8:8">
      <c r="A18" s="31">
        <v>34.0</v>
      </c>
      <c r="B18" s="32">
        <v>2.0</v>
      </c>
      <c r="C18" s="37"/>
    </row>
    <row r="19" spans="8:8">
      <c r="A19" s="31">
        <v>35.0</v>
      </c>
      <c r="B19" s="32">
        <v>1.0</v>
      </c>
      <c r="C19" s="37"/>
    </row>
    <row r="20" spans="8:8">
      <c r="A20" s="31">
        <v>36.0</v>
      </c>
      <c r="B20" s="32">
        <v>1.0</v>
      </c>
      <c r="C20" s="37"/>
    </row>
    <row r="21" spans="8:8">
      <c r="A21" s="31">
        <v>39.0</v>
      </c>
      <c r="B21" s="32">
        <v>3.0</v>
      </c>
      <c r="C21" s="37"/>
    </row>
    <row r="22" spans="8:8">
      <c r="A22" s="31">
        <v>40.0</v>
      </c>
      <c r="B22" s="32">
        <v>2.0</v>
      </c>
      <c r="C22" s="37"/>
    </row>
    <row r="23" spans="8:8">
      <c r="A23" s="31">
        <v>41.0</v>
      </c>
      <c r="B23" s="32">
        <v>1.0</v>
      </c>
      <c r="C23" s="37"/>
    </row>
    <row r="24" spans="8:8">
      <c r="A24" s="31">
        <v>42.0</v>
      </c>
      <c r="B24" s="32">
        <v>2.0</v>
      </c>
      <c r="C24" s="37"/>
    </row>
    <row r="25" spans="8:8">
      <c r="A25" s="31">
        <v>43.0</v>
      </c>
      <c r="B25" s="32">
        <v>3.0</v>
      </c>
      <c r="C25" s="37"/>
    </row>
    <row r="26" spans="8:8">
      <c r="A26" s="31">
        <v>44.0</v>
      </c>
      <c r="B26" s="32">
        <v>2.0</v>
      </c>
      <c r="C26" s="37"/>
    </row>
    <row r="27" spans="8:8">
      <c r="A27" s="31">
        <v>46.0</v>
      </c>
      <c r="B27" s="32">
        <v>3.0</v>
      </c>
      <c r="C27" s="37"/>
    </row>
    <row r="28" spans="8:8">
      <c r="A28" s="31">
        <v>47.0</v>
      </c>
      <c r="B28" s="32">
        <v>3.0</v>
      </c>
      <c r="C28" s="37"/>
    </row>
    <row r="29" spans="8:8">
      <c r="A29" s="31">
        <v>48.0</v>
      </c>
      <c r="B29" s="32">
        <v>4.0</v>
      </c>
      <c r="C29" s="37"/>
    </row>
    <row r="30" spans="8:8">
      <c r="A30" s="31">
        <v>49.0</v>
      </c>
      <c r="B30" s="32">
        <v>4.0</v>
      </c>
      <c r="C30" s="37"/>
    </row>
    <row r="31" spans="8:8">
      <c r="A31" s="31">
        <v>50.0</v>
      </c>
      <c r="B31" s="32">
        <v>1.0</v>
      </c>
      <c r="C31" s="37"/>
    </row>
    <row r="32" spans="8:8">
      <c r="A32" s="31">
        <v>52.0</v>
      </c>
      <c r="B32" s="32">
        <v>3.0</v>
      </c>
      <c r="C32" s="37"/>
    </row>
    <row r="33" spans="8:8">
      <c r="A33" s="31">
        <v>53.0</v>
      </c>
      <c r="B33" s="32">
        <v>3.0</v>
      </c>
      <c r="C33" s="37"/>
    </row>
    <row r="34" spans="8:8">
      <c r="A34" s="31">
        <v>54.0</v>
      </c>
      <c r="B34" s="32">
        <v>1.0</v>
      </c>
      <c r="C34" s="37"/>
    </row>
    <row r="35" spans="8:8">
      <c r="A35" s="31">
        <v>55.0</v>
      </c>
      <c r="B35" s="32">
        <v>2.0</v>
      </c>
      <c r="C35" s="37"/>
    </row>
    <row r="36" spans="8:8">
      <c r="A36" s="31">
        <v>56.0</v>
      </c>
      <c r="B36" s="32">
        <v>1.0</v>
      </c>
      <c r="C36" s="37"/>
    </row>
    <row r="37" spans="8:8">
      <c r="A37" s="31">
        <v>57.0</v>
      </c>
      <c r="B37" s="32">
        <v>1.0</v>
      </c>
      <c r="C37" s="37"/>
    </row>
    <row r="38" spans="8:8">
      <c r="A38" s="31">
        <v>60.0</v>
      </c>
      <c r="B38" s="32">
        <v>1.0</v>
      </c>
      <c r="C38" s="37"/>
    </row>
    <row r="39" spans="8:8">
      <c r="A39" s="31">
        <v>63.0</v>
      </c>
      <c r="B39" s="32">
        <v>1.0</v>
      </c>
      <c r="C39" s="37"/>
    </row>
    <row r="40" spans="8:8">
      <c r="A40" s="31">
        <v>72.0</v>
      </c>
      <c r="B40" s="32">
        <v>1.0</v>
      </c>
      <c r="C40" s="37"/>
    </row>
    <row r="41" spans="8:8">
      <c r="A41" s="31" t="s">
        <v>12</v>
      </c>
      <c r="B41" s="32">
        <v>67.0</v>
      </c>
      <c r="C41" s="37"/>
    </row>
  </sheetData>
  <pageMargins left="0.7" right="0.7" top="0.75" bottom="0.75" header="0.3" footer="0.3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2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Props1.xml><?xml version="1.0" encoding="utf-8"?>
<ds:datastoreItem xmlns:ds="http://schemas.openxmlformats.org/officeDocument/2006/customXml" ds:itemID="{11A6D4A2-0A89-4314-8B59-1F3BDFBA1D32}">
  <ds:schemaRefs>
    <ds:schemaRef ds:uri="http://gemini/pivotcustomization/FormulaBarState"/>
  </ds:schemaRefs>
</ds:datastoreItem>
</file>

<file path=customXml/itemProps2.xml><?xml version="1.0" encoding="utf-8"?>
<ds:datastoreItem xmlns:ds="http://schemas.openxmlformats.org/officeDocument/2006/customXml" ds:itemID="{33B4F7FA-C2A9-40C3-9978-3C4E9FB1CE04}">
  <ds:schemaRefs>
    <ds:schemaRef ds:uri="http://gemini/pivotcustomization/ErrorCache"/>
  </ds:schemaRefs>
</ds:datastoreItem>
</file>

<file path=customXml/itemProps3.xml><?xml version="1.0" encoding="utf-8"?>
<ds:datastoreItem xmlns:ds="http://schemas.openxmlformats.org/officeDocument/2006/customXml" ds:itemID="{41B4BA89-3F3E-4EA0-B8DC-BEB59AC0E60E}">
  <ds:schemaRefs>
    <ds:schemaRef ds:uri="http://gemini/pivotcustomization/d2b62eb2-e461-4942-99e9-2e93d1aba396"/>
  </ds:schemaRefs>
</ds:datastoreItem>
</file>

<file path=customXml/itemProps4.xml><?xml version="1.0" encoding="utf-8"?>
<ds:datastoreItem xmlns:ds="http://schemas.openxmlformats.org/officeDocument/2006/customXml" ds:itemID="{8A62504D-62A6-4C98-BF7A-A625A1491020}">
  <ds:schemaRefs>
    <ds:schemaRef ds:uri="http://gemini/pivotcustomization/f22a523e-307b-47d7-9349-3ff3fd9b9c0d"/>
  </ds:schemaRefs>
</ds:datastoreItem>
</file>

<file path=customXml/itemProps5.xml><?xml version="1.0" encoding="utf-8"?>
<ds:datastoreItem xmlns:ds="http://schemas.openxmlformats.org/officeDocument/2006/customXml" ds:itemID="{8C661CA7-BF89-42C4-960F-D4EF9A1A38AF}">
  <ds:schemaRefs>
    <ds:schemaRef ds:uri="http://gemini/pivotcustomization/934f50bd-a387-47bc-91e0-7d0e39e4b044"/>
  </ds:schemaRefs>
</ds:datastoreItem>
</file>

<file path=customXml/itemProps6.xml><?xml version="1.0" encoding="utf-8"?>
<ds:datastoreItem xmlns:ds="http://schemas.openxmlformats.org/officeDocument/2006/customXml" ds:itemID="{8C220F06-7210-40FC-9199-A92865A21BE1}">
  <ds:schemaRefs>
    <ds:schemaRef ds:uri="http://gemini/pivotcustomization/0138ae22-772c-481c-9f72-b1b7d9c1d192"/>
  </ds:schemaRefs>
</ds:datastoreItem>
</file>

<file path=customXml/itemProps7.xml><?xml version="1.0" encoding="utf-8"?>
<ds:datastoreItem xmlns:ds="http://schemas.openxmlformats.org/officeDocument/2006/customXml" ds:itemID="{367935A3-F480-4E85-8382-F7FF8D10153A}">
  <ds:schemaRefs>
    <ds:schemaRef ds:uri="http://gemini/pivotcustomization/MeasureGridState"/>
  </ds:schemaRefs>
</ds:datastoreItem>
</file>

<file path=customXml/itemProps8.xml><?xml version="1.0" encoding="utf-8"?>
<ds:datastoreItem xmlns:ds="http://schemas.openxmlformats.org/officeDocument/2006/customXml" ds:itemID="{10B9FADA-1A69-451E-8BD7-15D93650B6F6}">
  <ds:schemaRefs>
    <ds:schemaRef ds:uri="http://gemini/pivotcustomization/cca477a5-fb00-4d91-954c-abd3e27003f5"/>
  </ds:schemaRefs>
</ds:datastoreItem>
</file>

<file path=customXml/itemProps9.xml><?xml version="1.0" encoding="utf-8"?>
<ds:datastoreItem xmlns:ds="http://schemas.openxmlformats.org/officeDocument/2006/customXml" ds:itemID="{41F81814-92DD-450F-8F5A-298DB2A777D2}">
  <ds:schemaRefs>
    <ds:schemaRef ds:uri="http://gemini/pivotcustomization/IsSandboxEmbedded"/>
  </ds:schemaRefs>
</ds:datastoreItem>
</file>

<file path=customXml/itemProps10.xml><?xml version="1.0" encoding="utf-8"?>
<ds:datastoreItem xmlns:ds="http://schemas.openxmlformats.org/officeDocument/2006/customXml" ds:itemID="{D2E30F30-10E6-4FDE-9BE6-1A89122D8B0D}">
  <ds:schemaRefs>
    <ds:schemaRef ds:uri="http://gemini/pivotcustomization/ClientWindowXML"/>
  </ds:schemaRefs>
</ds:datastoreItem>
</file>

<file path=customXml/itemProps11.xml><?xml version="1.0" encoding="utf-8"?>
<ds:datastoreItem xmlns:ds="http://schemas.openxmlformats.org/officeDocument/2006/customXml" ds:itemID="{616140CF-9148-4075-9269-65214E209800}">
  <ds:schemaRefs>
    <ds:schemaRef ds:uri="http://gemini/pivotcustomization/e9f99d41-4aca-45c4-ac55-9598557286fc"/>
  </ds:schemaRefs>
</ds:datastoreItem>
</file>

<file path=customXml/itemProps12.xml><?xml version="1.0" encoding="utf-8"?>
<ds:datastoreItem xmlns:ds="http://schemas.openxmlformats.org/officeDocument/2006/customXml" ds:itemID="{F02E472D-16A1-462C-BF73-05678E21EDBB}">
  <ds:schemaRefs>
    <ds:schemaRef ds:uri="http://gemini/pivotcustomization/TableXML_HR Data_a3cab35d-b54f-4aaf-98f7-958627ec778b"/>
  </ds:schemaRefs>
</ds:datastoreItem>
</file>

<file path=customXml/itemProps13.xml><?xml version="1.0" encoding="utf-8"?>
<ds:datastoreItem xmlns:ds="http://schemas.openxmlformats.org/officeDocument/2006/customXml" ds:itemID="{902AA74B-7DA7-4F15-B8CB-64B3953383A6}">
  <ds:schemaRefs>
    <ds:schemaRef ds:uri="http://gemini/pivotcustomization/PowerPivotVersion"/>
  </ds:schemaRefs>
</ds:datastoreItem>
</file>

<file path=customXml/itemProps14.xml><?xml version="1.0" encoding="utf-8"?>
<ds:datastoreItem xmlns:ds="http://schemas.openxmlformats.org/officeDocument/2006/customXml" ds:itemID="{42B26456-8142-4B7A-9136-D08B25860C21}">
  <ds:schemaRefs>
    <ds:schemaRef ds:uri="http://gemini/pivotcustomization/RelationshipAutoDetectionEnabled"/>
  </ds:schemaRefs>
</ds:datastoreItem>
</file>

<file path=customXml/itemProps15.xml><?xml version="1.0" encoding="utf-8"?>
<ds:datastoreItem xmlns:ds="http://schemas.openxmlformats.org/officeDocument/2006/customXml" ds:itemID="{22F72BCD-3A0C-4879-8940-6ACADF2551DC}">
  <ds:schemaRefs>
    <ds:schemaRef ds:uri="http://gemini/pivotcustomization/Diagrams"/>
  </ds:schemaRefs>
</ds:datastoreItem>
</file>

<file path=customXml/itemProps16.xml><?xml version="1.0" encoding="utf-8"?>
<ds:datastoreItem xmlns:ds="http://schemas.openxmlformats.org/officeDocument/2006/customXml" ds:itemID="{F04C927F-B405-4E40-9553-969A5C53C0B5}">
  <ds:schemaRefs>
    <ds:schemaRef ds:uri="http://gemini/pivotcustomization/TableWidget"/>
  </ds:schemaRefs>
</ds:datastoreItem>
</file>

<file path=customXml/itemProps17.xml><?xml version="1.0" encoding="utf-8"?>
<ds:datastoreItem xmlns:ds="http://schemas.openxmlformats.org/officeDocument/2006/customXml" ds:itemID="{55900AC9-F83D-4519-B2F6-D0AD247F59EE}">
  <ds:schemaRefs>
    <ds:schemaRef ds:uri="http://gemini/pivotcustomization/TableOrder"/>
  </ds:schemaRefs>
</ds:datastoreItem>
</file>

<file path=customXml/itemProps18.xml><?xml version="1.0" encoding="utf-8"?>
<ds:datastoreItem xmlns:ds="http://schemas.openxmlformats.org/officeDocument/2006/customXml" ds:itemID="{0A4CF291-3EBC-41FE-A1B5-985E5299A7AF}">
  <ds:schemaRefs>
    <ds:schemaRef ds:uri="http://gemini/pivotcustomization/1c17fce6-975b-440b-a9e8-23bbd999d4dc"/>
  </ds:schemaRefs>
</ds:datastoreItem>
</file>

<file path=customXml/itemProps19.xml><?xml version="1.0" encoding="utf-8"?>
<ds:datastoreItem xmlns:ds="http://schemas.openxmlformats.org/officeDocument/2006/customXml" ds:itemID="{63A69F31-B23F-44A6-9ED7-18DD12185065}">
  <ds:schemaRefs>
    <ds:schemaRef ds:uri="http://gemini/pivotcustomization/LinkedTableUpdateMode"/>
  </ds:schemaRefs>
</ds:datastoreItem>
</file>

<file path=customXml/itemProps20.xml><?xml version="1.0" encoding="utf-8"?>
<ds:datastoreItem xmlns:ds="http://schemas.openxmlformats.org/officeDocument/2006/customXml" ds:itemID="{3E471582-2D64-4DB6-BC17-00C3EFD8C77E}">
  <ds:schemaRefs>
    <ds:schemaRef ds:uri="http://gemini/pivotcustomization/d3e90000-f77f-40fc-aaa0-db20eb84c5c3"/>
  </ds:schemaRefs>
</ds:datastoreItem>
</file>

<file path=customXml/itemProps21.xml><?xml version="1.0" encoding="utf-8"?>
<ds:datastoreItem xmlns:ds="http://schemas.openxmlformats.org/officeDocument/2006/customXml" ds:itemID="{005B08CA-B65E-481F-B1B4-71BB48C15B00}">
  <ds:schemaRefs>
    <ds:schemaRef ds:uri="http://gemini/pivotcustomization/ShowHidden"/>
  </ds:schemaRefs>
</ds:datastoreItem>
</file>

<file path=customXml/itemProps22.xml><?xml version="1.0" encoding="utf-8"?>
<ds:datastoreItem xmlns:ds="http://schemas.openxmlformats.org/officeDocument/2006/customXml" ds:itemID="{E1131996-D736-44B8-8635-96D677422178}">
  <ds:schemaRefs>
    <ds:schemaRef ds:uri="http://gemini/pivotcustomization/ShowImplicitMeasures"/>
  </ds:schemaRefs>
</ds:datastoreItem>
</file>

<file path=customXml/itemProps23.xml><?xml version="1.0" encoding="utf-8"?>
<ds:datastoreItem xmlns:ds="http://schemas.openxmlformats.org/officeDocument/2006/customXml" ds:itemID="{4E2B5294-C2E1-4171-A7FA-264EE9C6E5B2}">
  <ds:schemaRefs>
    <ds:schemaRef ds:uri="http://gemini/pivotcustomization/95e2309d-322e-46cf-b5d1-1996dc75e3f0"/>
  </ds:schemaRefs>
</ds:datastoreItem>
</file>

<file path=customXml/itemProps24.xml><?xml version="1.0" encoding="utf-8"?>
<ds:datastoreItem xmlns:ds="http://schemas.openxmlformats.org/officeDocument/2006/customXml" ds:itemID="{A8946CF4-17AE-4019-97D8-12D19ADE930F}">
  <ds:schemaRefs>
    <ds:schemaRef ds:uri="http://gemini/pivotcustomization/1a431422-237c-431d-996a-fb7182ff6e51"/>
  </ds:schemaRefs>
</ds:datastoreItem>
</file>

<file path=customXml/itemProps25.xml><?xml version="1.0" encoding="utf-8"?>
<ds:datastoreItem xmlns:ds="http://schemas.openxmlformats.org/officeDocument/2006/customXml" ds:itemID="{B63AA0E2-FBE6-4F87-AAE0-2F5661B52B26}">
  <ds:schemaRefs>
    <ds:schemaRef ds:uri="http://gemini/pivotcustomization/a9a806e1-d4d8-4836-a105-092b17606664"/>
  </ds:schemaRefs>
</ds:datastoreItem>
</file>

<file path=customXml/itemProps26.xml><?xml version="1.0" encoding="utf-8"?>
<ds:datastoreItem xmlns:ds="http://schemas.openxmlformats.org/officeDocument/2006/customXml" ds:itemID="{B653BBAE-DD54-4DE1-96BE-5D5F3ABABDC2}">
  <ds:schemaRefs>
    <ds:schemaRef ds:uri="http://schemas.microsoft.com/DataMashup"/>
  </ds:schemaRefs>
</ds:datastoreItem>
</file>

<file path=customXml/itemProps27.xml><?xml version="1.0" encoding="utf-8"?>
<ds:datastoreItem xmlns:ds="http://schemas.openxmlformats.org/officeDocument/2006/customXml" ds:itemID="{08B793FE-B8CE-45FC-8EF2-AC0E24ECA592}">
  <ds:schemaRefs>
    <ds:schemaRef ds:uri="http://gemini/pivotcustomization/SandboxNonEmpty"/>
  </ds:schemaRefs>
</ds:datastoreItem>
</file>

<file path=customXml/itemProps28.xml><?xml version="1.0" encoding="utf-8"?>
<ds:datastoreItem xmlns:ds="http://schemas.openxmlformats.org/officeDocument/2006/customXml" ds:itemID="{20BB6E0F-0EE3-4E72-A818-8D2266C59B4C}">
  <ds:schemaRefs>
    <ds:schemaRef ds:uri="http://gemini/pivotcustomization/ManualCalcMode"/>
  </ds:schemaRefs>
</ds:datastoreItem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Mynda Treacy</dc:creator>
  <cp:lastModifiedBy>DHAMODHARAN S</cp:lastModifiedBy>
  <dcterms:created xsi:type="dcterms:W3CDTF">2019-02-13T22:18:08Z</dcterms:created>
  <dcterms:modified xsi:type="dcterms:W3CDTF">2024-09-30T05:22:31Z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251f5108-bfda-42f5-827c-d0365521a223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ICV">
    <vt:lpwstr>2ac09388fb3e450caac409831f40cd85</vt:lpwstr>
  </property>
</Properties>
</file>