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4200" yWindow="-20700" windowWidth="32560" windowHeight="18700" activeTab="1"/>
  </bookViews>
  <sheets>
    <sheet name="Calibration" sheetId="5" r:id="rId1"/>
    <sheet name="Assignment6_Q3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u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F51" i="2"/>
  <c r="F52" i="2"/>
  <c r="G50" i="2"/>
  <c r="G51" i="2"/>
  <c r="G52" i="2"/>
  <c r="H49" i="2"/>
  <c r="H50" i="2"/>
  <c r="H51" i="2"/>
  <c r="H52" i="2"/>
  <c r="I48" i="2"/>
  <c r="I49" i="2"/>
  <c r="I50" i="2"/>
  <c r="I51" i="2"/>
  <c r="I52" i="2"/>
  <c r="J47" i="2"/>
  <c r="J48" i="2"/>
  <c r="J49" i="2"/>
  <c r="J50" i="2"/>
  <c r="J51" i="2"/>
  <c r="J52" i="2"/>
  <c r="K46" i="2"/>
  <c r="K47" i="2"/>
  <c r="K48" i="2"/>
  <c r="K49" i="2"/>
  <c r="K50" i="2"/>
  <c r="K51" i="2"/>
  <c r="K52" i="2"/>
  <c r="L45" i="2"/>
  <c r="L46" i="2"/>
  <c r="L47" i="2"/>
  <c r="L48" i="2"/>
  <c r="L49" i="2"/>
  <c r="L50" i="2"/>
  <c r="L51" i="2"/>
  <c r="L52" i="2"/>
  <c r="E53" i="2"/>
  <c r="F53" i="2"/>
  <c r="G53" i="2"/>
  <c r="H53" i="2"/>
  <c r="I53" i="2"/>
  <c r="J53" i="2"/>
  <c r="K53" i="2"/>
  <c r="L53" i="2"/>
  <c r="D53" i="2"/>
  <c r="C19" i="2"/>
  <c r="D18" i="2"/>
  <c r="E17" i="2"/>
  <c r="F16" i="2"/>
  <c r="G15" i="2"/>
  <c r="H14" i="2"/>
  <c r="I13" i="2"/>
  <c r="J12" i="2"/>
  <c r="K11" i="2"/>
  <c r="L64" i="2"/>
  <c r="K64" i="2"/>
  <c r="K12" i="2"/>
  <c r="L65" i="2"/>
  <c r="K65" i="2"/>
  <c r="J65" i="2"/>
  <c r="J13" i="2"/>
  <c r="K13" i="2"/>
  <c r="L66" i="2"/>
  <c r="K66" i="2"/>
  <c r="J66" i="2"/>
  <c r="I66" i="2"/>
  <c r="I14" i="2"/>
  <c r="J14" i="2"/>
  <c r="K14" i="2"/>
  <c r="L67" i="2"/>
  <c r="K67" i="2"/>
  <c r="J67" i="2"/>
  <c r="I67" i="2"/>
  <c r="H67" i="2"/>
  <c r="H15" i="2"/>
  <c r="I15" i="2"/>
  <c r="J15" i="2"/>
  <c r="K15" i="2"/>
  <c r="L68" i="2"/>
  <c r="K68" i="2"/>
  <c r="J68" i="2"/>
  <c r="I68" i="2"/>
  <c r="H68" i="2"/>
  <c r="G68" i="2"/>
  <c r="G16" i="2"/>
  <c r="H16" i="2"/>
  <c r="I16" i="2"/>
  <c r="J16" i="2"/>
  <c r="K16" i="2"/>
  <c r="L69" i="2"/>
  <c r="K69" i="2"/>
  <c r="J69" i="2"/>
  <c r="I69" i="2"/>
  <c r="H69" i="2"/>
  <c r="G69" i="2"/>
  <c r="F69" i="2"/>
  <c r="F17" i="2"/>
  <c r="G17" i="2"/>
  <c r="H17" i="2"/>
  <c r="I17" i="2"/>
  <c r="J17" i="2"/>
  <c r="K17" i="2"/>
  <c r="L70" i="2"/>
  <c r="K70" i="2"/>
  <c r="J70" i="2"/>
  <c r="I70" i="2"/>
  <c r="H70" i="2"/>
  <c r="G70" i="2"/>
  <c r="F70" i="2"/>
  <c r="E70" i="2"/>
  <c r="E18" i="2"/>
  <c r="F18" i="2"/>
  <c r="G18" i="2"/>
  <c r="H18" i="2"/>
  <c r="I18" i="2"/>
  <c r="J18" i="2"/>
  <c r="K18" i="2"/>
  <c r="L71" i="2"/>
  <c r="K71" i="2"/>
  <c r="J71" i="2"/>
  <c r="I71" i="2"/>
  <c r="H71" i="2"/>
  <c r="G71" i="2"/>
  <c r="F71" i="2"/>
  <c r="E71" i="2"/>
  <c r="D71" i="2"/>
  <c r="D19" i="2"/>
  <c r="E19" i="2"/>
  <c r="F19" i="2"/>
  <c r="G19" i="2"/>
  <c r="H19" i="2"/>
  <c r="I19" i="2"/>
  <c r="J19" i="2"/>
  <c r="K19" i="2"/>
  <c r="L72" i="2"/>
  <c r="K72" i="2"/>
  <c r="J72" i="2"/>
  <c r="I72" i="2"/>
  <c r="H72" i="2"/>
  <c r="G72" i="2"/>
  <c r="F72" i="2"/>
  <c r="E72" i="2"/>
  <c r="D72" i="2"/>
  <c r="C72" i="2"/>
  <c r="C20" i="2"/>
  <c r="D20" i="2"/>
  <c r="E20" i="2"/>
  <c r="F20" i="2"/>
  <c r="G20" i="2"/>
  <c r="H20" i="2"/>
  <c r="I20" i="2"/>
  <c r="J20" i="2"/>
  <c r="K20" i="2"/>
  <c r="K73" i="2"/>
  <c r="J73" i="2"/>
  <c r="I73" i="2"/>
  <c r="H73" i="2"/>
  <c r="G73" i="2"/>
  <c r="F73" i="2"/>
  <c r="E73" i="2"/>
  <c r="D73" i="2"/>
  <c r="C73" i="2"/>
  <c r="B73" i="2"/>
  <c r="L73" i="2"/>
  <c r="L63" i="2"/>
  <c r="L44" i="2"/>
  <c r="K45" i="2"/>
  <c r="J46" i="2"/>
  <c r="I47" i="2"/>
  <c r="H48" i="2"/>
  <c r="G49" i="2"/>
  <c r="F50" i="2"/>
  <c r="E51" i="2"/>
  <c r="D52" i="2"/>
  <c r="D54" i="2"/>
  <c r="E54" i="2"/>
  <c r="F54" i="2"/>
  <c r="G54" i="2"/>
  <c r="H54" i="2"/>
  <c r="I54" i="2"/>
  <c r="J54" i="2"/>
  <c r="K54" i="2"/>
  <c r="L54" i="2"/>
  <c r="C54" i="2"/>
  <c r="C53" i="2"/>
  <c r="C39" i="2"/>
  <c r="B39" i="2"/>
  <c r="L29" i="2"/>
  <c r="B6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B20" i="2"/>
  <c r="K30" i="2"/>
  <c r="K31" i="2"/>
  <c r="J31" i="2"/>
  <c r="B66" i="2"/>
  <c r="C66" i="2"/>
  <c r="D66" i="2"/>
  <c r="E66" i="2"/>
  <c r="F66" i="2"/>
  <c r="G66" i="2"/>
  <c r="H66" i="2"/>
  <c r="K32" i="2"/>
  <c r="J32" i="2"/>
  <c r="I32" i="2"/>
  <c r="B67" i="2"/>
  <c r="C67" i="2"/>
  <c r="D67" i="2"/>
  <c r="E67" i="2"/>
  <c r="F67" i="2"/>
  <c r="G67" i="2"/>
  <c r="K33" i="2"/>
  <c r="J33" i="2"/>
  <c r="I33" i="2"/>
  <c r="H33" i="2"/>
  <c r="B68" i="2"/>
  <c r="C68" i="2"/>
  <c r="D68" i="2"/>
  <c r="E68" i="2"/>
  <c r="F68" i="2"/>
  <c r="K34" i="2"/>
  <c r="J34" i="2"/>
  <c r="I34" i="2"/>
  <c r="H34" i="2"/>
  <c r="G34" i="2"/>
  <c r="B69" i="2"/>
  <c r="C69" i="2"/>
  <c r="D69" i="2"/>
  <c r="E69" i="2"/>
  <c r="K35" i="2"/>
  <c r="J35" i="2"/>
  <c r="I35" i="2"/>
  <c r="H35" i="2"/>
  <c r="G35" i="2"/>
  <c r="F35" i="2"/>
  <c r="B70" i="2"/>
  <c r="C70" i="2"/>
  <c r="D70" i="2"/>
  <c r="K36" i="2"/>
  <c r="J36" i="2"/>
  <c r="I36" i="2"/>
  <c r="H36" i="2"/>
  <c r="G36" i="2"/>
  <c r="F36" i="2"/>
  <c r="E36" i="2"/>
  <c r="B71" i="2"/>
  <c r="C71" i="2"/>
  <c r="K37" i="2"/>
  <c r="J37" i="2"/>
  <c r="I37" i="2"/>
  <c r="H37" i="2"/>
  <c r="G37" i="2"/>
  <c r="F37" i="2"/>
  <c r="E37" i="2"/>
  <c r="D37" i="2"/>
  <c r="B72" i="2"/>
  <c r="K38" i="2"/>
  <c r="J38" i="2"/>
  <c r="I38" i="2"/>
  <c r="H38" i="2"/>
  <c r="G38" i="2"/>
  <c r="F38" i="2"/>
  <c r="E38" i="2"/>
  <c r="D38" i="2"/>
  <c r="C38" i="2"/>
  <c r="K39" i="2"/>
  <c r="J39" i="2"/>
  <c r="I39" i="2"/>
  <c r="H39" i="2"/>
  <c r="G39" i="2"/>
  <c r="F39" i="2"/>
  <c r="E39" i="2"/>
  <c r="D39" i="2"/>
  <c r="K63" i="2"/>
  <c r="K10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L30" i="2"/>
  <c r="C31" i="2"/>
  <c r="D31" i="2"/>
  <c r="E31" i="2"/>
  <c r="F31" i="2"/>
  <c r="G31" i="2"/>
  <c r="H31" i="2"/>
  <c r="I31" i="2"/>
  <c r="L31" i="2"/>
  <c r="C32" i="2"/>
  <c r="D32" i="2"/>
  <c r="E32" i="2"/>
  <c r="F32" i="2"/>
  <c r="G32" i="2"/>
  <c r="H32" i="2"/>
  <c r="L32" i="2"/>
  <c r="C33" i="2"/>
  <c r="D33" i="2"/>
  <c r="E33" i="2"/>
  <c r="F33" i="2"/>
  <c r="G33" i="2"/>
  <c r="L33" i="2"/>
  <c r="C34" i="2"/>
  <c r="D34" i="2"/>
  <c r="E34" i="2"/>
  <c r="F34" i="2"/>
  <c r="L34" i="2"/>
  <c r="C35" i="2"/>
  <c r="D35" i="2"/>
  <c r="E35" i="2"/>
  <c r="L35" i="2"/>
  <c r="C36" i="2"/>
  <c r="D36" i="2"/>
  <c r="L36" i="2"/>
  <c r="C37" i="2"/>
  <c r="L37" i="2"/>
  <c r="L38" i="2"/>
  <c r="L39" i="2"/>
  <c r="B29" i="2"/>
  <c r="B30" i="2"/>
  <c r="B31" i="2"/>
  <c r="B32" i="2"/>
  <c r="B33" i="2"/>
  <c r="B34" i="2"/>
  <c r="B35" i="2"/>
  <c r="B36" i="2"/>
  <c r="B37" i="2"/>
  <c r="B38" i="2"/>
  <c r="D10" i="2"/>
  <c r="E10" i="2"/>
  <c r="F10" i="2"/>
  <c r="G10" i="2"/>
  <c r="H10" i="2"/>
  <c r="I10" i="2"/>
  <c r="J10" i="2"/>
  <c r="L10" i="2"/>
  <c r="D11" i="2"/>
  <c r="E11" i="2"/>
  <c r="F11" i="2"/>
  <c r="G11" i="2"/>
  <c r="H11" i="2"/>
  <c r="I11" i="2"/>
  <c r="J11" i="2"/>
  <c r="L11" i="2"/>
  <c r="D12" i="2"/>
  <c r="E12" i="2"/>
  <c r="F12" i="2"/>
  <c r="G12" i="2"/>
  <c r="H12" i="2"/>
  <c r="I12" i="2"/>
  <c r="L12" i="2"/>
  <c r="D13" i="2"/>
  <c r="E13" i="2"/>
  <c r="F13" i="2"/>
  <c r="G13" i="2"/>
  <c r="H13" i="2"/>
  <c r="L13" i="2"/>
  <c r="D14" i="2"/>
  <c r="E14" i="2"/>
  <c r="F14" i="2"/>
  <c r="G14" i="2"/>
  <c r="L14" i="2"/>
  <c r="D15" i="2"/>
  <c r="E15" i="2"/>
  <c r="F15" i="2"/>
  <c r="L15" i="2"/>
  <c r="D16" i="2"/>
  <c r="E16" i="2"/>
  <c r="L16" i="2"/>
  <c r="D17" i="2"/>
  <c r="L17" i="2"/>
  <c r="L18" i="2"/>
  <c r="L19" i="2"/>
  <c r="L20" i="2"/>
  <c r="C10" i="2"/>
  <c r="C11" i="2"/>
  <c r="C12" i="2"/>
  <c r="C13" i="2"/>
  <c r="C14" i="2"/>
  <c r="C15" i="2"/>
  <c r="C16" i="2"/>
  <c r="C17" i="2"/>
  <c r="C18" i="2"/>
  <c r="C7" i="5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<sst xmlns="http://schemas.openxmlformats.org/spreadsheetml/2006/main" count="66" uniqueCount="35">
  <si>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</si>
  <si>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</si>
  <si>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</si>
  <si>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</si>
  <si>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</si>
  <si>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</si>
  <si>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</si>
  <si>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</si>
  <si>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</si>
  <si>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</si>
  <si>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</si>
  <si>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</si>
  <si>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</si>
  <si>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</si>
  <si>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</si>
  <si>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</si>
  <si>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</si>
  <si>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</si>
  <si>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</si>
  <si>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Term Structure Lattice</t>
  </si>
  <si>
    <t>r(0,0)</t>
  </si>
  <si>
    <t>u</t>
  </si>
  <si>
    <t>d</t>
  </si>
  <si>
    <t>q</t>
  </si>
  <si>
    <t>1-q</t>
  </si>
  <si>
    <t>Short - Rate Lattice</t>
  </si>
  <si>
    <t>1 - Step Hazard Rates</t>
  </si>
  <si>
    <t>Parameters for Hazard Rate</t>
  </si>
  <si>
    <t>a</t>
  </si>
  <si>
    <t>b</t>
  </si>
  <si>
    <t>Paramters for bond</t>
  </si>
  <si>
    <t>R</t>
  </si>
  <si>
    <t>T</t>
  </si>
  <si>
    <t>F</t>
  </si>
  <si>
    <t>Survival Probability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</si>
</sst>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0" fontId="4" fillId="0" borderId="0" xfId="0" applyFont="1"/>
    <xf numFmtId="165" fontId="0" fillId="2" borderId="0" xfId="0" applyNumberFormat="1" applyFill="1"/>
    <xf numFmtId="10" fontId="0" fillId="0" borderId="0" xfId="0" applyNumberForma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2" style="7" customWidth="1"/>
    <col min="2" max="2" width="8.5" customWidth="1"/>
    <col min="3" max="4" width="12.5" style="1" customWidth="1"/>
    <col min="5" max="5" width="36.33203125" style="1" customWidth="1"/>
    <col min="6" max="6" width="8.83203125" style="1"/>
    <col min="8" max="8" width="15.33203125" customWidth="1"/>
    <col min="9" max="9" width="11.6640625" customWidth="1"/>
    <col min="10" max="10" width="17.33203125" style="1" bestFit="1" customWidth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4"/>
      <c r="E2" s="6" t="s">
        <v>0</v>
      </c>
      <c r="F2" s="1">
        <v>0.05</v>
      </c>
    </row>
    <row r="3" spans="1:36" s="2" customFormat="1" ht="45" x14ac:dyDescent="0.2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">
      <c r="A6" s="12">
        <v>1.8652701809650129E-2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7">
        <v>2.391247162755987E-2</v>
      </c>
      <c r="B7">
        <v>6</v>
      </c>
      <c r="C7" s="1">
        <f t="shared" ref="C7:C16" si="0">C6*(1-A6)</f>
        <v>0.98134729819034983</v>
      </c>
      <c r="D7" s="1">
        <f t="shared" ref="D7:D16" si="1">C6*A6</f>
        <v>1.8652701809650129E-2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4.969037569803171</v>
      </c>
      <c r="N7">
        <v>2</v>
      </c>
      <c r="O7">
        <v>25</v>
      </c>
      <c r="P7" s="1">
        <f>$E7*(N7*$C7+O7*$D7)</f>
        <v>2.3697679430458081</v>
      </c>
      <c r="T7">
        <v>5</v>
      </c>
      <c r="U7">
        <v>50</v>
      </c>
      <c r="V7" s="1">
        <f t="shared" ref="V7:V12" si="3">$E7*(T7*$C7+U7*$D7)</f>
        <v>5.6969478843261037</v>
      </c>
      <c r="Z7">
        <v>5</v>
      </c>
      <c r="AA7">
        <v>10</v>
      </c>
      <c r="AB7" s="1">
        <f t="shared" ref="AB7:AB14" si="4">$E7*(Z7*$C7+AA7*$D7)</f>
        <v>4.969037569803171</v>
      </c>
      <c r="AF7">
        <v>10</v>
      </c>
      <c r="AG7">
        <v>20</v>
      </c>
      <c r="AH7" s="1">
        <f t="shared" ref="AH7:AH16" si="5">$E7*(AF7*$C7+AG7*$D7)</f>
        <v>9.938075139606342</v>
      </c>
    </row>
    <row r="8" spans="1:36" x14ac:dyDescent="0.2">
      <c r="A8" s="7">
        <v>2.615827193892848E-2</v>
      </c>
      <c r="B8">
        <v>12</v>
      </c>
      <c r="C8" s="1">
        <f t="shared" si="0"/>
        <v>0.95788085876559059</v>
      </c>
      <c r="D8" s="1">
        <f t="shared" si="1"/>
        <v>2.3466439424759275E-2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95.954460025827103</v>
      </c>
      <c r="N8">
        <v>2</v>
      </c>
      <c r="O8">
        <v>25</v>
      </c>
      <c r="P8" s="1">
        <f>$E8*(N8*$C8+O8*$D8)</f>
        <v>2.381841954217883</v>
      </c>
      <c r="T8">
        <v>5</v>
      </c>
      <c r="U8">
        <v>50</v>
      </c>
      <c r="V8" s="1">
        <f t="shared" si="3"/>
        <v>5.6754086996463222</v>
      </c>
      <c r="Z8">
        <v>5</v>
      </c>
      <c r="AA8">
        <v>10</v>
      </c>
      <c r="AB8" s="1">
        <f t="shared" si="4"/>
        <v>4.7819809047714887</v>
      </c>
      <c r="AF8">
        <v>10</v>
      </c>
      <c r="AG8">
        <v>20</v>
      </c>
      <c r="AH8" s="1">
        <f t="shared" si="5"/>
        <v>9.5639618095429775</v>
      </c>
    </row>
    <row r="9" spans="1:36" x14ac:dyDescent="0.2">
      <c r="A9" s="7">
        <v>2.6276367980201339E-2</v>
      </c>
      <c r="B9">
        <v>18</v>
      </c>
      <c r="C9" s="1">
        <f t="shared" si="0"/>
        <v>0.93282435077690595</v>
      </c>
      <c r="D9" s="1">
        <f t="shared" si="1"/>
        <v>2.5056507988684664E-2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2.3141267491960282</v>
      </c>
      <c r="T9">
        <v>5</v>
      </c>
      <c r="U9">
        <v>50</v>
      </c>
      <c r="V9" s="1">
        <f t="shared" si="3"/>
        <v>5.4944736410150874</v>
      </c>
      <c r="Z9">
        <v>5</v>
      </c>
      <c r="AA9">
        <v>10</v>
      </c>
      <c r="AB9" s="1">
        <f t="shared" si="4"/>
        <v>4.5637752986951456</v>
      </c>
      <c r="AF9">
        <v>10</v>
      </c>
      <c r="AG9">
        <v>20</v>
      </c>
      <c r="AH9" s="1">
        <f t="shared" si="5"/>
        <v>9.1275505973902913</v>
      </c>
    </row>
    <row r="10" spans="1:36" x14ac:dyDescent="0.2">
      <c r="A10" s="7">
        <v>3.1021258742073305E-2</v>
      </c>
      <c r="B10">
        <v>24</v>
      </c>
      <c r="C10" s="1">
        <f t="shared" si="0"/>
        <v>0.90831311487499955</v>
      </c>
      <c r="D10" s="1">
        <f t="shared" si="1"/>
        <v>2.4511235901906393E-2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84.489608163564426</v>
      </c>
      <c r="T10">
        <v>5</v>
      </c>
      <c r="U10">
        <v>50</v>
      </c>
      <c r="V10" s="1">
        <f t="shared" si="3"/>
        <v>5.2247327590139498</v>
      </c>
      <c r="Z10">
        <v>5</v>
      </c>
      <c r="AA10">
        <v>10</v>
      </c>
      <c r="AB10" s="1">
        <f t="shared" si="4"/>
        <v>4.3364939602071093</v>
      </c>
      <c r="AF10">
        <v>10</v>
      </c>
      <c r="AG10">
        <v>20</v>
      </c>
      <c r="AH10" s="1">
        <f t="shared" si="5"/>
        <v>8.6729879204142186</v>
      </c>
    </row>
    <row r="11" spans="1:36" x14ac:dyDescent="0.2">
      <c r="A11" s="7">
        <v>3.1416346667060696E-2</v>
      </c>
      <c r="B11">
        <v>30</v>
      </c>
      <c r="C11" s="1">
        <f t="shared" si="0"/>
        <v>0.8801360987196436</v>
      </c>
      <c r="D11" s="1">
        <f t="shared" si="1"/>
        <v>2.8177016155355915E-2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5.1347791497140491</v>
      </c>
      <c r="Z11">
        <v>5</v>
      </c>
      <c r="AA11">
        <v>10</v>
      </c>
      <c r="AB11" s="1">
        <f t="shared" si="4"/>
        <v>4.1386040880758905</v>
      </c>
      <c r="AF11">
        <v>10</v>
      </c>
      <c r="AG11">
        <v>20</v>
      </c>
      <c r="AH11" s="1">
        <f t="shared" si="5"/>
        <v>8.2772081761517811</v>
      </c>
    </row>
    <row r="12" spans="1:36" x14ac:dyDescent="0.2">
      <c r="A12" s="7">
        <v>3.6119233736189825E-2</v>
      </c>
      <c r="B12">
        <v>36</v>
      </c>
      <c r="C12" s="1">
        <f t="shared" si="0"/>
        <v>0.85248543792807285</v>
      </c>
      <c r="D12" s="1">
        <f t="shared" si="1"/>
        <v>2.7650660791570678E-2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78.377183654361687</v>
      </c>
      <c r="Z12">
        <v>5</v>
      </c>
      <c r="AA12">
        <v>10</v>
      </c>
      <c r="AB12" s="1">
        <f t="shared" si="4"/>
        <v>3.9139083884348116</v>
      </c>
      <c r="AF12">
        <v>10</v>
      </c>
      <c r="AG12">
        <v>20</v>
      </c>
      <c r="AH12" s="1">
        <f t="shared" si="5"/>
        <v>7.8278167768696232</v>
      </c>
    </row>
    <row r="13" spans="1:36" x14ac:dyDescent="0.2">
      <c r="A13" s="7">
        <v>3.6340039416847027E-2</v>
      </c>
      <c r="B13">
        <v>42</v>
      </c>
      <c r="C13" s="1">
        <f t="shared" si="0"/>
        <v>0.82169431713885066</v>
      </c>
      <c r="D13" s="1">
        <f t="shared" si="1"/>
        <v>3.0791120789222207E-2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3.7153493090648939</v>
      </c>
      <c r="AF13">
        <v>10</v>
      </c>
      <c r="AG13">
        <v>20</v>
      </c>
      <c r="AH13" s="1">
        <f t="shared" si="5"/>
        <v>7.4306986181297878</v>
      </c>
    </row>
    <row r="14" spans="1:36" x14ac:dyDescent="0.2">
      <c r="A14" s="7">
        <v>4.1126564499243921E-2</v>
      </c>
      <c r="B14">
        <v>48</v>
      </c>
      <c r="C14" s="1">
        <f t="shared" si="0"/>
        <v>0.79183391326542563</v>
      </c>
      <c r="D14" s="1">
        <f t="shared" si="1"/>
        <v>2.9860403873425034E-2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68.484049982263556</v>
      </c>
      <c r="AF14">
        <v>10</v>
      </c>
      <c r="AG14">
        <v>20</v>
      </c>
      <c r="AH14" s="1">
        <f t="shared" si="5"/>
        <v>6.9891061713052434</v>
      </c>
    </row>
    <row r="15" spans="1:36" x14ac:dyDescent="0.2">
      <c r="A15" s="7">
        <v>4.1127379150475936E-2</v>
      </c>
      <c r="B15">
        <v>54</v>
      </c>
      <c r="C15" s="1">
        <f t="shared" si="0"/>
        <v>0.75926850475882635</v>
      </c>
      <c r="D15" s="1">
        <f t="shared" si="1"/>
        <v>3.2565408506599246E-2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6.601199183658812</v>
      </c>
    </row>
    <row r="16" spans="1:36" x14ac:dyDescent="0.2">
      <c r="A16" s="7">
        <v>4.1127379150475936E-2</v>
      </c>
      <c r="B16">
        <v>60</v>
      </c>
      <c r="C16" s="1">
        <f t="shared" si="0"/>
        <v>0.72804178108659512</v>
      </c>
      <c r="D16" s="1">
        <f t="shared" si="1"/>
        <v>3.1226723672231192E-2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63.049843667661541</v>
      </c>
    </row>
    <row r="17" spans="9:34" x14ac:dyDescent="0.2">
      <c r="V17" s="1"/>
      <c r="AB17" s="1"/>
    </row>
    <row r="18" spans="9:34" x14ac:dyDescent="0.2">
      <c r="I18" s="5" t="s">
        <v>16</v>
      </c>
      <c r="J18" s="1">
        <f>SUM(J7:J16)</f>
        <v>100.92349759563028</v>
      </c>
      <c r="O18" s="5" t="s">
        <v>16</v>
      </c>
      <c r="P18" s="1">
        <f>SUM(P7:P16)</f>
        <v>91.555344810024138</v>
      </c>
      <c r="U18" s="5" t="s">
        <v>16</v>
      </c>
      <c r="V18" s="1">
        <f>SUM(V7:V16)</f>
        <v>105.60352578807721</v>
      </c>
      <c r="AA18" s="5" t="s">
        <v>16</v>
      </c>
      <c r="AB18" s="1">
        <f>SUM(AB7:AB16)</f>
        <v>98.903199501316067</v>
      </c>
      <c r="AG18" s="5" t="s">
        <v>16</v>
      </c>
      <c r="AH18" s="1">
        <f>SUM(AH7:AH16)</f>
        <v>137.47844806073061</v>
      </c>
    </row>
    <row r="19" spans="9:34" x14ac:dyDescent="0.2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">
      <c r="I20" s="5" t="s">
        <v>14</v>
      </c>
      <c r="J20" s="1">
        <f>(J18-J19)^2</f>
        <v>1.0386165165160328E-13</v>
      </c>
      <c r="O20" s="5" t="s">
        <v>14</v>
      </c>
      <c r="P20" s="1">
        <f>(P18-P19)^2</f>
        <v>5.8202196524613937E-14</v>
      </c>
      <c r="U20" s="5" t="s">
        <v>14</v>
      </c>
      <c r="V20" s="1">
        <f>(V18-V19)^2</f>
        <v>1.3525865361481361E-14</v>
      </c>
      <c r="AA20" s="5" t="s">
        <v>14</v>
      </c>
      <c r="AB20" s="1">
        <f>(AB18-AB19)^2</f>
        <v>1.5343495637618171E-13</v>
      </c>
      <c r="AG20" s="5" t="s">
        <v>14</v>
      </c>
      <c r="AH20" s="1">
        <f>(AH18-AH19)^2</f>
        <v>1.0503775192293081E-13</v>
      </c>
    </row>
    <row r="21" spans="9:34" x14ac:dyDescent="0.2">
      <c r="I21" s="5" t="s">
        <v>13</v>
      </c>
      <c r="J21" s="11">
        <f>J20+P20+V20+AB20+AH20</f>
        <v>4.3406242183681111E-13</v>
      </c>
    </row>
    <row r="23" spans="9:34" x14ac:dyDescent="0.2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3" workbookViewId="0">
      <selection activeCell="B73" sqref="B73"/>
    </sheetView>
  </sheetViews>
  <sheetFormatPr baseColWidth="10" defaultColWidth="8.83203125" defaultRowHeight="15" x14ac:dyDescent="0.2"/>
  <sheetData>
    <row r="1" spans="1:12" x14ac:dyDescent="0.2">
      <c r="A1" s="10" t="s">
        <v>19</v>
      </c>
    </row>
    <row r="2" spans="1:12" x14ac:dyDescent="0.2">
      <c r="A2" t="s">
        <v>20</v>
      </c>
      <c r="B2">
        <v>0.05</v>
      </c>
    </row>
    <row r="3" spans="1:12" x14ac:dyDescent="0.2">
      <c r="A3" t="s">
        <v>21</v>
      </c>
      <c r="B3">
        <v>1.1000000000000001</v>
      </c>
    </row>
    <row r="4" spans="1:12" x14ac:dyDescent="0.2">
      <c r="A4" t="s">
        <v>22</v>
      </c>
      <c r="B4">
        <v>0.9</v>
      </c>
    </row>
    <row r="5" spans="1:12" x14ac:dyDescent="0.2">
      <c r="A5" t="s">
        <v>23</v>
      </c>
      <c r="B5">
        <v>0.5</v>
      </c>
    </row>
    <row r="6" spans="1:12" x14ac:dyDescent="0.2">
      <c r="A6" t="s">
        <v>24</v>
      </c>
      <c r="B6">
        <f>1-B5</f>
        <v>0.5</v>
      </c>
    </row>
    <row r="8" spans="1:12" x14ac:dyDescent="0.2">
      <c r="A8" s="10" t="s">
        <v>25</v>
      </c>
    </row>
    <row r="9" spans="1:12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 x14ac:dyDescent="0.2">
      <c r="A10">
        <v>10</v>
      </c>
      <c r="C10" t="str">
        <f t="shared" ref="C10:L20" ca="1" si="0">IF($A10&lt;C$9, $B$4*OFFSET(C10,0,-1), IF($A10=C$9, $B$3*OFFSET(C10,1,-1),"") )</f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>
        <f t="shared" ca="1" si="0"/>
        <v>0.12968712300500007</v>
      </c>
    </row>
    <row r="11" spans="1:12" x14ac:dyDescent="0.2">
      <c r="A11">
        <v>9</v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>
        <f t="shared" ca="1" si="0"/>
        <v>0.11789738455000007</v>
      </c>
      <c r="L11">
        <f t="shared" ca="1" si="0"/>
        <v>0.10610764609500006</v>
      </c>
    </row>
    <row r="12" spans="1:12" x14ac:dyDescent="0.2">
      <c r="A12">
        <v>8</v>
      </c>
      <c r="C12" t="str">
        <f t="shared" ca="1" si="0"/>
        <v/>
      </c>
      <c r="D12" t="str">
        <f t="shared" ca="1" si="0"/>
        <v/>
      </c>
      <c r="E12" t="str">
        <f t="shared" ca="1" si="0"/>
        <v/>
      </c>
      <c r="F12" t="str">
        <f t="shared" ca="1" si="0"/>
        <v/>
      </c>
      <c r="G12" t="str">
        <f t="shared" ca="1" si="0"/>
        <v/>
      </c>
      <c r="H12" t="str">
        <f t="shared" ca="1" si="0"/>
        <v/>
      </c>
      <c r="I12" t="str">
        <f t="shared" ca="1" si="0"/>
        <v/>
      </c>
      <c r="J12">
        <f t="shared" ca="1" si="0"/>
        <v>0.10717944050000006</v>
      </c>
      <c r="K12">
        <f t="shared" ca="1" si="0"/>
        <v>9.6461496450000059E-2</v>
      </c>
      <c r="L12">
        <f t="shared" ca="1" si="0"/>
        <v>8.6815346805000054E-2</v>
      </c>
    </row>
    <row r="13" spans="1:12" x14ac:dyDescent="0.2">
      <c r="A13">
        <v>7</v>
      </c>
      <c r="C13" t="str">
        <f t="shared" ca="1" si="0"/>
        <v/>
      </c>
      <c r="D13" t="str">
        <f t="shared" ca="1" si="0"/>
        <v/>
      </c>
      <c r="E13" t="str">
        <f t="shared" ca="1" si="0"/>
        <v/>
      </c>
      <c r="F13" t="str">
        <f t="shared" ca="1" si="0"/>
        <v/>
      </c>
      <c r="G13" t="str">
        <f t="shared" ca="1" si="0"/>
        <v/>
      </c>
      <c r="H13" t="str">
        <f t="shared" ca="1" si="0"/>
        <v/>
      </c>
      <c r="I13">
        <f t="shared" ca="1" si="0"/>
        <v>9.7435855000000043E-2</v>
      </c>
      <c r="J13">
        <f t="shared" ca="1" si="0"/>
        <v>8.7692269500000045E-2</v>
      </c>
      <c r="K13">
        <f t="shared" ca="1" si="0"/>
        <v>7.8923042550000044E-2</v>
      </c>
      <c r="L13">
        <f t="shared" ca="1" si="0"/>
        <v>7.1030738295000048E-2</v>
      </c>
    </row>
    <row r="14" spans="1:12" x14ac:dyDescent="0.2">
      <c r="A14">
        <v>6</v>
      </c>
      <c r="C14" t="str">
        <f t="shared" ca="1" si="0"/>
        <v/>
      </c>
      <c r="D14" t="str">
        <f t="shared" ca="1" si="0"/>
        <v/>
      </c>
      <c r="E14" t="str">
        <f t="shared" ca="1" si="0"/>
        <v/>
      </c>
      <c r="F14" t="str">
        <f t="shared" ca="1" si="0"/>
        <v/>
      </c>
      <c r="G14" t="str">
        <f t="shared" ca="1" si="0"/>
        <v/>
      </c>
      <c r="H14">
        <f t="shared" ca="1" si="0"/>
        <v>8.8578050000000033E-2</v>
      </c>
      <c r="I14">
        <f t="shared" ca="1" si="0"/>
        <v>7.9720245000000037E-2</v>
      </c>
      <c r="J14">
        <f t="shared" ca="1" si="0"/>
        <v>7.1748220500000029E-2</v>
      </c>
      <c r="K14">
        <f t="shared" ca="1" si="0"/>
        <v>6.4573398450000027E-2</v>
      </c>
      <c r="L14">
        <f t="shared" ca="1" si="0"/>
        <v>5.8116058605000027E-2</v>
      </c>
    </row>
    <row r="15" spans="1:12" x14ac:dyDescent="0.2">
      <c r="A15">
        <v>5</v>
      </c>
      <c r="C15" t="str">
        <f t="shared" ca="1" si="0"/>
        <v/>
      </c>
      <c r="D15" t="str">
        <f t="shared" ca="1" si="0"/>
        <v/>
      </c>
      <c r="E15" t="str">
        <f t="shared" ca="1" si="0"/>
        <v/>
      </c>
      <c r="F15" t="str">
        <f t="shared" ca="1" si="0"/>
        <v/>
      </c>
      <c r="G15">
        <f t="shared" ca="1" si="0"/>
        <v>8.0525500000000028E-2</v>
      </c>
      <c r="H15">
        <f t="shared" ca="1" si="0"/>
        <v>7.2472950000000022E-2</v>
      </c>
      <c r="I15">
        <f t="shared" ca="1" si="0"/>
        <v>6.5225655000000021E-2</v>
      </c>
      <c r="J15">
        <f t="shared" ca="1" si="0"/>
        <v>5.8703089500000021E-2</v>
      </c>
      <c r="K15">
        <f t="shared" ca="1" si="0"/>
        <v>5.2832780550000021E-2</v>
      </c>
      <c r="L15">
        <f t="shared" ca="1" si="0"/>
        <v>4.7549502495000021E-2</v>
      </c>
    </row>
    <row r="16" spans="1:12" x14ac:dyDescent="0.2">
      <c r="A16">
        <v>4</v>
      </c>
      <c r="C16" t="str">
        <f t="shared" ca="1" si="0"/>
        <v/>
      </c>
      <c r="D16" t="str">
        <f t="shared" ca="1" si="0"/>
        <v/>
      </c>
      <c r="E16" t="str">
        <f t="shared" ca="1" si="0"/>
        <v/>
      </c>
      <c r="F16">
        <f t="shared" ca="1" si="0"/>
        <v>7.320500000000002E-2</v>
      </c>
      <c r="G16">
        <f t="shared" ca="1" si="0"/>
        <v>6.5884500000000026E-2</v>
      </c>
      <c r="H16">
        <f t="shared" ca="1" si="0"/>
        <v>5.9296050000000024E-2</v>
      </c>
      <c r="I16">
        <f t="shared" ca="1" si="0"/>
        <v>5.3366445000000019E-2</v>
      </c>
      <c r="J16">
        <f t="shared" ca="1" si="0"/>
        <v>4.8029800500000018E-2</v>
      </c>
      <c r="K16">
        <f t="shared" ca="1" si="0"/>
        <v>4.3226820450000016E-2</v>
      </c>
      <c r="L16">
        <f t="shared" ca="1" si="0"/>
        <v>3.8904138405000017E-2</v>
      </c>
    </row>
    <row r="17" spans="1:12" x14ac:dyDescent="0.2">
      <c r="A17">
        <v>3</v>
      </c>
      <c r="C17" t="str">
        <f t="shared" ca="1" si="0"/>
        <v/>
      </c>
      <c r="D17" t="str">
        <f t="shared" ca="1" si="0"/>
        <v/>
      </c>
      <c r="E17">
        <f t="shared" ca="1" si="0"/>
        <v>6.6550000000000012E-2</v>
      </c>
      <c r="F17">
        <f t="shared" ca="1" si="0"/>
        <v>5.9895000000000011E-2</v>
      </c>
      <c r="G17">
        <f t="shared" ca="1" si="0"/>
        <v>5.3905500000000009E-2</v>
      </c>
      <c r="H17">
        <f t="shared" ca="1" si="0"/>
        <v>4.8514950000000008E-2</v>
      </c>
      <c r="I17">
        <f t="shared" ca="1" si="0"/>
        <v>4.3663455000000011E-2</v>
      </c>
      <c r="J17">
        <f t="shared" ca="1" si="0"/>
        <v>3.929710950000001E-2</v>
      </c>
      <c r="K17">
        <f t="shared" ca="1" si="0"/>
        <v>3.5367398550000012E-2</v>
      </c>
      <c r="L17">
        <f t="shared" ca="1" si="0"/>
        <v>3.1830658695000014E-2</v>
      </c>
    </row>
    <row r="18" spans="1:12" x14ac:dyDescent="0.2">
      <c r="A18">
        <v>2</v>
      </c>
      <c r="C18" t="str">
        <f t="shared" ca="1" si="0"/>
        <v/>
      </c>
      <c r="D18">
        <f t="shared" ca="1" si="0"/>
        <v>6.0500000000000012E-2</v>
      </c>
      <c r="E18">
        <f t="shared" ca="1" si="0"/>
        <v>5.4450000000000012E-2</v>
      </c>
      <c r="F18">
        <f t="shared" ca="1" si="0"/>
        <v>4.9005000000000014E-2</v>
      </c>
      <c r="G18">
        <f t="shared" ca="1" si="0"/>
        <v>4.4104500000000012E-2</v>
      </c>
      <c r="H18">
        <f t="shared" ca="1" si="0"/>
        <v>3.9694050000000008E-2</v>
      </c>
      <c r="I18">
        <f t="shared" ca="1" si="0"/>
        <v>3.5724645000000006E-2</v>
      </c>
      <c r="J18">
        <f t="shared" ca="1" si="0"/>
        <v>3.2152180500000009E-2</v>
      </c>
      <c r="K18">
        <f t="shared" ca="1" si="0"/>
        <v>2.893696245000001E-2</v>
      </c>
      <c r="L18">
        <f t="shared" ca="1" si="0"/>
        <v>2.6043266205000009E-2</v>
      </c>
    </row>
    <row r="19" spans="1:12" x14ac:dyDescent="0.2">
      <c r="A19">
        <v>1</v>
      </c>
      <c r="C19">
        <f t="shared" ca="1" si="0"/>
        <v>5.5000000000000007E-2</v>
      </c>
      <c r="D19">
        <f t="shared" ca="1" si="0"/>
        <v>4.9500000000000009E-2</v>
      </c>
      <c r="E19">
        <f t="shared" ca="1" si="0"/>
        <v>4.4550000000000006E-2</v>
      </c>
      <c r="F19">
        <f t="shared" ca="1" si="0"/>
        <v>4.0095000000000006E-2</v>
      </c>
      <c r="G19">
        <f t="shared" ca="1" si="0"/>
        <v>3.6085500000000006E-2</v>
      </c>
      <c r="H19">
        <f t="shared" ca="1" si="0"/>
        <v>3.2476950000000004E-2</v>
      </c>
      <c r="I19">
        <f t="shared" ca="1" si="0"/>
        <v>2.9229255000000006E-2</v>
      </c>
      <c r="J19">
        <f t="shared" ca="1" si="0"/>
        <v>2.6306329500000006E-2</v>
      </c>
      <c r="K19">
        <f t="shared" ca="1" si="0"/>
        <v>2.3675696550000007E-2</v>
      </c>
      <c r="L19">
        <f t="shared" ca="1" si="0"/>
        <v>2.1308126895000008E-2</v>
      </c>
    </row>
    <row r="20" spans="1:12" x14ac:dyDescent="0.2">
      <c r="A20">
        <v>0</v>
      </c>
      <c r="B20">
        <f>$B$2</f>
        <v>0.05</v>
      </c>
      <c r="C20">
        <f t="shared" ca="1" si="0"/>
        <v>4.5000000000000005E-2</v>
      </c>
      <c r="D20">
        <f t="shared" ca="1" si="0"/>
        <v>4.0500000000000008E-2</v>
      </c>
      <c r="E20">
        <f t="shared" ca="1" si="0"/>
        <v>3.645000000000001E-2</v>
      </c>
      <c r="F20">
        <f t="shared" ca="1" si="0"/>
        <v>3.2805000000000008E-2</v>
      </c>
      <c r="G20">
        <f t="shared" ca="1" si="0"/>
        <v>2.9524500000000009E-2</v>
      </c>
      <c r="H20">
        <f t="shared" ca="1" si="0"/>
        <v>2.657205000000001E-2</v>
      </c>
      <c r="I20">
        <f t="shared" ca="1" si="0"/>
        <v>2.3914845000000011E-2</v>
      </c>
      <c r="J20">
        <f t="shared" ca="1" si="0"/>
        <v>2.1523360500000012E-2</v>
      </c>
      <c r="K20">
        <f t="shared" ca="1" si="0"/>
        <v>1.937102445000001E-2</v>
      </c>
      <c r="L20">
        <f t="shared" ca="1" si="0"/>
        <v>1.7433922005000008E-2</v>
      </c>
    </row>
    <row r="23" spans="1:12" x14ac:dyDescent="0.2">
      <c r="A23" s="10" t="s">
        <v>27</v>
      </c>
    </row>
    <row r="24" spans="1:12" x14ac:dyDescent="0.2">
      <c r="A24" t="s">
        <v>28</v>
      </c>
      <c r="B24">
        <v>0.01</v>
      </c>
    </row>
    <row r="25" spans="1:12" x14ac:dyDescent="0.2">
      <c r="A25" t="s">
        <v>29</v>
      </c>
      <c r="B25">
        <v>1.01</v>
      </c>
    </row>
    <row r="27" spans="1:12" x14ac:dyDescent="0.2">
      <c r="A27" s="10" t="s">
        <v>26</v>
      </c>
    </row>
    <row r="28" spans="1:12" x14ac:dyDescent="0.2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2" x14ac:dyDescent="0.2">
      <c r="A29">
        <v>10</v>
      </c>
      <c r="B29" t="str">
        <f t="shared" ref="B29:L39" si="1">IF($A29&lt;=B$28,$B$24*($B$25)^($A29-0.5*B$28),"")</f>
        <v/>
      </c>
      <c r="C29" t="str">
        <f t="shared" si="1"/>
        <v/>
      </c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>
        <f t="shared" si="1"/>
        <v>1.0510100501E-2</v>
      </c>
    </row>
    <row r="30" spans="1:12" x14ac:dyDescent="0.2">
      <c r="A30">
        <v>9</v>
      </c>
      <c r="B30" t="str">
        <f t="shared" si="1"/>
        <v/>
      </c>
      <c r="C30" t="str">
        <f t="shared" si="1"/>
        <v/>
      </c>
      <c r="D30" t="str">
        <f t="shared" si="1"/>
        <v/>
      </c>
      <c r="E30" t="str">
        <f t="shared" si="1"/>
        <v/>
      </c>
      <c r="F30" t="str">
        <f t="shared" si="1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>
        <f t="shared" si="1"/>
        <v>1.045794087133964E-2</v>
      </c>
      <c r="L30">
        <f t="shared" si="1"/>
        <v>1.04060401E-2</v>
      </c>
    </row>
    <row r="31" spans="1:12" x14ac:dyDescent="0.2">
      <c r="A31">
        <v>8</v>
      </c>
      <c r="B31" t="str">
        <f t="shared" si="1"/>
        <v/>
      </c>
      <c r="C31" t="str">
        <f t="shared" si="1"/>
        <v/>
      </c>
      <c r="D31" t="str">
        <f t="shared" si="1"/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>
        <f t="shared" si="1"/>
        <v>1.04060401E-2</v>
      </c>
      <c r="K31">
        <f t="shared" si="1"/>
        <v>1.0354396902316473E-2</v>
      </c>
      <c r="L31">
        <f t="shared" si="1"/>
        <v>1.030301E-2</v>
      </c>
    </row>
    <row r="32" spans="1:12" x14ac:dyDescent="0.2">
      <c r="A32">
        <v>7</v>
      </c>
      <c r="B32" t="str">
        <f t="shared" si="1"/>
        <v/>
      </c>
      <c r="C32" t="str">
        <f t="shared" si="1"/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 t="str">
        <f t="shared" si="1"/>
        <v/>
      </c>
      <c r="I32">
        <f t="shared" si="1"/>
        <v>1.0354396902316473E-2</v>
      </c>
      <c r="J32">
        <f t="shared" si="1"/>
        <v>1.030301E-2</v>
      </c>
      <c r="K32">
        <f t="shared" si="1"/>
        <v>1.025187812110542E-2</v>
      </c>
      <c r="L32">
        <f t="shared" si="1"/>
        <v>1.0201E-2</v>
      </c>
    </row>
    <row r="33" spans="1:12" x14ac:dyDescent="0.2">
      <c r="A33">
        <v>6</v>
      </c>
      <c r="B33" t="str">
        <f t="shared" si="1"/>
        <v/>
      </c>
      <c r="C33" t="str">
        <f t="shared" si="1"/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>
        <f t="shared" si="1"/>
        <v>1.030301E-2</v>
      </c>
      <c r="I33">
        <f t="shared" si="1"/>
        <v>1.025187812110542E-2</v>
      </c>
      <c r="J33">
        <f t="shared" si="1"/>
        <v>1.0201E-2</v>
      </c>
      <c r="K33">
        <f t="shared" si="1"/>
        <v>1.0150374377332098E-2</v>
      </c>
      <c r="L33">
        <f t="shared" si="1"/>
        <v>1.01E-2</v>
      </c>
    </row>
    <row r="34" spans="1:12" x14ac:dyDescent="0.2">
      <c r="A34">
        <v>5</v>
      </c>
      <c r="B34" t="str">
        <f t="shared" si="1"/>
        <v/>
      </c>
      <c r="C34" t="str">
        <f t="shared" si="1"/>
        <v/>
      </c>
      <c r="D34" t="str">
        <f t="shared" si="1"/>
        <v/>
      </c>
      <c r="E34" t="str">
        <f t="shared" si="1"/>
        <v/>
      </c>
      <c r="F34" t="str">
        <f t="shared" si="1"/>
        <v/>
      </c>
      <c r="G34">
        <f t="shared" si="1"/>
        <v>1.025187812110542E-2</v>
      </c>
      <c r="H34">
        <f t="shared" si="1"/>
        <v>1.0201E-2</v>
      </c>
      <c r="I34">
        <f t="shared" si="1"/>
        <v>1.0150374377332098E-2</v>
      </c>
      <c r="J34">
        <f t="shared" si="1"/>
        <v>1.01E-2</v>
      </c>
      <c r="K34">
        <f t="shared" si="1"/>
        <v>1.0049875621120889E-2</v>
      </c>
      <c r="L34">
        <f t="shared" si="1"/>
        <v>0.01</v>
      </c>
    </row>
    <row r="35" spans="1:12" x14ac:dyDescent="0.2">
      <c r="A35">
        <v>4</v>
      </c>
      <c r="B35" t="str">
        <f t="shared" si="1"/>
        <v/>
      </c>
      <c r="C35" t="str">
        <f t="shared" si="1"/>
        <v/>
      </c>
      <c r="D35" t="str">
        <f t="shared" si="1"/>
        <v/>
      </c>
      <c r="E35" t="str">
        <f t="shared" si="1"/>
        <v/>
      </c>
      <c r="F35">
        <f t="shared" si="1"/>
        <v>1.0201E-2</v>
      </c>
      <c r="G35">
        <f t="shared" si="1"/>
        <v>1.0150374377332098E-2</v>
      </c>
      <c r="H35">
        <f t="shared" si="1"/>
        <v>1.01E-2</v>
      </c>
      <c r="I35">
        <f t="shared" si="1"/>
        <v>1.0049875621120889E-2</v>
      </c>
      <c r="J35">
        <f t="shared" si="1"/>
        <v>0.01</v>
      </c>
      <c r="K35">
        <f t="shared" si="1"/>
        <v>9.9503719020998926E-3</v>
      </c>
      <c r="L35">
        <f t="shared" si="1"/>
        <v>9.9009900990099011E-3</v>
      </c>
    </row>
    <row r="36" spans="1:12" x14ac:dyDescent="0.2">
      <c r="A36">
        <v>3</v>
      </c>
      <c r="B36" t="str">
        <f t="shared" si="1"/>
        <v/>
      </c>
      <c r="C36" t="str">
        <f t="shared" si="1"/>
        <v/>
      </c>
      <c r="D36" t="str">
        <f t="shared" si="1"/>
        <v/>
      </c>
      <c r="E36">
        <f t="shared" si="1"/>
        <v>1.0150374377332098E-2</v>
      </c>
      <c r="F36">
        <f t="shared" si="1"/>
        <v>1.01E-2</v>
      </c>
      <c r="G36">
        <f t="shared" si="1"/>
        <v>1.0049875621120889E-2</v>
      </c>
      <c r="H36">
        <f t="shared" si="1"/>
        <v>0.01</v>
      </c>
      <c r="I36">
        <f t="shared" si="1"/>
        <v>9.9503719020998926E-3</v>
      </c>
      <c r="J36">
        <f t="shared" si="1"/>
        <v>9.9009900990099011E-3</v>
      </c>
      <c r="K36">
        <f t="shared" si="1"/>
        <v>9.8518533684157344E-3</v>
      </c>
      <c r="L36">
        <f t="shared" si="1"/>
        <v>9.8029604940692086E-3</v>
      </c>
    </row>
    <row r="37" spans="1:12" x14ac:dyDescent="0.2">
      <c r="A37">
        <v>2</v>
      </c>
      <c r="B37" t="str">
        <f t="shared" si="1"/>
        <v/>
      </c>
      <c r="C37" t="str">
        <f t="shared" si="1"/>
        <v/>
      </c>
      <c r="D37">
        <f t="shared" si="1"/>
        <v>1.01E-2</v>
      </c>
      <c r="E37">
        <f t="shared" si="1"/>
        <v>1.0049875621120889E-2</v>
      </c>
      <c r="F37">
        <f t="shared" si="1"/>
        <v>0.01</v>
      </c>
      <c r="G37">
        <f t="shared" si="1"/>
        <v>9.9503719020998926E-3</v>
      </c>
      <c r="H37">
        <f t="shared" si="1"/>
        <v>9.9009900990099011E-3</v>
      </c>
      <c r="I37">
        <f t="shared" si="1"/>
        <v>9.8518533684157344E-3</v>
      </c>
      <c r="J37">
        <f t="shared" si="1"/>
        <v>9.8029604940692086E-3</v>
      </c>
      <c r="K37">
        <f t="shared" si="1"/>
        <v>9.754310265758152E-3</v>
      </c>
      <c r="L37">
        <f t="shared" si="1"/>
        <v>9.7059014792764461E-3</v>
      </c>
    </row>
    <row r="38" spans="1:12" x14ac:dyDescent="0.2">
      <c r="A38">
        <v>1</v>
      </c>
      <c r="B38" t="str">
        <f t="shared" si="1"/>
        <v/>
      </c>
      <c r="C38">
        <f t="shared" si="1"/>
        <v>1.0049875621120889E-2</v>
      </c>
      <c r="D38">
        <f t="shared" si="1"/>
        <v>0.01</v>
      </c>
      <c r="E38">
        <f t="shared" si="1"/>
        <v>9.9503719020998926E-3</v>
      </c>
      <c r="F38">
        <f t="shared" si="1"/>
        <v>9.9009900990099011E-3</v>
      </c>
      <c r="G38">
        <f t="shared" si="1"/>
        <v>9.8518533684157344E-3</v>
      </c>
      <c r="H38">
        <f t="shared" si="1"/>
        <v>9.8029604940692086E-3</v>
      </c>
      <c r="I38">
        <f t="shared" si="1"/>
        <v>9.754310265758152E-3</v>
      </c>
      <c r="J38">
        <f t="shared" si="1"/>
        <v>9.7059014792764461E-3</v>
      </c>
      <c r="K38">
        <f t="shared" si="1"/>
        <v>9.6577329363942109E-3</v>
      </c>
      <c r="L38">
        <f t="shared" si="1"/>
        <v>9.6098034448281622E-3</v>
      </c>
    </row>
    <row r="39" spans="1:12" x14ac:dyDescent="0.2">
      <c r="A39">
        <v>0</v>
      </c>
      <c r="B39">
        <f>IF($A39&lt;=B$28,$B$24*($B$25)^($A39-0.5*B$28),"")</f>
        <v>0.01</v>
      </c>
      <c r="C39">
        <f>IF($A39&lt;=C$28,$B$24*($B$25)^($A39-0.5*C$28),"")</f>
        <v>9.9503719020998926E-3</v>
      </c>
      <c r="D39">
        <f t="shared" si="1"/>
        <v>9.9009900990099011E-3</v>
      </c>
      <c r="E39">
        <f t="shared" si="1"/>
        <v>9.8518533684157344E-3</v>
      </c>
      <c r="F39">
        <f t="shared" si="1"/>
        <v>9.8029604940692086E-3</v>
      </c>
      <c r="G39">
        <f t="shared" si="1"/>
        <v>9.754310265758152E-3</v>
      </c>
      <c r="H39">
        <f t="shared" si="1"/>
        <v>9.7059014792764461E-3</v>
      </c>
      <c r="I39">
        <f t="shared" si="1"/>
        <v>9.6577329363942109E-3</v>
      </c>
      <c r="J39">
        <f t="shared" si="1"/>
        <v>9.6098034448281622E-3</v>
      </c>
      <c r="K39">
        <f t="shared" si="1"/>
        <v>9.56211181821209E-3</v>
      </c>
      <c r="L39">
        <f t="shared" si="1"/>
        <v>9.5146568760674892E-3</v>
      </c>
    </row>
    <row r="42" spans="1:12" x14ac:dyDescent="0.2">
      <c r="A42" s="10" t="s">
        <v>34</v>
      </c>
    </row>
    <row r="43" spans="1:12" x14ac:dyDescent="0.2"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</row>
    <row r="44" spans="1:12" x14ac:dyDescent="0.2">
      <c r="A44">
        <v>10</v>
      </c>
      <c r="L44">
        <f>K45*(1-K30)</f>
        <v>0.90230631392602456</v>
      </c>
    </row>
    <row r="45" spans="1:12" x14ac:dyDescent="0.2">
      <c r="A45">
        <v>9</v>
      </c>
      <c r="K45">
        <f>J46*(1-J31)</f>
        <v>0.91184230685510115</v>
      </c>
      <c r="L45">
        <f t="shared" ref="L45" si="2">$B$6*K45*(1-K30)+$B$5*K46*(1-K31)</f>
        <v>0.90240009272518851</v>
      </c>
    </row>
    <row r="46" spans="1:12" x14ac:dyDescent="0.2">
      <c r="A46">
        <v>8</v>
      </c>
      <c r="J46">
        <f>I47*(1-I32)</f>
        <v>0.92143075221199233</v>
      </c>
      <c r="K46">
        <f t="shared" ref="K46" si="3">$B$6*J46*(1-J31)+$B$5*J47*(1-J32)</f>
        <v>0.91193642319984258</v>
      </c>
      <c r="L46">
        <f t="shared" ref="L46" si="4">$B$6*K46*(1-K31)+$B$5*K47*(1-K32)</f>
        <v>0.9026778651580234</v>
      </c>
    </row>
    <row r="47" spans="1:12" x14ac:dyDescent="0.2">
      <c r="A47">
        <v>7</v>
      </c>
      <c r="I47">
        <f>H48*(1-H33)</f>
        <v>0.93107143539851811</v>
      </c>
      <c r="J47">
        <f t="shared" ref="J47" si="5">$B$6*I47*(1-I32)+$B$5*I48*(1-I33)</f>
        <v>0.92152502105173006</v>
      </c>
      <c r="K47">
        <f t="shared" ref="K47" si="6">$B$6*J47*(1-J32)+$B$5*J48*(1-J33)</f>
        <v>0.91221376311150826</v>
      </c>
      <c r="L47">
        <f t="shared" ref="L47" si="7">$B$6*K47*(1-K32)+$B$5*K48*(1-K33)</f>
        <v>0.90312646272759156</v>
      </c>
    </row>
    <row r="48" spans="1:12" x14ac:dyDescent="0.2">
      <c r="A48">
        <v>6</v>
      </c>
      <c r="H48">
        <f>G49*(1-G34)</f>
        <v>0.94076413771705836</v>
      </c>
      <c r="I48">
        <f t="shared" ref="I48" si="8">$B$6*H48*(1-H33)+$B$5*H49*(1-H34)</f>
        <v>0.93116548495379425</v>
      </c>
      <c r="J48">
        <f t="shared" ref="J48" si="9">$B$6*I48*(1-I33)+$B$5*I49*(1-I34)</f>
        <v>0.92180027124540698</v>
      </c>
      <c r="K48">
        <f t="shared" ref="K48" si="10">$B$6*J48*(1-J33)+$B$5*J49*(1-J34)</f>
        <v>0.91265485512024935</v>
      </c>
      <c r="L48">
        <f t="shared" ref="L48" si="11">$B$6*K48*(1-K33)+$B$5*K49*(1-K34)</f>
        <v>0.90371369521396527</v>
      </c>
    </row>
    <row r="49" spans="1:12" x14ac:dyDescent="0.2">
      <c r="A49">
        <v>5</v>
      </c>
      <c r="G49">
        <f>F50*(1-F35)</f>
        <v>0.95050863641059791</v>
      </c>
      <c r="H49">
        <f t="shared" ref="H49" si="12">$B$6*G49*(1-G34)+$B$5*G50*(1-G35)</f>
        <v>0.94085721900009045</v>
      </c>
      <c r="I49">
        <f t="shared" ref="I49" si="13">$B$6*H49*(1-H34)+$B$5*H50*(1-H35)</f>
        <v>0.9314356733926844</v>
      </c>
      <c r="J49">
        <f t="shared" ref="J49" si="14">$B$6*I49*(1-I34)+$B$5*I50*(1-I35)</f>
        <v>0.9222272184685989</v>
      </c>
      <c r="K49">
        <f t="shared" ref="K49" si="15">$B$6*J49*(1-J34)+$B$5*J50*(1-J35)</f>
        <v>0.9132140109903597</v>
      </c>
      <c r="L49">
        <f t="shared" ref="L49" si="16">$B$6*K49*(1-K34)+$B$5*K50*(1-K35)</f>
        <v>0.90437897514862653</v>
      </c>
    </row>
    <row r="50" spans="1:12" x14ac:dyDescent="0.2">
      <c r="A50">
        <v>4</v>
      </c>
      <c r="F50">
        <f>E51*(1-E36)</f>
        <v>0.960304704703276</v>
      </c>
      <c r="G50">
        <f t="shared" ref="G50" si="17">$B$6*F50*(1-F35)+$B$5*F51*(1-F36)</f>
        <v>0.95059923843605532</v>
      </c>
      <c r="H50">
        <f t="shared" ref="H50" si="18">$B$6*G50*(1-G35)+$B$5*G51*(1-G36)</f>
        <v>0.94111709493514328</v>
      </c>
      <c r="I50">
        <f t="shared" ref="I50" si="19">$B$6*H50*(1-H35)+$B$5*H51*(1-H36)</f>
        <v>0.93183804074638177</v>
      </c>
      <c r="J50">
        <f t="shared" ref="J50" si="20">$B$6*I50*(1-I35)+$B$5*I51*(1-I36)</f>
        <v>0.92274272567540738</v>
      </c>
      <c r="K50">
        <f t="shared" ref="K50" si="21">$B$6*J50*(1-J35)+$B$5*J51*(1-J36)</f>
        <v>0.91381441985991929</v>
      </c>
      <c r="L50">
        <f t="shared" ref="L50" si="22">$B$6*K50*(1-K35)+$B$5*K51*(1-K36)</f>
        <v>0.90503957753809783</v>
      </c>
    </row>
    <row r="51" spans="1:12" x14ac:dyDescent="0.2">
      <c r="A51">
        <v>3</v>
      </c>
      <c r="E51">
        <f>D52*(1-D37)</f>
        <v>0.97015211184142591</v>
      </c>
      <c r="F51">
        <f t="shared" ref="F51" si="23">$B$6*E51*(1-E36)+$B$5*E52*(1-E37)</f>
        <v>0.96038977721134722</v>
      </c>
      <c r="G51">
        <f t="shared" ref="G51" si="24">$B$6*F51*(1-F36)+$B$5*F52*(1-F37)</f>
        <v>0.95083971041243143</v>
      </c>
      <c r="H51">
        <f t="shared" ref="H51" si="25">$B$6*G51*(1-G36)+$B$5*G52*(1-G37)</f>
        <v>0.94147905981461144</v>
      </c>
      <c r="I51">
        <f t="shared" ref="I51" si="26">$B$6*H51*(1-H36)+$B$5*H52*(1-H37)</f>
        <v>0.93228888817045441</v>
      </c>
      <c r="J51">
        <f t="shared" ref="J51" si="27">$B$6*I51*(1-I36)+$B$5*I52*(1-I37)</f>
        <v>0.92325467671419714</v>
      </c>
      <c r="K51">
        <f t="shared" ref="K51" si="28">$B$6*J51*(1-J36)+$B$5*J52*(1-J37)</f>
        <v>0.91436572559707163</v>
      </c>
      <c r="L51">
        <f t="shared" ref="L51" si="29">$B$6*K51*(1-K36)+$B$5*K52*(1-K37)</f>
        <v>0.90561423885368786</v>
      </c>
    </row>
    <row r="52" spans="1:12" x14ac:dyDescent="0.2">
      <c r="A52">
        <v>2</v>
      </c>
      <c r="D52">
        <f>C53*(1-C38)</f>
        <v>0.98005062313509028</v>
      </c>
      <c r="E52">
        <f t="shared" ref="E52:L53" si="30">$B$6*D52*(1-D37)+$B$5*D53*(1-D38)</f>
        <v>0.97022549527133584</v>
      </c>
      <c r="F52">
        <f t="shared" ref="F52" si="31">$B$6*E52*(1-E37)+$B$5*E53*(1-E38)</f>
        <v>0.96059553572055578</v>
      </c>
      <c r="G52">
        <f t="shared" ref="G52" si="32">$B$6*F52*(1-F37)+$B$5*F53*(1-F38)</f>
        <v>0.95113841096149832</v>
      </c>
      <c r="H52">
        <f t="shared" ref="H52" si="33">$B$6*G52*(1-G37)+$B$5*G53*(1-G38)</f>
        <v>0.94183864219568791</v>
      </c>
      <c r="I52">
        <f t="shared" ref="I52" si="34">$B$6*H52*(1-H37)+$B$5*H53*(1-H38)</f>
        <v>0.93268576985888885</v>
      </c>
      <c r="J52">
        <f t="shared" ref="J52" si="35">$B$6*I52*(1-I37)+$B$5*I53*(1-I38)</f>
        <v>0.92367263625562479</v>
      </c>
      <c r="K52">
        <f t="shared" ref="K52" si="36">$B$6*J52*(1-J37)+$B$5*J53*(1-J38)</f>
        <v>0.91479413498594009</v>
      </c>
      <c r="L52">
        <f t="shared" ref="L52" si="37">$B$6*K52*(1-K37)+$B$5*K53*(1-K38)</f>
        <v>0.90604639344254601</v>
      </c>
    </row>
    <row r="53" spans="1:12" x14ac:dyDescent="0.2">
      <c r="A53">
        <v>1</v>
      </c>
      <c r="C53">
        <f>B54*(1-B39)</f>
        <v>0.99</v>
      </c>
      <c r="D53">
        <f>$B$6*C53*(1-C38)+$B$5*C54*(1-C39)</f>
        <v>0.98009987747600569</v>
      </c>
      <c r="E53">
        <f t="shared" si="30"/>
        <v>0.9703717818342471</v>
      </c>
      <c r="F53">
        <f t="shared" si="30"/>
        <v>0.9608001139752429</v>
      </c>
      <c r="G53">
        <f t="shared" si="30"/>
        <v>0.95137586991799772</v>
      </c>
      <c r="H53">
        <f t="shared" si="30"/>
        <v>0.94209333635131209</v>
      </c>
      <c r="I53">
        <f t="shared" si="30"/>
        <v>0.93294845478575827</v>
      </c>
      <c r="J53">
        <f t="shared" si="30"/>
        <v>0.92393801139043608</v>
      </c>
      <c r="K53">
        <f t="shared" si="30"/>
        <v>0.91505923543794132</v>
      </c>
      <c r="L53">
        <f t="shared" si="30"/>
        <v>0.90630959997619764</v>
      </c>
    </row>
    <row r="54" spans="1:12" x14ac:dyDescent="0.2">
      <c r="A54">
        <v>0</v>
      </c>
      <c r="B54">
        <v>1</v>
      </c>
      <c r="C54">
        <f>B54*(1-B39)</f>
        <v>0.99</v>
      </c>
      <c r="D54">
        <f t="shared" ref="D54:L54" si="38">C54*(1-C39)</f>
        <v>0.98014913181692109</v>
      </c>
      <c r="E54">
        <f t="shared" si="38"/>
        <v>0.97044468496724856</v>
      </c>
      <c r="F54">
        <f t="shared" si="38"/>
        <v>0.96088400622879278</v>
      </c>
      <c r="G54">
        <f t="shared" si="38"/>
        <v>0.95146449827634894</v>
      </c>
      <c r="H54">
        <f t="shared" si="38"/>
        <v>0.94218361835330755</v>
      </c>
      <c r="I54">
        <f t="shared" si="38"/>
        <v>0.93303887697818222</v>
      </c>
      <c r="J54">
        <f t="shared" si="38"/>
        <v>0.92402783668505384</v>
      </c>
      <c r="K54">
        <f t="shared" si="38"/>
        <v>0.91514811079696068</v>
      </c>
      <c r="L54">
        <f t="shared" si="38"/>
        <v>0.90639736223129463</v>
      </c>
    </row>
    <row r="57" spans="1:12" x14ac:dyDescent="0.2">
      <c r="A57" s="10" t="s">
        <v>30</v>
      </c>
    </row>
    <row r="58" spans="1:12" x14ac:dyDescent="0.2">
      <c r="A58" t="s">
        <v>32</v>
      </c>
      <c r="B58">
        <v>10</v>
      </c>
    </row>
    <row r="59" spans="1:12" x14ac:dyDescent="0.2">
      <c r="A59" t="s">
        <v>31</v>
      </c>
      <c r="B59">
        <v>0.2</v>
      </c>
    </row>
    <row r="60" spans="1:12" x14ac:dyDescent="0.2">
      <c r="A60" t="s">
        <v>33</v>
      </c>
      <c r="B60">
        <v>100</v>
      </c>
    </row>
    <row r="62" spans="1:12" x14ac:dyDescent="0.2"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</row>
    <row r="63" spans="1:12" x14ac:dyDescent="0.2">
      <c r="A63">
        <v>10</v>
      </c>
      <c r="B63" t="str">
        <f xml:space="preserve"> IF($A63&lt;=B$62,($B$5*(1-B29)*C62+$B$6*(1-B29)*C63+$B$5*B29*$B$59+$B$6*B29*$B$59)/(1 + B10),"")</f>
        <v/>
      </c>
      <c r="C63" t="str">
        <f xml:space="preserve"> IF($A63&lt;=C$62,($B$5*(1-C29)*D62+$B$6*(1-C29)*D63+$B$5*C29*$B$59+$B$6*C29*$B$59)/(1 + C10),"")</f>
        <v/>
      </c>
      <c r="D63" t="str">
        <f xml:space="preserve"> IF($A63&lt;=D$62,($B$5*(1-D29)*E62+$B$6*(1-D29)*E63+$B$5*D29*$B$59+$B$6*D29*$B$59)/(1 + D10),"")</f>
        <v/>
      </c>
      <c r="E63" t="str">
        <f xml:space="preserve"> IF($A63&lt;=E$62,($B$5*(1-E29)*F62+$B$6*(1-E29)*F63+$B$5*E29*$B$59+$B$6*E29*$B$59)/(1 + E10),"")</f>
        <v/>
      </c>
      <c r="F63" t="str">
        <f xml:space="preserve"> IF($A63&lt;=F$62,($B$5*(1-F29)*G62+$B$6*(1-F29)*G63+$B$5*F29*$B$59+$B$6*F29*$B$59)/(1 + F10),"")</f>
        <v/>
      </c>
      <c r="G63" t="str">
        <f xml:space="preserve"> IF($A63&lt;=G$62,($B$5*(1-G29)*H62+$B$6*(1-G29)*H63+$B$5*G29*$B$59+$B$6*G29*$B$59)/(1 + G10),"")</f>
        <v/>
      </c>
      <c r="H63" t="str">
        <f xml:space="preserve"> IF($A63&lt;=H$62,($B$5*(1-H29)*I62+$B$6*(1-H29)*I63+$B$5*H29*$B$59+$B$6*H29*$B$59)/(1 + H10),"")</f>
        <v/>
      </c>
      <c r="I63" t="str">
        <f xml:space="preserve"> IF($A63&lt;=I$62,($B$5*(1-I29)*J62+$B$6*(1-I29)*J63+$B$5*I29*$B$59+$B$6*I29*$B$59)/(1 + I10),"")</f>
        <v/>
      </c>
      <c r="J63" t="str">
        <f xml:space="preserve"> IF($A63&lt;=J$62,($B$5*(1-J29)*K62+$B$6*(1-J29)*K63+$B$5*J29*$B$59+$B$6*J29*$B$59)/(1 + J10),"")</f>
        <v/>
      </c>
      <c r="K63" t="str">
        <f xml:space="preserve"> IF($A63&lt;=K$62,($B$5*(1-K29)*L62+$B$6*(1-K29)*L63+$B$5*K29*$B$59+$B$6*K29*$B$59)/(1 + K10),"")</f>
        <v/>
      </c>
      <c r="L63">
        <f>L44*$B$60+(1-L44)*$B$59*$B$60</f>
        <v>92.184505114081972</v>
      </c>
    </row>
    <row r="64" spans="1:12" x14ac:dyDescent="0.2">
      <c r="A64">
        <v>9</v>
      </c>
      <c r="B64" t="str">
        <f xml:space="preserve"> IF($A64&lt;=B$62,($B$5*(1-B30)*C63+$B$6*(1-B30)*C64+$B$5*B30*$B$59+$B$6*B30*$B$59)/(1 + B11),"")</f>
        <v/>
      </c>
      <c r="C64" t="str">
        <f xml:space="preserve"> IF($A64&lt;=C$62,($B$5*(1-C30)*D63+$B$6*(1-C30)*D64+$B$5*C30*$B$59+$B$6*C30*$B$59)/(1 + C11),"")</f>
        <v/>
      </c>
      <c r="D64" t="str">
        <f xml:space="preserve"> IF($A64&lt;=D$62,($B$5*(1-D30)*E63+$B$6*(1-D30)*E64+$B$5*D30*$B$59+$B$6*D30*$B$59)/(1 + D11),"")</f>
        <v/>
      </c>
      <c r="E64" t="str">
        <f xml:space="preserve"> IF($A64&lt;=E$62,($B$5*(1-E30)*F63+$B$6*(1-E30)*F64+$B$5*E30*$B$59+$B$6*E30*$B$59)/(1 + E11),"")</f>
        <v/>
      </c>
      <c r="F64" t="str">
        <f xml:space="preserve"> IF($A64&lt;=F$62,($B$5*(1-F30)*G63+$B$6*(1-F30)*G64+$B$5*F30*$B$59+$B$6*F30*$B$59)/(1 + F11),"")</f>
        <v/>
      </c>
      <c r="G64" t="str">
        <f xml:space="preserve"> IF($A64&lt;=G$62,($B$5*(1-G30)*H63+$B$6*(1-G30)*H64+$B$5*G30*$B$59+$B$6*G30*$B$59)/(1 + G11),"")</f>
        <v/>
      </c>
      <c r="H64" t="str">
        <f xml:space="preserve"> IF($A64&lt;=H$62,($B$5*(1-H30)*I63+$B$6*(1-H30)*I64+$B$5*H30*$B$59+$B$6*H30*$B$59)/(1 + H11),"")</f>
        <v/>
      </c>
      <c r="I64" t="str">
        <f xml:space="preserve"> IF($A64&lt;=I$62,($B$5*(1-I30)*J63+$B$6*(1-I30)*J64+$B$5*I30*$B$59+$B$6*I30*$B$59)/(1 + I11),"")</f>
        <v/>
      </c>
      <c r="J64" t="str">
        <f xml:space="preserve"> IF($A64&lt;=J$62,($B$5*(1-J30)*K63+$B$6*(1-J30)*K64+$B$5*J30*$B$59+$B$6*J30*$B$59)/(1 + J11),"")</f>
        <v/>
      </c>
      <c r="K64">
        <f ca="1">($B$5*L63+$B$6*L64)/(1+K11)</f>
        <v>82.465758968707235</v>
      </c>
      <c r="L64">
        <f t="shared" ref="L64:L73" si="39">L45*$B$60+(1-L45)*$B$59*$B$60</f>
        <v>92.192007418015081</v>
      </c>
    </row>
    <row r="65" spans="1:12" x14ac:dyDescent="0.2">
      <c r="A65">
        <v>8</v>
      </c>
      <c r="B65" t="str">
        <f xml:space="preserve"> IF($A65&lt;=B$62,($B$5*(1-B31)*C64+$B$6*(1-B31)*C65+$B$5*B31*$B$59+$B$6*B31*$B$59)/(1 + B12),"")</f>
        <v/>
      </c>
      <c r="C65" t="str">
        <f xml:space="preserve"> IF($A65&lt;=C$62,($B$5*(1-C31)*D64+$B$6*(1-C31)*D65+$B$5*C31*$B$59+$B$6*C31*$B$59)/(1 + C12),"")</f>
        <v/>
      </c>
      <c r="D65" t="str">
        <f xml:space="preserve"> IF($A65&lt;=D$62,($B$5*(1-D31)*E64+$B$6*(1-D31)*E65+$B$5*D31*$B$59+$B$6*D31*$B$59)/(1 + D12),"")</f>
        <v/>
      </c>
      <c r="E65" t="str">
        <f xml:space="preserve"> IF($A65&lt;=E$62,($B$5*(1-E31)*F64+$B$6*(1-E31)*F65+$B$5*E31*$B$59+$B$6*E31*$B$59)/(1 + E12),"")</f>
        <v/>
      </c>
      <c r="F65" t="str">
        <f xml:space="preserve"> IF($A65&lt;=F$62,($B$5*(1-F31)*G64+$B$6*(1-F31)*G65+$B$5*F31*$B$59+$B$6*F31*$B$59)/(1 + F12),"")</f>
        <v/>
      </c>
      <c r="G65" t="str">
        <f xml:space="preserve"> IF($A65&lt;=G$62,($B$5*(1-G31)*H64+$B$6*(1-G31)*H65+$B$5*G31*$B$59+$B$6*G31*$B$59)/(1 + G12),"")</f>
        <v/>
      </c>
      <c r="H65" t="str">
        <f xml:space="preserve"> IF($A65&lt;=H$62,($B$5*(1-H31)*I64+$B$6*(1-H31)*I65+$B$5*H31*$B$59+$B$6*H31*$B$59)/(1 + H12),"")</f>
        <v/>
      </c>
      <c r="I65" t="str">
        <f xml:space="preserve"> IF($A65&lt;=I$62,($B$5*(1-I31)*J64+$B$6*(1-I31)*J65+$B$5*I31*$B$59+$B$6*I31*$B$59)/(1 + I12),"")</f>
        <v/>
      </c>
      <c r="J65">
        <f t="shared" ref="J65:K73" ca="1" si="40">($B$5*K64+$B$6*K65)/(1+J12)</f>
        <v>75.216932748825727</v>
      </c>
      <c r="K65">
        <f t="shared" ca="1" si="40"/>
        <v>84.091524065234736</v>
      </c>
      <c r="L65">
        <f t="shared" si="39"/>
        <v>92.214229212641868</v>
      </c>
    </row>
    <row r="66" spans="1:12" x14ac:dyDescent="0.2">
      <c r="A66">
        <v>7</v>
      </c>
      <c r="B66" t="str">
        <f xml:space="preserve"> IF($A66&lt;=B$62,($B$5*(1-B32)*C65+$B$6*(1-B32)*C66+$B$5*B32*$B$59+$B$6*B32*$B$59)/(1 + B13),"")</f>
        <v/>
      </c>
      <c r="C66" t="str">
        <f xml:space="preserve"> IF($A66&lt;=C$62,($B$5*(1-C32)*D65+$B$6*(1-C32)*D66+$B$5*C32*$B$59+$B$6*C32*$B$59)/(1 + C13),"")</f>
        <v/>
      </c>
      <c r="D66" t="str">
        <f xml:space="preserve"> IF($A66&lt;=D$62,($B$5*(1-D32)*E65+$B$6*(1-D32)*E66+$B$5*D32*$B$59+$B$6*D32*$B$59)/(1 + D13),"")</f>
        <v/>
      </c>
      <c r="E66" t="str">
        <f xml:space="preserve"> IF($A66&lt;=E$62,($B$5*(1-E32)*F65+$B$6*(1-E32)*F66+$B$5*E32*$B$59+$B$6*E32*$B$59)/(1 + E13),"")</f>
        <v/>
      </c>
      <c r="F66" t="str">
        <f xml:space="preserve"> IF($A66&lt;=F$62,($B$5*(1-F32)*G65+$B$6*(1-F32)*G66+$B$5*F32*$B$59+$B$6*F32*$B$59)/(1 + F13),"")</f>
        <v/>
      </c>
      <c r="G66" t="str">
        <f xml:space="preserve"> IF($A66&lt;=G$62,($B$5*(1-G32)*H65+$B$6*(1-G32)*H66+$B$5*G32*$B$59+$B$6*G32*$B$59)/(1 + G13),"")</f>
        <v/>
      </c>
      <c r="H66" t="str">
        <f xml:space="preserve"> IF($A66&lt;=H$62,($B$5*(1-H32)*I65+$B$6*(1-H32)*I66+$B$5*H32*$B$59+$B$6*H32*$B$59)/(1 + H13),"")</f>
        <v/>
      </c>
      <c r="I66">
        <f t="shared" ref="I66" ca="1" si="41">($B$5*J65+$B$6*J66)/(1+I13)</f>
        <v>69.785197089720256</v>
      </c>
      <c r="J66">
        <f t="shared" ca="1" si="40"/>
        <v>77.952622120175619</v>
      </c>
      <c r="K66">
        <f t="shared" ca="1" si="40"/>
        <v>85.485404869504691</v>
      </c>
      <c r="L66">
        <f t="shared" si="39"/>
        <v>92.25011701820732</v>
      </c>
    </row>
    <row r="67" spans="1:12" x14ac:dyDescent="0.2">
      <c r="A67">
        <v>6</v>
      </c>
      <c r="B67" t="str">
        <f xml:space="preserve"> IF($A67&lt;=B$62,($B$5*(1-B33)*C66+$B$6*(1-B33)*C67+$B$5*B33*$B$59+$B$6*B33*$B$59)/(1 + B14),"")</f>
        <v/>
      </c>
      <c r="C67" t="str">
        <f xml:space="preserve"> IF($A67&lt;=C$62,($B$5*(1-C33)*D66+$B$6*(1-C33)*D67+$B$5*C33*$B$59+$B$6*C33*$B$59)/(1 + C14),"")</f>
        <v/>
      </c>
      <c r="D67" t="str">
        <f xml:space="preserve"> IF($A67&lt;=D$62,($B$5*(1-D33)*E66+$B$6*(1-D33)*E67+$B$5*D33*$B$59+$B$6*D33*$B$59)/(1 + D14),"")</f>
        <v/>
      </c>
      <c r="E67" t="str">
        <f xml:space="preserve"> IF($A67&lt;=E$62,($B$5*(1-E33)*F66+$B$6*(1-E33)*F67+$B$5*E33*$B$59+$B$6*E33*$B$59)/(1 + E14),"")</f>
        <v/>
      </c>
      <c r="F67" t="str">
        <f xml:space="preserve"> IF($A67&lt;=F$62,($B$5*(1-F33)*G66+$B$6*(1-F33)*G67+$B$5*F33*$B$59+$B$6*F33*$B$59)/(1 + F14),"")</f>
        <v/>
      </c>
      <c r="G67" t="str">
        <f xml:space="preserve"> IF($A67&lt;=G$62,($B$5*(1-G33)*H66+$B$6*(1-G33)*H67+$B$5*G33*$B$59+$B$6*G33*$B$59)/(1 + G14),"")</f>
        <v/>
      </c>
      <c r="H67">
        <f t="shared" ref="H67:I67" ca="1" si="42">($B$5*I66+$B$6*I67)/(1+H14)</f>
        <v>65.71773205065324</v>
      </c>
      <c r="I67">
        <f t="shared" ca="1" si="42"/>
        <v>73.292564122524965</v>
      </c>
      <c r="J67">
        <f t="shared" ca="1" si="40"/>
        <v>80.318308461926151</v>
      </c>
      <c r="K67">
        <f t="shared" ca="1" si="40"/>
        <v>86.676603465774178</v>
      </c>
      <c r="L67">
        <f t="shared" si="39"/>
        <v>92.297095617117222</v>
      </c>
    </row>
    <row r="68" spans="1:12" x14ac:dyDescent="0.2">
      <c r="A68">
        <v>5</v>
      </c>
      <c r="B68" t="str">
        <f xml:space="preserve"> IF($A68&lt;=B$62,($B$5*(1-B34)*C67+$B$6*(1-B34)*C68+$B$5*B34*$B$59+$B$6*B34*$B$59)/(1 + B15),"")</f>
        <v/>
      </c>
      <c r="C68" t="str">
        <f xml:space="preserve"> IF($A68&lt;=C$62,($B$5*(1-C34)*D67+$B$6*(1-C34)*D68+$B$5*C34*$B$59+$B$6*C34*$B$59)/(1 + C15),"")</f>
        <v/>
      </c>
      <c r="D68" t="str">
        <f xml:space="preserve"> IF($A68&lt;=D$62,($B$5*(1-D34)*E67+$B$6*(1-D34)*E68+$B$5*D34*$B$59+$B$6*D34*$B$59)/(1 + D15),"")</f>
        <v/>
      </c>
      <c r="E68" t="str">
        <f xml:space="preserve"> IF($A68&lt;=E$62,($B$5*(1-E34)*F67+$B$6*(1-E34)*F68+$B$5*E34*$B$59+$B$6*E34*$B$59)/(1 + E15),"")</f>
        <v/>
      </c>
      <c r="F68" t="str">
        <f xml:space="preserve"> IF($A68&lt;=F$62,($B$5*(1-F34)*G67+$B$6*(1-F34)*G68+$B$5*F34*$B$59+$B$6*F34*$B$59)/(1 + F15),"")</f>
        <v/>
      </c>
      <c r="G68">
        <f t="shared" ref="G68" ca="1" si="43">($B$5*H67+$B$6*H68)/(1+G15)</f>
        <v>62.693867592053458</v>
      </c>
      <c r="H68">
        <f t="shared" ref="H68:I68" ca="1" si="44">($B$5*I67+$B$6*I68)/(1+H15)</f>
        <v>69.766913203021474</v>
      </c>
      <c r="I68">
        <f t="shared" ca="1" si="44"/>
        <v>76.353690307951823</v>
      </c>
      <c r="J68">
        <f t="shared" ca="1" si="40"/>
        <v>82.349511077984133</v>
      </c>
      <c r="K68">
        <f t="shared" ca="1" si="40"/>
        <v>87.690760128378372</v>
      </c>
      <c r="L68">
        <f t="shared" si="39"/>
        <v>92.350318011890124</v>
      </c>
    </row>
    <row r="69" spans="1:12" x14ac:dyDescent="0.2">
      <c r="A69">
        <v>4</v>
      </c>
      <c r="B69" t="str">
        <f xml:space="preserve"> IF($A69&lt;=B$62,($B$5*(1-B35)*C68+$B$6*(1-B35)*C69+$B$5*B35*$B$59+$B$6*B35*$B$59)/(1 + B16),"")</f>
        <v/>
      </c>
      <c r="C69" t="str">
        <f xml:space="preserve"> IF($A69&lt;=C$62,($B$5*(1-C35)*D68+$B$6*(1-C35)*D69+$B$5*C35*$B$59+$B$6*C35*$B$59)/(1 + C16),"")</f>
        <v/>
      </c>
      <c r="D69" t="str">
        <f xml:space="preserve"> IF($A69&lt;=D$62,($B$5*(1-D35)*E68+$B$6*(1-D35)*E69+$B$5*D35*$B$59+$B$6*D35*$B$59)/(1 + D16),"")</f>
        <v/>
      </c>
      <c r="E69" t="str">
        <f xml:space="preserve"> IF($A69&lt;=E$62,($B$5*(1-E35)*F68+$B$6*(1-E35)*F69+$B$5*E35*$B$59+$B$6*E35*$B$59)/(1 + E16),"")</f>
        <v/>
      </c>
      <c r="F69">
        <f t="shared" ref="F69:G69" ca="1" si="45">($B$5*G68+$B$6*G69)/(1+F16)</f>
        <v>60.481959362025265</v>
      </c>
      <c r="G69">
        <f t="shared" ca="1" si="45"/>
        <v>67.125214802191195</v>
      </c>
      <c r="H69">
        <f t="shared" ref="H69:I69" ca="1" si="46">($B$5*I68+$B$6*I69)/(1+H16)</f>
        <v>73.328538830630876</v>
      </c>
      <c r="I69">
        <f t="shared" ca="1" si="46"/>
        <v>78.999572763165972</v>
      </c>
      <c r="J69">
        <f t="shared" ca="1" si="40"/>
        <v>84.081487158125782</v>
      </c>
      <c r="K69">
        <f t="shared" ca="1" si="40"/>
        <v>88.549048295769381</v>
      </c>
      <c r="L69">
        <f t="shared" si="39"/>
        <v>92.403166203047832</v>
      </c>
    </row>
    <row r="70" spans="1:12" x14ac:dyDescent="0.2">
      <c r="A70">
        <v>3</v>
      </c>
      <c r="B70" t="str">
        <f xml:space="preserve"> IF($A70&lt;=B$62,($B$5*(1-B36)*C69+$B$6*(1-B36)*C70+$B$5*B36*$B$59+$B$6*B36*$B$59)/(1 + B17),"")</f>
        <v/>
      </c>
      <c r="C70" t="str">
        <f xml:space="preserve"> IF($A70&lt;=C$62,($B$5*(1-C36)*D69+$B$6*(1-C36)*D70+$B$5*C36*$B$59+$B$6*C36*$B$59)/(1 + C17),"")</f>
        <v/>
      </c>
      <c r="D70" t="str">
        <f xml:space="preserve"> IF($A70&lt;=D$62,($B$5*(1-D36)*E69+$B$6*(1-D36)*E70+$B$5*D36*$B$59+$B$6*D36*$B$59)/(1 + D17),"")</f>
        <v/>
      </c>
      <c r="E70">
        <f t="shared" ref="E70" ca="1" si="47">($B$5*F69+$B$6*F70)/(1+E17)</f>
        <v>58.911430346967798</v>
      </c>
      <c r="F70">
        <f t="shared" ref="F70:G70" ca="1" si="48">($B$5*G69+$B$6*G70)/(1+F17)</f>
        <v>65.182012711091758</v>
      </c>
      <c r="G70">
        <f t="shared" ca="1" si="48"/>
        <v>71.046963922654001</v>
      </c>
      <c r="H70">
        <f t="shared" ref="H70:I70" ca="1" si="49">($B$5*I69+$B$6*I70)/(1+H17)</f>
        <v>76.425033242142376</v>
      </c>
      <c r="I70">
        <f t="shared" ca="1" si="49"/>
        <v>81.266007054100513</v>
      </c>
      <c r="J70">
        <f t="shared" ca="1" si="40"/>
        <v>85.547236234148031</v>
      </c>
      <c r="K70">
        <f t="shared" ca="1" si="40"/>
        <v>89.268942391958049</v>
      </c>
      <c r="L70">
        <f t="shared" si="39"/>
        <v>92.449139108295029</v>
      </c>
    </row>
    <row r="71" spans="1:12" x14ac:dyDescent="0.2">
      <c r="A71">
        <v>2</v>
      </c>
      <c r="B71" t="str">
        <f xml:space="preserve"> IF($A71&lt;=B$62,($B$5*(1-B37)*C70+$B$6*(1-B37)*C71+$B$5*B37*$B$59+$B$6*B37*$B$59)/(1 + B18),"")</f>
        <v/>
      </c>
      <c r="C71" t="str">
        <f xml:space="preserve"> IF($A71&lt;=C$62,($B$5*(1-C37)*D70+$B$6*(1-C37)*D71+$B$5*C37*$B$59+$B$6*C37*$B$59)/(1 + C18),"")</f>
        <v/>
      </c>
      <c r="D71">
        <f t="shared" ref="D71:E71" ca="1" si="50">($B$5*E70+$B$6*E71)/(1+D18)</f>
        <v>57.854305892672258</v>
      </c>
      <c r="E71">
        <f t="shared" ca="1" si="50"/>
        <v>63.797552451390054</v>
      </c>
      <c r="F71">
        <f t="shared" ref="F71:G71" ca="1" si="51">($B$5*G70+$B$6*G71)/(1+F18)</f>
        <v>69.360645653644738</v>
      </c>
      <c r="G71">
        <f t="shared" ca="1" si="51"/>
        <v>74.472364265149196</v>
      </c>
      <c r="H71">
        <f t="shared" ref="H71:I71" ca="1" si="52">($B$5*I70+$B$6*I71)/(1+H18)</f>
        <v>79.088828067620582</v>
      </c>
      <c r="I71">
        <f t="shared" ca="1" si="52"/>
        <v>83.190360872655702</v>
      </c>
      <c r="J71">
        <f t="shared" ca="1" si="40"/>
        <v>86.777377730358396</v>
      </c>
      <c r="K71">
        <f t="shared" ca="1" si="40"/>
        <v>89.865976892965065</v>
      </c>
      <c r="L71">
        <f t="shared" si="39"/>
        <v>92.48371147540368</v>
      </c>
    </row>
    <row r="72" spans="1:12" x14ac:dyDescent="0.2">
      <c r="A72">
        <v>1</v>
      </c>
      <c r="B72" t="str">
        <f xml:space="preserve"> IF($A72&lt;=B$62,($B$5*(1-B38)*C71+$B$6*(1-B38)*C72+$B$5*B38*$B$59+$B$6*B38*$B$59)/(1 + B19),"")</f>
        <v/>
      </c>
      <c r="C72">
        <f t="shared" ref="C72" ca="1" si="53">($B$5*D71+$B$6*D72)/(1+C19)</f>
        <v>57.212807797947782</v>
      </c>
      <c r="D72">
        <f t="shared" ref="D72:E72" ca="1" si="54">($B$5*E71+$B$6*E72)/(1+D19)</f>
        <v>62.864718560997552</v>
      </c>
      <c r="E72">
        <f t="shared" ca="1" si="54"/>
        <v>68.155491808143807</v>
      </c>
      <c r="F72">
        <f t="shared" ref="F72:G72" ca="1" si="55">($B$5*G71+$B$6*G72)/(1+F19)</f>
        <v>73.02299228274849</v>
      </c>
      <c r="G72">
        <f t="shared" ca="1" si="55"/>
        <v>77.429334051501371</v>
      </c>
      <c r="H72">
        <f t="shared" ref="H72:I72" ca="1" si="56">($B$5*I71+$B$6*I72)/(1+H19)</f>
        <v>81.357992503213055</v>
      </c>
      <c r="I72">
        <f t="shared" ca="1" si="56"/>
        <v>84.810143043024837</v>
      </c>
      <c r="J72">
        <f t="shared" ca="1" si="40"/>
        <v>87.800782950873369</v>
      </c>
      <c r="K72">
        <f t="shared" ca="1" si="40"/>
        <v>90.355021662108982</v>
      </c>
      <c r="L72">
        <f t="shared" si="39"/>
        <v>92.504767998095815</v>
      </c>
    </row>
    <row r="73" spans="1:12" x14ac:dyDescent="0.2">
      <c r="A73">
        <v>0</v>
      </c>
      <c r="B73" s="13">
        <f t="shared" ref="B73:C73" ca="1" si="57">($B$5*C72+$B$6*C73)/(1+B20)</f>
        <v>56.910886547753158</v>
      </c>
      <c r="C73">
        <f t="shared" ca="1" si="57"/>
        <v>62.300053952333869</v>
      </c>
      <c r="D73">
        <f t="shared" ref="D73:E73" ca="1" si="58">($B$5*E72+$B$6*E73)/(1+D20)</f>
        <v>67.342394199380223</v>
      </c>
      <c r="E73">
        <f t="shared" ca="1" si="58"/>
        <v>71.984030520766424</v>
      </c>
      <c r="F73">
        <f t="shared" ref="F73:G73" ca="1" si="59">($B$5*G72+$B$6*G73)/(1+F20)</f>
        <v>76.192704583748238</v>
      </c>
      <c r="G73">
        <f t="shared" ca="1" si="59"/>
        <v>79.955078463734822</v>
      </c>
      <c r="H73">
        <f t="shared" ref="H73:I73" ca="1" si="60">($B$5*I72+$B$6*I73)/(1+H20)</f>
        <v>83.27343185246167</v>
      </c>
      <c r="I73">
        <f t="shared" ca="1" si="60"/>
        <v>86.162212251608892</v>
      </c>
      <c r="J73">
        <f t="shared" ca="1" si="40"/>
        <v>88.644753454053046</v>
      </c>
      <c r="K73">
        <f t="shared" ca="1" si="40"/>
        <v>90.750351216047548</v>
      </c>
      <c r="L73">
        <f t="shared" si="39"/>
        <v>92.511788978503574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Assignment6_Q3</vt:lpstr>
      <vt:lpstr>Sheet3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Microsoft Office User</cp:lastModifiedBy>
  <dcterms:created xsi:type="dcterms:W3CDTF">2013-03-29T21:40:54Z</dcterms:created>
  <dcterms:modified xsi:type="dcterms:W3CDTF">2016-08-01T22:10:51Z</dcterms:modified>
</cp:coreProperties>
</file>