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-17320" yWindow="-21140" windowWidth="36820" windowHeight="20500" activeTab="2"/>
  </bookViews>
  <sheets>
    <sheet name="Calibration" sheetId="5" r:id="rId1"/>
    <sheet name="Assignment6_Q3" sheetId="2" r:id="rId2"/>
    <sheet name="Assignment6_Q3 (2)" sheetId="6" r:id="rId3"/>
    <sheet name="Sheet3" sheetId="3" r:id="rId4"/>
  </sheets>
  <externalReferences>
    <externalReference r:id="rId5"/>
  </externalReferences>
  <definedNames>
    <definedName name="beta" localSheetId="2">#REF!</definedName>
    <definedName name="beta">#REF!</definedName>
    <definedName name="d" localSheetId="2">#REF!</definedName>
    <definedName name="d">#REF!</definedName>
    <definedName name="h" localSheetId="2">#REF!</definedName>
    <definedName name="h" localSheetId="0">Calibration!$C$2</definedName>
    <definedName name="h">#REF!</definedName>
    <definedName name="N">'[1]CDS pricing'!$B$2</definedName>
    <definedName name="qd" localSheetId="2">#REF!</definedName>
    <definedName name="qd">#REF!</definedName>
    <definedName name="qu" localSheetId="2">#REF!</definedName>
    <definedName name="qu">#REF!</definedName>
    <definedName name="r00" localSheetId="2">#REF!</definedName>
    <definedName name="r00">#REF!</definedName>
    <definedName name="rf" localSheetId="2">#REF!</definedName>
    <definedName name="rf" localSheetId="0">Calibration!$F$2</definedName>
    <definedName name="rf">#REF!</definedName>
    <definedName name="rho" localSheetId="2">#REF!</definedName>
    <definedName name="rho">#REF!</definedName>
    <definedName name="S" localSheetId="2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" localSheetId="2">#REF!</definedName>
    <definedName name="u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9" i="6" l="1"/>
  <c r="L80" i="6"/>
  <c r="L81" i="6"/>
  <c r="L82" i="6"/>
  <c r="L83" i="6"/>
  <c r="L84" i="6"/>
  <c r="L85" i="6"/>
  <c r="L86" i="6"/>
  <c r="L87" i="6"/>
  <c r="L78" i="6"/>
  <c r="L77" i="6"/>
  <c r="B39" i="6"/>
  <c r="C68" i="6"/>
  <c r="C39" i="6"/>
  <c r="D68" i="6"/>
  <c r="D39" i="6"/>
  <c r="E68" i="6"/>
  <c r="E39" i="6"/>
  <c r="F68" i="6"/>
  <c r="F39" i="6"/>
  <c r="G68" i="6"/>
  <c r="G39" i="6"/>
  <c r="H68" i="6"/>
  <c r="H39" i="6"/>
  <c r="I68" i="6"/>
  <c r="I39" i="6"/>
  <c r="J68" i="6"/>
  <c r="J39" i="6"/>
  <c r="K68" i="6"/>
  <c r="K39" i="6"/>
  <c r="L68" i="6"/>
  <c r="K53" i="6"/>
  <c r="K52" i="6"/>
  <c r="J52" i="6"/>
  <c r="J53" i="6"/>
  <c r="I52" i="6"/>
  <c r="I53" i="6"/>
  <c r="H52" i="6"/>
  <c r="H53" i="6"/>
  <c r="G52" i="6"/>
  <c r="G53" i="6"/>
  <c r="F52" i="6"/>
  <c r="F53" i="6"/>
  <c r="E52" i="6"/>
  <c r="E53" i="6"/>
  <c r="D52" i="6"/>
  <c r="D53" i="6"/>
  <c r="C52" i="6"/>
  <c r="C53" i="6"/>
  <c r="C67" i="6"/>
  <c r="C38" i="6"/>
  <c r="D67" i="6"/>
  <c r="D38" i="6"/>
  <c r="E67" i="6"/>
  <c r="E38" i="6"/>
  <c r="F67" i="6"/>
  <c r="F38" i="6"/>
  <c r="G67" i="6"/>
  <c r="G38" i="6"/>
  <c r="H67" i="6"/>
  <c r="H38" i="6"/>
  <c r="I67" i="6"/>
  <c r="I38" i="6"/>
  <c r="J67" i="6"/>
  <c r="J38" i="6"/>
  <c r="K67" i="6"/>
  <c r="K38" i="6"/>
  <c r="L67" i="6"/>
  <c r="B6" i="6"/>
  <c r="B20" i="6"/>
  <c r="C20" i="6"/>
  <c r="D20" i="6"/>
  <c r="E20" i="6"/>
  <c r="F20" i="6"/>
  <c r="G20" i="6"/>
  <c r="H20" i="6"/>
  <c r="I20" i="6"/>
  <c r="J20" i="6"/>
  <c r="K20" i="6"/>
  <c r="K87" i="6"/>
  <c r="K51" i="6"/>
  <c r="J51" i="6"/>
  <c r="I51" i="6"/>
  <c r="H51" i="6"/>
  <c r="G51" i="6"/>
  <c r="F51" i="6"/>
  <c r="E51" i="6"/>
  <c r="D51" i="6"/>
  <c r="D66" i="6"/>
  <c r="D37" i="6"/>
  <c r="E66" i="6"/>
  <c r="E37" i="6"/>
  <c r="F66" i="6"/>
  <c r="F37" i="6"/>
  <c r="G66" i="6"/>
  <c r="G37" i="6"/>
  <c r="H66" i="6"/>
  <c r="H37" i="6"/>
  <c r="I66" i="6"/>
  <c r="I37" i="6"/>
  <c r="J66" i="6"/>
  <c r="J37" i="6"/>
  <c r="K66" i="6"/>
  <c r="K37" i="6"/>
  <c r="L66" i="6"/>
  <c r="C19" i="6"/>
  <c r="D19" i="6"/>
  <c r="E19" i="6"/>
  <c r="F19" i="6"/>
  <c r="G19" i="6"/>
  <c r="H19" i="6"/>
  <c r="I19" i="6"/>
  <c r="J19" i="6"/>
  <c r="K19" i="6"/>
  <c r="K86" i="6"/>
  <c r="J87" i="6"/>
  <c r="K50" i="6"/>
  <c r="J50" i="6"/>
  <c r="I50" i="6"/>
  <c r="H50" i="6"/>
  <c r="G50" i="6"/>
  <c r="F50" i="6"/>
  <c r="E50" i="6"/>
  <c r="E65" i="6"/>
  <c r="E36" i="6"/>
  <c r="F65" i="6"/>
  <c r="F36" i="6"/>
  <c r="G65" i="6"/>
  <c r="G36" i="6"/>
  <c r="H65" i="6"/>
  <c r="H36" i="6"/>
  <c r="I65" i="6"/>
  <c r="I36" i="6"/>
  <c r="J65" i="6"/>
  <c r="J36" i="6"/>
  <c r="K65" i="6"/>
  <c r="K36" i="6"/>
  <c r="L65" i="6"/>
  <c r="D18" i="6"/>
  <c r="E18" i="6"/>
  <c r="F18" i="6"/>
  <c r="G18" i="6"/>
  <c r="H18" i="6"/>
  <c r="I18" i="6"/>
  <c r="J18" i="6"/>
  <c r="K18" i="6"/>
  <c r="K85" i="6"/>
  <c r="J86" i="6"/>
  <c r="I87" i="6"/>
  <c r="K49" i="6"/>
  <c r="J49" i="6"/>
  <c r="I49" i="6"/>
  <c r="H49" i="6"/>
  <c r="G49" i="6"/>
  <c r="F49" i="6"/>
  <c r="F64" i="6"/>
  <c r="F35" i="6"/>
  <c r="G64" i="6"/>
  <c r="G35" i="6"/>
  <c r="H64" i="6"/>
  <c r="H35" i="6"/>
  <c r="I64" i="6"/>
  <c r="I35" i="6"/>
  <c r="J64" i="6"/>
  <c r="J35" i="6"/>
  <c r="K64" i="6"/>
  <c r="K35" i="6"/>
  <c r="L64" i="6"/>
  <c r="E17" i="6"/>
  <c r="F17" i="6"/>
  <c r="G17" i="6"/>
  <c r="H17" i="6"/>
  <c r="I17" i="6"/>
  <c r="J17" i="6"/>
  <c r="K17" i="6"/>
  <c r="K84" i="6"/>
  <c r="J85" i="6"/>
  <c r="I86" i="6"/>
  <c r="H87" i="6"/>
  <c r="K48" i="6"/>
  <c r="J48" i="6"/>
  <c r="I48" i="6"/>
  <c r="H48" i="6"/>
  <c r="G48" i="6"/>
  <c r="G63" i="6"/>
  <c r="G34" i="6"/>
  <c r="H63" i="6"/>
  <c r="H34" i="6"/>
  <c r="I63" i="6"/>
  <c r="I34" i="6"/>
  <c r="J63" i="6"/>
  <c r="J34" i="6"/>
  <c r="K63" i="6"/>
  <c r="K34" i="6"/>
  <c r="L63" i="6"/>
  <c r="F16" i="6"/>
  <c r="G16" i="6"/>
  <c r="H16" i="6"/>
  <c r="I16" i="6"/>
  <c r="J16" i="6"/>
  <c r="K16" i="6"/>
  <c r="K83" i="6"/>
  <c r="J84" i="6"/>
  <c r="I85" i="6"/>
  <c r="H86" i="6"/>
  <c r="G87" i="6"/>
  <c r="K47" i="6"/>
  <c r="J47" i="6"/>
  <c r="I47" i="6"/>
  <c r="H47" i="6"/>
  <c r="H62" i="6"/>
  <c r="H33" i="6"/>
  <c r="I62" i="6"/>
  <c r="I33" i="6"/>
  <c r="J62" i="6"/>
  <c r="J33" i="6"/>
  <c r="K62" i="6"/>
  <c r="K33" i="6"/>
  <c r="L62" i="6"/>
  <c r="G15" i="6"/>
  <c r="H15" i="6"/>
  <c r="I15" i="6"/>
  <c r="J15" i="6"/>
  <c r="K15" i="6"/>
  <c r="K82" i="6"/>
  <c r="J83" i="6"/>
  <c r="I84" i="6"/>
  <c r="H85" i="6"/>
  <c r="G86" i="6"/>
  <c r="F87" i="6"/>
  <c r="K46" i="6"/>
  <c r="J46" i="6"/>
  <c r="I46" i="6"/>
  <c r="I61" i="6"/>
  <c r="I32" i="6"/>
  <c r="J61" i="6"/>
  <c r="J32" i="6"/>
  <c r="K61" i="6"/>
  <c r="K32" i="6"/>
  <c r="L61" i="6"/>
  <c r="H14" i="6"/>
  <c r="I14" i="6"/>
  <c r="J14" i="6"/>
  <c r="K14" i="6"/>
  <c r="K81" i="6"/>
  <c r="J82" i="6"/>
  <c r="I83" i="6"/>
  <c r="H84" i="6"/>
  <c r="G85" i="6"/>
  <c r="F86" i="6"/>
  <c r="E87" i="6"/>
  <c r="K45" i="6"/>
  <c r="J45" i="6"/>
  <c r="J60" i="6"/>
  <c r="J31" i="6"/>
  <c r="K60" i="6"/>
  <c r="K31" i="6"/>
  <c r="L60" i="6"/>
  <c r="I13" i="6"/>
  <c r="J13" i="6"/>
  <c r="K13" i="6"/>
  <c r="K80" i="6"/>
  <c r="J81" i="6"/>
  <c r="I82" i="6"/>
  <c r="H83" i="6"/>
  <c r="G84" i="6"/>
  <c r="F85" i="6"/>
  <c r="E86" i="6"/>
  <c r="D87" i="6"/>
  <c r="K44" i="6"/>
  <c r="K59" i="6"/>
  <c r="K30" i="6"/>
  <c r="L59" i="6"/>
  <c r="J12" i="6"/>
  <c r="K12" i="6"/>
  <c r="K79" i="6"/>
  <c r="J80" i="6"/>
  <c r="I81" i="6"/>
  <c r="H82" i="6"/>
  <c r="G83" i="6"/>
  <c r="F84" i="6"/>
  <c r="E85" i="6"/>
  <c r="D86" i="6"/>
  <c r="C87" i="6"/>
  <c r="L58" i="6"/>
  <c r="K11" i="6"/>
  <c r="K78" i="6"/>
  <c r="J79" i="6"/>
  <c r="I80" i="6"/>
  <c r="H81" i="6"/>
  <c r="G82" i="6"/>
  <c r="F83" i="6"/>
  <c r="E84" i="6"/>
  <c r="D85" i="6"/>
  <c r="C86" i="6"/>
  <c r="B87" i="6"/>
  <c r="B86" i="6"/>
  <c r="C85" i="6"/>
  <c r="B85" i="6"/>
  <c r="D84" i="6"/>
  <c r="C84" i="6"/>
  <c r="B84" i="6"/>
  <c r="E83" i="6"/>
  <c r="D83" i="6"/>
  <c r="C83" i="6"/>
  <c r="B83" i="6"/>
  <c r="F82" i="6"/>
  <c r="E82" i="6"/>
  <c r="D82" i="6"/>
  <c r="C82" i="6"/>
  <c r="B82" i="6"/>
  <c r="G81" i="6"/>
  <c r="F81" i="6"/>
  <c r="E81" i="6"/>
  <c r="D81" i="6"/>
  <c r="C81" i="6"/>
  <c r="B81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J78" i="6"/>
  <c r="I78" i="6"/>
  <c r="H78" i="6"/>
  <c r="G78" i="6"/>
  <c r="F78" i="6"/>
  <c r="E78" i="6"/>
  <c r="D78" i="6"/>
  <c r="C78" i="6"/>
  <c r="B78" i="6"/>
  <c r="K77" i="6"/>
  <c r="J77" i="6"/>
  <c r="I77" i="6"/>
  <c r="H77" i="6"/>
  <c r="G77" i="6"/>
  <c r="F77" i="6"/>
  <c r="E77" i="6"/>
  <c r="D77" i="6"/>
  <c r="C77" i="6"/>
  <c r="B77" i="6"/>
  <c r="AB68" i="6"/>
  <c r="AA68" i="6"/>
  <c r="Z68" i="6"/>
  <c r="Y68" i="6"/>
  <c r="X68" i="6"/>
  <c r="W68" i="6"/>
  <c r="V68" i="6"/>
  <c r="U68" i="6"/>
  <c r="T68" i="6"/>
  <c r="S68" i="6"/>
  <c r="AB67" i="6"/>
  <c r="AA67" i="6"/>
  <c r="Z67" i="6"/>
  <c r="Y67" i="6"/>
  <c r="X67" i="6"/>
  <c r="W67" i="6"/>
  <c r="V67" i="6"/>
  <c r="U67" i="6"/>
  <c r="T67" i="6"/>
  <c r="S67" i="6"/>
  <c r="AB66" i="6"/>
  <c r="AA66" i="6"/>
  <c r="Z66" i="6"/>
  <c r="Y66" i="6"/>
  <c r="X66" i="6"/>
  <c r="W66" i="6"/>
  <c r="V66" i="6"/>
  <c r="U66" i="6"/>
  <c r="T66" i="6"/>
  <c r="AB65" i="6"/>
  <c r="AA65" i="6"/>
  <c r="Z65" i="6"/>
  <c r="Y65" i="6"/>
  <c r="X65" i="6"/>
  <c r="W65" i="6"/>
  <c r="V65" i="6"/>
  <c r="U65" i="6"/>
  <c r="AB64" i="6"/>
  <c r="AA64" i="6"/>
  <c r="Z64" i="6"/>
  <c r="Y64" i="6"/>
  <c r="X64" i="6"/>
  <c r="W64" i="6"/>
  <c r="V64" i="6"/>
  <c r="AB63" i="6"/>
  <c r="AA63" i="6"/>
  <c r="Z63" i="6"/>
  <c r="Y63" i="6"/>
  <c r="X63" i="6"/>
  <c r="W63" i="6"/>
  <c r="AB62" i="6"/>
  <c r="AA62" i="6"/>
  <c r="Z62" i="6"/>
  <c r="Y62" i="6"/>
  <c r="X62" i="6"/>
  <c r="AB61" i="6"/>
  <c r="AA61" i="6"/>
  <c r="Z61" i="6"/>
  <c r="Y61" i="6"/>
  <c r="AB60" i="6"/>
  <c r="AA60" i="6"/>
  <c r="Z60" i="6"/>
  <c r="AB59" i="6"/>
  <c r="AA59" i="6"/>
  <c r="AB58" i="6"/>
  <c r="L53" i="6"/>
  <c r="B53" i="6"/>
  <c r="L52" i="6"/>
  <c r="B52" i="6"/>
  <c r="L51" i="6"/>
  <c r="C51" i="6"/>
  <c r="B51" i="6"/>
  <c r="L50" i="6"/>
  <c r="D50" i="6"/>
  <c r="C50" i="6"/>
  <c r="B50" i="6"/>
  <c r="L49" i="6"/>
  <c r="E49" i="6"/>
  <c r="D49" i="6"/>
  <c r="C49" i="6"/>
  <c r="B49" i="6"/>
  <c r="L48" i="6"/>
  <c r="F48" i="6"/>
  <c r="E48" i="6"/>
  <c r="D48" i="6"/>
  <c r="C48" i="6"/>
  <c r="B48" i="6"/>
  <c r="L47" i="6"/>
  <c r="G47" i="6"/>
  <c r="F47" i="6"/>
  <c r="E47" i="6"/>
  <c r="D47" i="6"/>
  <c r="C47" i="6"/>
  <c r="B47" i="6"/>
  <c r="L46" i="6"/>
  <c r="H46" i="6"/>
  <c r="G46" i="6"/>
  <c r="F46" i="6"/>
  <c r="E46" i="6"/>
  <c r="D46" i="6"/>
  <c r="C46" i="6"/>
  <c r="B46" i="6"/>
  <c r="L45" i="6"/>
  <c r="I45" i="6"/>
  <c r="H45" i="6"/>
  <c r="G45" i="6"/>
  <c r="F45" i="6"/>
  <c r="E45" i="6"/>
  <c r="D45" i="6"/>
  <c r="C45" i="6"/>
  <c r="B45" i="6"/>
  <c r="L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39" i="6"/>
  <c r="L38" i="6"/>
  <c r="B38" i="6"/>
  <c r="L37" i="6"/>
  <c r="C37" i="6"/>
  <c r="B37" i="6"/>
  <c r="L36" i="6"/>
  <c r="D36" i="6"/>
  <c r="C36" i="6"/>
  <c r="B36" i="6"/>
  <c r="L35" i="6"/>
  <c r="E35" i="6"/>
  <c r="D35" i="6"/>
  <c r="C35" i="6"/>
  <c r="B35" i="6"/>
  <c r="L34" i="6"/>
  <c r="F34" i="6"/>
  <c r="E34" i="6"/>
  <c r="D34" i="6"/>
  <c r="C34" i="6"/>
  <c r="B34" i="6"/>
  <c r="L33" i="6"/>
  <c r="G33" i="6"/>
  <c r="F33" i="6"/>
  <c r="E33" i="6"/>
  <c r="D33" i="6"/>
  <c r="C33" i="6"/>
  <c r="B33" i="6"/>
  <c r="L32" i="6"/>
  <c r="H32" i="6"/>
  <c r="G32" i="6"/>
  <c r="F32" i="6"/>
  <c r="E32" i="6"/>
  <c r="D32" i="6"/>
  <c r="C32" i="6"/>
  <c r="B32" i="6"/>
  <c r="R31" i="6"/>
  <c r="L31" i="6"/>
  <c r="I31" i="6"/>
  <c r="H31" i="6"/>
  <c r="G31" i="6"/>
  <c r="F31" i="6"/>
  <c r="E31" i="6"/>
  <c r="D31" i="6"/>
  <c r="C31" i="6"/>
  <c r="B31" i="6"/>
  <c r="L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0" i="6"/>
  <c r="L19" i="6"/>
  <c r="L18" i="6"/>
  <c r="C18" i="6"/>
  <c r="L17" i="6"/>
  <c r="D17" i="6"/>
  <c r="C17" i="6"/>
  <c r="L16" i="6"/>
  <c r="E16" i="6"/>
  <c r="D16" i="6"/>
  <c r="C16" i="6"/>
  <c r="L15" i="6"/>
  <c r="F15" i="6"/>
  <c r="E15" i="6"/>
  <c r="D15" i="6"/>
  <c r="C15" i="6"/>
  <c r="L14" i="6"/>
  <c r="G14" i="6"/>
  <c r="F14" i="6"/>
  <c r="E14" i="6"/>
  <c r="D14" i="6"/>
  <c r="C14" i="6"/>
  <c r="L13" i="6"/>
  <c r="H13" i="6"/>
  <c r="G13" i="6"/>
  <c r="F13" i="6"/>
  <c r="E13" i="6"/>
  <c r="D13" i="6"/>
  <c r="C13" i="6"/>
  <c r="L12" i="6"/>
  <c r="I12" i="6"/>
  <c r="H12" i="6"/>
  <c r="G12" i="6"/>
  <c r="F12" i="6"/>
  <c r="E12" i="6"/>
  <c r="D12" i="6"/>
  <c r="C12" i="6"/>
  <c r="L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79" i="2"/>
  <c r="L80" i="2"/>
  <c r="L81" i="2"/>
  <c r="L82" i="2"/>
  <c r="L83" i="2"/>
  <c r="L84" i="2"/>
  <c r="L85" i="2"/>
  <c r="L86" i="2"/>
  <c r="L87" i="2"/>
  <c r="L78" i="2"/>
  <c r="L77" i="2"/>
  <c r="U66" i="2"/>
  <c r="V65" i="2"/>
  <c r="V66" i="2"/>
  <c r="W64" i="2"/>
  <c r="W65" i="2"/>
  <c r="W66" i="2"/>
  <c r="X63" i="2"/>
  <c r="X64" i="2"/>
  <c r="X65" i="2"/>
  <c r="X66" i="2"/>
  <c r="Y62" i="2"/>
  <c r="Y63" i="2"/>
  <c r="Y64" i="2"/>
  <c r="Y65" i="2"/>
  <c r="Y66" i="2"/>
  <c r="Z61" i="2"/>
  <c r="Z62" i="2"/>
  <c r="Z63" i="2"/>
  <c r="Z64" i="2"/>
  <c r="Z65" i="2"/>
  <c r="Z66" i="2"/>
  <c r="AA60" i="2"/>
  <c r="AA61" i="2"/>
  <c r="AA62" i="2"/>
  <c r="AA63" i="2"/>
  <c r="AA64" i="2"/>
  <c r="AA65" i="2"/>
  <c r="AA66" i="2"/>
  <c r="AB59" i="2"/>
  <c r="AB60" i="2"/>
  <c r="AB61" i="2"/>
  <c r="AB62" i="2"/>
  <c r="AB63" i="2"/>
  <c r="AB64" i="2"/>
  <c r="AB65" i="2"/>
  <c r="AB66" i="2"/>
  <c r="U67" i="2"/>
  <c r="V67" i="2"/>
  <c r="W67" i="2"/>
  <c r="X67" i="2"/>
  <c r="Y67" i="2"/>
  <c r="Z67" i="2"/>
  <c r="AA67" i="2"/>
  <c r="AB67" i="2"/>
  <c r="T67" i="2"/>
  <c r="AB58" i="2"/>
  <c r="AA59" i="2"/>
  <c r="Z60" i="2"/>
  <c r="Y61" i="2"/>
  <c r="X62" i="2"/>
  <c r="W63" i="2"/>
  <c r="V64" i="2"/>
  <c r="U65" i="2"/>
  <c r="T66" i="2"/>
  <c r="S67" i="2"/>
  <c r="T68" i="2"/>
  <c r="U68" i="2"/>
  <c r="V68" i="2"/>
  <c r="W68" i="2"/>
  <c r="X68" i="2"/>
  <c r="Y68" i="2"/>
  <c r="Z68" i="2"/>
  <c r="AA68" i="2"/>
  <c r="AB68" i="2"/>
  <c r="S68" i="2"/>
  <c r="H65" i="2"/>
  <c r="C19" i="2"/>
  <c r="D18" i="2"/>
  <c r="E17" i="2"/>
  <c r="F16" i="2"/>
  <c r="G15" i="2"/>
  <c r="H15" i="2"/>
  <c r="I15" i="2"/>
  <c r="J15" i="2"/>
  <c r="K15" i="2"/>
  <c r="K82" i="2"/>
  <c r="D67" i="2"/>
  <c r="E66" i="2"/>
  <c r="F65" i="2"/>
  <c r="E67" i="2"/>
  <c r="F66" i="2"/>
  <c r="F67" i="2"/>
  <c r="G64" i="2"/>
  <c r="G65" i="2"/>
  <c r="G66" i="2"/>
  <c r="H63" i="2"/>
  <c r="H64" i="2"/>
  <c r="G67" i="2"/>
  <c r="H66" i="2"/>
  <c r="I62" i="2"/>
  <c r="I63" i="2"/>
  <c r="I64" i="2"/>
  <c r="I65" i="2"/>
  <c r="H67" i="2"/>
  <c r="I66" i="2"/>
  <c r="J61" i="2"/>
  <c r="J62" i="2"/>
  <c r="J63" i="2"/>
  <c r="J64" i="2"/>
  <c r="J65" i="2"/>
  <c r="I67" i="2"/>
  <c r="J66" i="2"/>
  <c r="K60" i="2"/>
  <c r="K61" i="2"/>
  <c r="K62" i="2"/>
  <c r="K63" i="2"/>
  <c r="K64" i="2"/>
  <c r="K65" i="2"/>
  <c r="J67" i="2"/>
  <c r="K66" i="2"/>
  <c r="L59" i="2"/>
  <c r="L60" i="2"/>
  <c r="L61" i="2"/>
  <c r="L62" i="2"/>
  <c r="L63" i="2"/>
  <c r="L64" i="2"/>
  <c r="L65" i="2"/>
  <c r="K67" i="2"/>
  <c r="L66" i="2"/>
  <c r="L67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L53" i="2"/>
  <c r="B53" i="2"/>
  <c r="R31" i="2"/>
  <c r="C38" i="2"/>
  <c r="D66" i="2"/>
  <c r="D37" i="2"/>
  <c r="D38" i="2"/>
  <c r="E65" i="2"/>
  <c r="E36" i="2"/>
  <c r="E37" i="2"/>
  <c r="D39" i="2"/>
  <c r="E38" i="2"/>
  <c r="F64" i="2"/>
  <c r="F35" i="2"/>
  <c r="F36" i="2"/>
  <c r="F37" i="2"/>
  <c r="E68" i="2"/>
  <c r="E39" i="2"/>
  <c r="F38" i="2"/>
  <c r="G63" i="2"/>
  <c r="G34" i="2"/>
  <c r="G35" i="2"/>
  <c r="G36" i="2"/>
  <c r="G37" i="2"/>
  <c r="F68" i="2"/>
  <c r="F39" i="2"/>
  <c r="G38" i="2"/>
  <c r="H62" i="2"/>
  <c r="H33" i="2"/>
  <c r="H34" i="2"/>
  <c r="H35" i="2"/>
  <c r="H36" i="2"/>
  <c r="H37" i="2"/>
  <c r="G68" i="2"/>
  <c r="G39" i="2"/>
  <c r="H38" i="2"/>
  <c r="I61" i="2"/>
  <c r="I32" i="2"/>
  <c r="I33" i="2"/>
  <c r="I34" i="2"/>
  <c r="I35" i="2"/>
  <c r="I36" i="2"/>
  <c r="I37" i="2"/>
  <c r="H68" i="2"/>
  <c r="H39" i="2"/>
  <c r="I38" i="2"/>
  <c r="J60" i="2"/>
  <c r="J31" i="2"/>
  <c r="J32" i="2"/>
  <c r="J33" i="2"/>
  <c r="J34" i="2"/>
  <c r="J35" i="2"/>
  <c r="J36" i="2"/>
  <c r="J37" i="2"/>
  <c r="I68" i="2"/>
  <c r="I39" i="2"/>
  <c r="J38" i="2"/>
  <c r="K59" i="2"/>
  <c r="K30" i="2"/>
  <c r="K31" i="2"/>
  <c r="K32" i="2"/>
  <c r="K33" i="2"/>
  <c r="K34" i="2"/>
  <c r="K35" i="2"/>
  <c r="K36" i="2"/>
  <c r="K37" i="2"/>
  <c r="J68" i="2"/>
  <c r="J39" i="2"/>
  <c r="K38" i="2"/>
  <c r="K68" i="2"/>
  <c r="K39" i="2"/>
  <c r="H14" i="2"/>
  <c r="I13" i="2"/>
  <c r="J12" i="2"/>
  <c r="K11" i="2"/>
  <c r="L58" i="2"/>
  <c r="K78" i="2"/>
  <c r="K12" i="2"/>
  <c r="K79" i="2"/>
  <c r="J79" i="2"/>
  <c r="J13" i="2"/>
  <c r="K13" i="2"/>
  <c r="K80" i="2"/>
  <c r="J80" i="2"/>
  <c r="I80" i="2"/>
  <c r="I14" i="2"/>
  <c r="J14" i="2"/>
  <c r="K14" i="2"/>
  <c r="K81" i="2"/>
  <c r="J81" i="2"/>
  <c r="I81" i="2"/>
  <c r="H81" i="2"/>
  <c r="J82" i="2"/>
  <c r="I82" i="2"/>
  <c r="H82" i="2"/>
  <c r="G82" i="2"/>
  <c r="G16" i="2"/>
  <c r="H16" i="2"/>
  <c r="I16" i="2"/>
  <c r="J16" i="2"/>
  <c r="K16" i="2"/>
  <c r="K83" i="2"/>
  <c r="J83" i="2"/>
  <c r="I83" i="2"/>
  <c r="H83" i="2"/>
  <c r="G83" i="2"/>
  <c r="F83" i="2"/>
  <c r="F17" i="2"/>
  <c r="G17" i="2"/>
  <c r="H17" i="2"/>
  <c r="I17" i="2"/>
  <c r="J17" i="2"/>
  <c r="K17" i="2"/>
  <c r="K84" i="2"/>
  <c r="J84" i="2"/>
  <c r="I84" i="2"/>
  <c r="H84" i="2"/>
  <c r="G84" i="2"/>
  <c r="F84" i="2"/>
  <c r="E84" i="2"/>
  <c r="E18" i="2"/>
  <c r="F18" i="2"/>
  <c r="G18" i="2"/>
  <c r="H18" i="2"/>
  <c r="I18" i="2"/>
  <c r="J18" i="2"/>
  <c r="K18" i="2"/>
  <c r="K85" i="2"/>
  <c r="J85" i="2"/>
  <c r="I85" i="2"/>
  <c r="H85" i="2"/>
  <c r="G85" i="2"/>
  <c r="F85" i="2"/>
  <c r="E85" i="2"/>
  <c r="D85" i="2"/>
  <c r="D19" i="2"/>
  <c r="E19" i="2"/>
  <c r="F19" i="2"/>
  <c r="G19" i="2"/>
  <c r="H19" i="2"/>
  <c r="I19" i="2"/>
  <c r="J19" i="2"/>
  <c r="K19" i="2"/>
  <c r="K86" i="2"/>
  <c r="J86" i="2"/>
  <c r="I86" i="2"/>
  <c r="H86" i="2"/>
  <c r="G86" i="2"/>
  <c r="F86" i="2"/>
  <c r="E86" i="2"/>
  <c r="D86" i="2"/>
  <c r="C86" i="2"/>
  <c r="C20" i="2"/>
  <c r="D20" i="2"/>
  <c r="E20" i="2"/>
  <c r="F20" i="2"/>
  <c r="G20" i="2"/>
  <c r="H20" i="2"/>
  <c r="I20" i="2"/>
  <c r="J20" i="2"/>
  <c r="K20" i="2"/>
  <c r="L68" i="2"/>
  <c r="K87" i="2"/>
  <c r="J87" i="2"/>
  <c r="I87" i="2"/>
  <c r="H87" i="2"/>
  <c r="G87" i="2"/>
  <c r="F87" i="2"/>
  <c r="E87" i="2"/>
  <c r="D87" i="2"/>
  <c r="C87" i="2"/>
  <c r="B87" i="2"/>
  <c r="D68" i="2"/>
  <c r="C68" i="2"/>
  <c r="C67" i="2"/>
  <c r="C39" i="2"/>
  <c r="B39" i="2"/>
  <c r="L29" i="2"/>
  <c r="B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B20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B82" i="2"/>
  <c r="C82" i="2"/>
  <c r="D82" i="2"/>
  <c r="E82" i="2"/>
  <c r="F82" i="2"/>
  <c r="B83" i="2"/>
  <c r="C83" i="2"/>
  <c r="D83" i="2"/>
  <c r="E83" i="2"/>
  <c r="B84" i="2"/>
  <c r="C84" i="2"/>
  <c r="D84" i="2"/>
  <c r="B85" i="2"/>
  <c r="C85" i="2"/>
  <c r="B86" i="2"/>
  <c r="K77" i="2"/>
  <c r="K10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L30" i="2"/>
  <c r="C31" i="2"/>
  <c r="D31" i="2"/>
  <c r="E31" i="2"/>
  <c r="F31" i="2"/>
  <c r="G31" i="2"/>
  <c r="H31" i="2"/>
  <c r="I31" i="2"/>
  <c r="L31" i="2"/>
  <c r="C32" i="2"/>
  <c r="D32" i="2"/>
  <c r="E32" i="2"/>
  <c r="F32" i="2"/>
  <c r="G32" i="2"/>
  <c r="H32" i="2"/>
  <c r="L32" i="2"/>
  <c r="C33" i="2"/>
  <c r="D33" i="2"/>
  <c r="E33" i="2"/>
  <c r="F33" i="2"/>
  <c r="G33" i="2"/>
  <c r="L33" i="2"/>
  <c r="C34" i="2"/>
  <c r="D34" i="2"/>
  <c r="E34" i="2"/>
  <c r="F34" i="2"/>
  <c r="L34" i="2"/>
  <c r="C35" i="2"/>
  <c r="D35" i="2"/>
  <c r="E35" i="2"/>
  <c r="L35" i="2"/>
  <c r="C36" i="2"/>
  <c r="D36" i="2"/>
  <c r="L36" i="2"/>
  <c r="C37" i="2"/>
  <c r="L37" i="2"/>
  <c r="L38" i="2"/>
  <c r="L39" i="2"/>
  <c r="B29" i="2"/>
  <c r="B30" i="2"/>
  <c r="B31" i="2"/>
  <c r="B32" i="2"/>
  <c r="B33" i="2"/>
  <c r="B34" i="2"/>
  <c r="B35" i="2"/>
  <c r="B36" i="2"/>
  <c r="B37" i="2"/>
  <c r="B38" i="2"/>
  <c r="D10" i="2"/>
  <c r="E10" i="2"/>
  <c r="F10" i="2"/>
  <c r="G10" i="2"/>
  <c r="H10" i="2"/>
  <c r="I10" i="2"/>
  <c r="J10" i="2"/>
  <c r="L10" i="2"/>
  <c r="D11" i="2"/>
  <c r="E11" i="2"/>
  <c r="F11" i="2"/>
  <c r="G11" i="2"/>
  <c r="H11" i="2"/>
  <c r="I11" i="2"/>
  <c r="J11" i="2"/>
  <c r="L11" i="2"/>
  <c r="D12" i="2"/>
  <c r="E12" i="2"/>
  <c r="F12" i="2"/>
  <c r="G12" i="2"/>
  <c r="H12" i="2"/>
  <c r="I12" i="2"/>
  <c r="L12" i="2"/>
  <c r="D13" i="2"/>
  <c r="E13" i="2"/>
  <c r="F13" i="2"/>
  <c r="G13" i="2"/>
  <c r="H13" i="2"/>
  <c r="L13" i="2"/>
  <c r="D14" i="2"/>
  <c r="E14" i="2"/>
  <c r="F14" i="2"/>
  <c r="G14" i="2"/>
  <c r="L14" i="2"/>
  <c r="D15" i="2"/>
  <c r="E15" i="2"/>
  <c r="F15" i="2"/>
  <c r="L15" i="2"/>
  <c r="D16" i="2"/>
  <c r="E16" i="2"/>
  <c r="L16" i="2"/>
  <c r="D17" i="2"/>
  <c r="L17" i="2"/>
  <c r="L18" i="2"/>
  <c r="L19" i="2"/>
  <c r="L20" i="2"/>
  <c r="C10" i="2"/>
  <c r="C11" i="2"/>
  <c r="C12" i="2"/>
  <c r="C13" i="2"/>
  <c r="C14" i="2"/>
  <c r="C15" i="2"/>
  <c r="C16" i="2"/>
  <c r="C17" i="2"/>
  <c r="C18" i="2"/>
  <c r="C7" i="5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<sst xmlns="http://schemas.openxmlformats.org/spreadsheetml/2006/main" count="86" uniqueCount="36">
  <si>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</si>
  <si>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</si>
  <si>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</si>
  <si>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</si>
  <si>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</si>
  <si>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</si>
  <si>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</si>
  <si>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</si>
  <si>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</si>
  <si>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</si>
  <si>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</si>
  <si>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</si>
  <si>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</si>
  <si>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</si>
  <si>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</si>
  <si>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</si>
  <si>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</si>
  <si>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</si>
  <si>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</si>
  <si>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Term Structure Lattice</t>
  </si>
  <si>
    <t>r(0,0)</t>
  </si>
  <si>
    <t>u</t>
  </si>
  <si>
    <t>d</t>
  </si>
  <si>
    <t>q</t>
  </si>
  <si>
    <t>1-q</t>
  </si>
  <si>
    <t>Short - Rate Lattice</t>
  </si>
  <si>
    <t>1 - Step Hazard Rates</t>
  </si>
  <si>
    <t>Parameters for Hazard Rate</t>
  </si>
  <si>
    <t>a</t>
  </si>
  <si>
    <t>b</t>
  </si>
  <si>
    <t>Paramters for bond</t>
  </si>
  <si>
    <t>R</t>
  </si>
  <si>
    <t>T</t>
  </si>
  <si>
    <t>F</t>
  </si>
  <si>
    <t>Survival Probability q</t>
  </si>
  <si>
    <t>Binomial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</si>
</sst>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0" fontId="4" fillId="0" borderId="0" xfId="0" applyFont="1"/>
    <xf numFmtId="165" fontId="0" fillId="2" borderId="0" xfId="0" applyNumberFormat="1" applyFill="1"/>
    <xf numFmtId="10" fontId="0" fillId="0" borderId="0" xfId="0" applyNumberForma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selection activeCell="P10" sqref="P10"/>
    </sheetView>
  </sheetViews>
  <sheetFormatPr baseColWidth="10" defaultColWidth="8.83203125" defaultRowHeight="15" x14ac:dyDescent="0.2"/>
  <cols>
    <col min="1" max="1" width="12" style="7" customWidth="1"/>
    <col min="2" max="2" width="8.5" customWidth="1"/>
    <col min="3" max="4" width="12.5" style="1" customWidth="1"/>
    <col min="5" max="5" width="36.33203125" style="1" customWidth="1"/>
    <col min="6" max="6" width="8.83203125" style="1"/>
    <col min="8" max="8" width="15.33203125" customWidth="1"/>
    <col min="9" max="9" width="11.6640625" customWidth="1"/>
    <col min="10" max="10" width="17.33203125" style="1" bestFit="1" customWidth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4"/>
      <c r="E2" s="6" t="s">
        <v>0</v>
      </c>
      <c r="F2" s="1">
        <v>0.05</v>
      </c>
    </row>
    <row r="3" spans="1:36" s="2" customFormat="1" ht="45" x14ac:dyDescent="0.2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">
      <c r="A6" s="12">
        <v>1.8652701809650129E-2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7">
        <v>2.391247162755987E-2</v>
      </c>
      <c r="B7">
        <v>6</v>
      </c>
      <c r="C7" s="1">
        <f t="shared" ref="C7:C16" si="0">C6*(1-A6)</f>
        <v>0.98134729819034983</v>
      </c>
      <c r="D7" s="1">
        <f t="shared" ref="D7:D16" si="1">C6*A6</f>
        <v>1.8652701809650129E-2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4.969037569803171</v>
      </c>
      <c r="N7">
        <v>2</v>
      </c>
      <c r="O7">
        <v>25</v>
      </c>
      <c r="P7" s="1">
        <f>$E7*(N7*$C7+O7*$D7)</f>
        <v>2.3697679430458081</v>
      </c>
      <c r="T7">
        <v>5</v>
      </c>
      <c r="U7">
        <v>50</v>
      </c>
      <c r="V7" s="1">
        <f t="shared" ref="V7:V12" si="3">$E7*(T7*$C7+U7*$D7)</f>
        <v>5.6969478843261037</v>
      </c>
      <c r="Z7">
        <v>5</v>
      </c>
      <c r="AA7">
        <v>10</v>
      </c>
      <c r="AB7" s="1">
        <f t="shared" ref="AB7:AB14" si="4">$E7*(Z7*$C7+AA7*$D7)</f>
        <v>4.969037569803171</v>
      </c>
      <c r="AF7">
        <v>10</v>
      </c>
      <c r="AG7">
        <v>20</v>
      </c>
      <c r="AH7" s="1">
        <f t="shared" ref="AH7:AH16" si="5">$E7*(AF7*$C7+AG7*$D7)</f>
        <v>9.938075139606342</v>
      </c>
    </row>
    <row r="8" spans="1:36" x14ac:dyDescent="0.2">
      <c r="A8" s="7">
        <v>2.615827193892848E-2</v>
      </c>
      <c r="B8">
        <v>12</v>
      </c>
      <c r="C8" s="1">
        <f t="shared" si="0"/>
        <v>0.95788085876559059</v>
      </c>
      <c r="D8" s="1">
        <f t="shared" si="1"/>
        <v>2.3466439424759275E-2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95.954460025827103</v>
      </c>
      <c r="N8">
        <v>2</v>
      </c>
      <c r="O8">
        <v>25</v>
      </c>
      <c r="P8" s="1">
        <f>$E8*(N8*$C8+O8*$D8)</f>
        <v>2.381841954217883</v>
      </c>
      <c r="T8">
        <v>5</v>
      </c>
      <c r="U8">
        <v>50</v>
      </c>
      <c r="V8" s="1">
        <f t="shared" si="3"/>
        <v>5.6754086996463222</v>
      </c>
      <c r="Z8">
        <v>5</v>
      </c>
      <c r="AA8">
        <v>10</v>
      </c>
      <c r="AB8" s="1">
        <f t="shared" si="4"/>
        <v>4.7819809047714887</v>
      </c>
      <c r="AF8">
        <v>10</v>
      </c>
      <c r="AG8">
        <v>20</v>
      </c>
      <c r="AH8" s="1">
        <f t="shared" si="5"/>
        <v>9.5639618095429775</v>
      </c>
    </row>
    <row r="9" spans="1:36" x14ac:dyDescent="0.2">
      <c r="A9" s="7">
        <v>2.6276367980201339E-2</v>
      </c>
      <c r="B9">
        <v>18</v>
      </c>
      <c r="C9" s="1">
        <f t="shared" si="0"/>
        <v>0.93282435077690595</v>
      </c>
      <c r="D9" s="1">
        <f t="shared" si="1"/>
        <v>2.5056507988684664E-2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2.3141267491960282</v>
      </c>
      <c r="T9">
        <v>5</v>
      </c>
      <c r="U9">
        <v>50</v>
      </c>
      <c r="V9" s="1">
        <f t="shared" si="3"/>
        <v>5.4944736410150874</v>
      </c>
      <c r="Z9">
        <v>5</v>
      </c>
      <c r="AA9">
        <v>10</v>
      </c>
      <c r="AB9" s="1">
        <f t="shared" si="4"/>
        <v>4.5637752986951456</v>
      </c>
      <c r="AF9">
        <v>10</v>
      </c>
      <c r="AG9">
        <v>20</v>
      </c>
      <c r="AH9" s="1">
        <f t="shared" si="5"/>
        <v>9.1275505973902913</v>
      </c>
    </row>
    <row r="10" spans="1:36" x14ac:dyDescent="0.2">
      <c r="A10" s="7">
        <v>3.1021258742073305E-2</v>
      </c>
      <c r="B10">
        <v>24</v>
      </c>
      <c r="C10" s="1">
        <f t="shared" si="0"/>
        <v>0.90831311487499955</v>
      </c>
      <c r="D10" s="1">
        <f t="shared" si="1"/>
        <v>2.4511235901906393E-2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84.489608163564426</v>
      </c>
      <c r="T10">
        <v>5</v>
      </c>
      <c r="U10">
        <v>50</v>
      </c>
      <c r="V10" s="1">
        <f t="shared" si="3"/>
        <v>5.2247327590139498</v>
      </c>
      <c r="Z10">
        <v>5</v>
      </c>
      <c r="AA10">
        <v>10</v>
      </c>
      <c r="AB10" s="1">
        <f t="shared" si="4"/>
        <v>4.3364939602071093</v>
      </c>
      <c r="AF10">
        <v>10</v>
      </c>
      <c r="AG10">
        <v>20</v>
      </c>
      <c r="AH10" s="1">
        <f t="shared" si="5"/>
        <v>8.6729879204142186</v>
      </c>
    </row>
    <row r="11" spans="1:36" x14ac:dyDescent="0.2">
      <c r="A11" s="7">
        <v>3.1416346667060696E-2</v>
      </c>
      <c r="B11">
        <v>30</v>
      </c>
      <c r="C11" s="1">
        <f t="shared" si="0"/>
        <v>0.8801360987196436</v>
      </c>
      <c r="D11" s="1">
        <f t="shared" si="1"/>
        <v>2.8177016155355915E-2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5.1347791497140491</v>
      </c>
      <c r="Z11">
        <v>5</v>
      </c>
      <c r="AA11">
        <v>10</v>
      </c>
      <c r="AB11" s="1">
        <f t="shared" si="4"/>
        <v>4.1386040880758905</v>
      </c>
      <c r="AF11">
        <v>10</v>
      </c>
      <c r="AG11">
        <v>20</v>
      </c>
      <c r="AH11" s="1">
        <f t="shared" si="5"/>
        <v>8.2772081761517811</v>
      </c>
    </row>
    <row r="12" spans="1:36" x14ac:dyDescent="0.2">
      <c r="A12" s="7">
        <v>3.6119233736189825E-2</v>
      </c>
      <c r="B12">
        <v>36</v>
      </c>
      <c r="C12" s="1">
        <f t="shared" si="0"/>
        <v>0.85248543792807285</v>
      </c>
      <c r="D12" s="1">
        <f t="shared" si="1"/>
        <v>2.7650660791570678E-2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78.377183654361687</v>
      </c>
      <c r="Z12">
        <v>5</v>
      </c>
      <c r="AA12">
        <v>10</v>
      </c>
      <c r="AB12" s="1">
        <f t="shared" si="4"/>
        <v>3.9139083884348116</v>
      </c>
      <c r="AF12">
        <v>10</v>
      </c>
      <c r="AG12">
        <v>20</v>
      </c>
      <c r="AH12" s="1">
        <f t="shared" si="5"/>
        <v>7.8278167768696232</v>
      </c>
    </row>
    <row r="13" spans="1:36" x14ac:dyDescent="0.2">
      <c r="A13" s="7">
        <v>3.6340039416847027E-2</v>
      </c>
      <c r="B13">
        <v>42</v>
      </c>
      <c r="C13" s="1">
        <f t="shared" si="0"/>
        <v>0.82169431713885066</v>
      </c>
      <c r="D13" s="1">
        <f t="shared" si="1"/>
        <v>3.0791120789222207E-2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3.7153493090648939</v>
      </c>
      <c r="AF13">
        <v>10</v>
      </c>
      <c r="AG13">
        <v>20</v>
      </c>
      <c r="AH13" s="1">
        <f t="shared" si="5"/>
        <v>7.4306986181297878</v>
      </c>
    </row>
    <row r="14" spans="1:36" x14ac:dyDescent="0.2">
      <c r="A14" s="7">
        <v>4.1126564499243921E-2</v>
      </c>
      <c r="B14">
        <v>48</v>
      </c>
      <c r="C14" s="1">
        <f t="shared" si="0"/>
        <v>0.79183391326542563</v>
      </c>
      <c r="D14" s="1">
        <f t="shared" si="1"/>
        <v>2.9860403873425034E-2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68.484049982263556</v>
      </c>
      <c r="AF14">
        <v>10</v>
      </c>
      <c r="AG14">
        <v>20</v>
      </c>
      <c r="AH14" s="1">
        <f t="shared" si="5"/>
        <v>6.9891061713052434</v>
      </c>
    </row>
    <row r="15" spans="1:36" x14ac:dyDescent="0.2">
      <c r="A15" s="7">
        <v>4.1127379150475936E-2</v>
      </c>
      <c r="B15">
        <v>54</v>
      </c>
      <c r="C15" s="1">
        <f t="shared" si="0"/>
        <v>0.75926850475882635</v>
      </c>
      <c r="D15" s="1">
        <f t="shared" si="1"/>
        <v>3.2565408506599246E-2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6.601199183658812</v>
      </c>
    </row>
    <row r="16" spans="1:36" x14ac:dyDescent="0.2">
      <c r="A16" s="7">
        <v>4.1127379150475936E-2</v>
      </c>
      <c r="B16">
        <v>60</v>
      </c>
      <c r="C16" s="1">
        <f t="shared" si="0"/>
        <v>0.72804178108659512</v>
      </c>
      <c r="D16" s="1">
        <f t="shared" si="1"/>
        <v>3.1226723672231192E-2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63.049843667661541</v>
      </c>
    </row>
    <row r="17" spans="9:34" x14ac:dyDescent="0.2">
      <c r="V17" s="1"/>
      <c r="AB17" s="1"/>
    </row>
    <row r="18" spans="9:34" x14ac:dyDescent="0.2">
      <c r="I18" s="5" t="s">
        <v>16</v>
      </c>
      <c r="J18" s="1">
        <f>SUM(J7:J16)</f>
        <v>100.92349759563028</v>
      </c>
      <c r="O18" s="5" t="s">
        <v>16</v>
      </c>
      <c r="P18" s="1">
        <f>SUM(P7:P16)</f>
        <v>91.555344810024138</v>
      </c>
      <c r="U18" s="5" t="s">
        <v>16</v>
      </c>
      <c r="V18" s="1">
        <f>SUM(V7:V16)</f>
        <v>105.60352578807721</v>
      </c>
      <c r="AA18" s="5" t="s">
        <v>16</v>
      </c>
      <c r="AB18" s="1">
        <f>SUM(AB7:AB16)</f>
        <v>98.903199501316067</v>
      </c>
      <c r="AG18" s="5" t="s">
        <v>16</v>
      </c>
      <c r="AH18" s="1">
        <f>SUM(AH7:AH16)</f>
        <v>137.47844806073061</v>
      </c>
    </row>
    <row r="19" spans="9:34" x14ac:dyDescent="0.2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">
      <c r="I20" s="5" t="s">
        <v>14</v>
      </c>
      <c r="J20" s="1">
        <f>(J18-J19)^2</f>
        <v>1.0386165165160328E-13</v>
      </c>
      <c r="O20" s="5" t="s">
        <v>14</v>
      </c>
      <c r="P20" s="1">
        <f>(P18-P19)^2</f>
        <v>5.8202196524613937E-14</v>
      </c>
      <c r="U20" s="5" t="s">
        <v>14</v>
      </c>
      <c r="V20" s="1">
        <f>(V18-V19)^2</f>
        <v>1.3525865361481361E-14</v>
      </c>
      <c r="AA20" s="5" t="s">
        <v>14</v>
      </c>
      <c r="AB20" s="1">
        <f>(AB18-AB19)^2</f>
        <v>1.5343495637618171E-13</v>
      </c>
      <c r="AG20" s="5" t="s">
        <v>14</v>
      </c>
      <c r="AH20" s="1">
        <f>(AH18-AH19)^2</f>
        <v>1.0503775192293081E-13</v>
      </c>
    </row>
    <row r="21" spans="9:34" x14ac:dyDescent="0.2">
      <c r="I21" s="5" t="s">
        <v>13</v>
      </c>
      <c r="J21" s="11">
        <f>J20+P20+V20+AB20+AH20</f>
        <v>4.3406242183681111E-13</v>
      </c>
    </row>
    <row r="23" spans="9:34" x14ac:dyDescent="0.2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A38" zoomScale="110" zoomScaleNormal="110" zoomScalePageLayoutView="110" workbookViewId="0">
      <selection activeCell="O98" sqref="O98"/>
    </sheetView>
  </sheetViews>
  <sheetFormatPr baseColWidth="10" defaultColWidth="8.83203125" defaultRowHeight="15" x14ac:dyDescent="0.2"/>
  <sheetData>
    <row r="1" spans="1:12" x14ac:dyDescent="0.2">
      <c r="A1" s="10" t="s">
        <v>19</v>
      </c>
    </row>
    <row r="2" spans="1:12" x14ac:dyDescent="0.2">
      <c r="A2" t="s">
        <v>20</v>
      </c>
      <c r="B2">
        <v>0.05</v>
      </c>
    </row>
    <row r="3" spans="1:12" x14ac:dyDescent="0.2">
      <c r="A3" t="s">
        <v>21</v>
      </c>
      <c r="B3">
        <v>1.1000000000000001</v>
      </c>
    </row>
    <row r="4" spans="1:12" x14ac:dyDescent="0.2">
      <c r="A4" t="s">
        <v>22</v>
      </c>
      <c r="B4">
        <v>0.9</v>
      </c>
    </row>
    <row r="5" spans="1:12" x14ac:dyDescent="0.2">
      <c r="A5" t="s">
        <v>23</v>
      </c>
      <c r="B5">
        <v>0.5</v>
      </c>
    </row>
    <row r="6" spans="1:12" x14ac:dyDescent="0.2">
      <c r="A6" t="s">
        <v>24</v>
      </c>
      <c r="B6">
        <f>1-B5</f>
        <v>0.5</v>
      </c>
    </row>
    <row r="8" spans="1:12" x14ac:dyDescent="0.2">
      <c r="A8" s="10" t="s">
        <v>25</v>
      </c>
    </row>
    <row r="9" spans="1:1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">
      <c r="A10">
        <v>10</v>
      </c>
      <c r="C10" t="str">
        <f t="shared" ref="C10:L20" ca="1" si="0">IF($A10&lt;C$9, $B$4*OFFSET(C10,0,-1), IF($A10=C$9, $B$3*OFFSET(C10,1,-1),"") )</f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>
        <f t="shared" ca="1" si="0"/>
        <v>0.12968712300500007</v>
      </c>
    </row>
    <row r="11" spans="1:12" x14ac:dyDescent="0.2">
      <c r="A11">
        <v>9</v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>
        <f t="shared" ca="1" si="0"/>
        <v>0.11789738455000007</v>
      </c>
      <c r="L11">
        <f t="shared" ca="1" si="0"/>
        <v>0.10610764609500006</v>
      </c>
    </row>
    <row r="12" spans="1:12" x14ac:dyDescent="0.2">
      <c r="A12">
        <v>8</v>
      </c>
      <c r="C12" t="str">
        <f t="shared" ca="1" si="0"/>
        <v/>
      </c>
      <c r="D12" t="str">
        <f t="shared" ca="1" si="0"/>
        <v/>
      </c>
      <c r="E12" t="str">
        <f t="shared" ca="1" si="0"/>
        <v/>
      </c>
      <c r="F12" t="str">
        <f t="shared" ca="1" si="0"/>
        <v/>
      </c>
      <c r="G12" t="str">
        <f t="shared" ca="1" si="0"/>
        <v/>
      </c>
      <c r="H12" t="str">
        <f t="shared" ca="1" si="0"/>
        <v/>
      </c>
      <c r="I12" t="str">
        <f t="shared" ca="1" si="0"/>
        <v/>
      </c>
      <c r="J12">
        <f t="shared" ca="1" si="0"/>
        <v>0.10717944050000006</v>
      </c>
      <c r="K12">
        <f t="shared" ca="1" si="0"/>
        <v>9.6461496450000059E-2</v>
      </c>
      <c r="L12">
        <f t="shared" ca="1" si="0"/>
        <v>8.6815346805000054E-2</v>
      </c>
    </row>
    <row r="13" spans="1:12" x14ac:dyDescent="0.2">
      <c r="A13">
        <v>7</v>
      </c>
      <c r="C13" t="str">
        <f t="shared" ca="1" si="0"/>
        <v/>
      </c>
      <c r="D13" t="str">
        <f t="shared" ca="1" si="0"/>
        <v/>
      </c>
      <c r="E13" t="str">
        <f t="shared" ca="1" si="0"/>
        <v/>
      </c>
      <c r="F13" t="str">
        <f t="shared" ca="1" si="0"/>
        <v/>
      </c>
      <c r="G13" t="str">
        <f t="shared" ca="1" si="0"/>
        <v/>
      </c>
      <c r="H13" t="str">
        <f t="shared" ca="1" si="0"/>
        <v/>
      </c>
      <c r="I13">
        <f t="shared" ca="1" si="0"/>
        <v>9.7435855000000043E-2</v>
      </c>
      <c r="J13">
        <f t="shared" ca="1" si="0"/>
        <v>8.7692269500000045E-2</v>
      </c>
      <c r="K13">
        <f t="shared" ca="1" si="0"/>
        <v>7.8923042550000044E-2</v>
      </c>
      <c r="L13">
        <f t="shared" ca="1" si="0"/>
        <v>7.1030738295000048E-2</v>
      </c>
    </row>
    <row r="14" spans="1:12" x14ac:dyDescent="0.2">
      <c r="A14">
        <v>6</v>
      </c>
      <c r="C14" t="str">
        <f t="shared" ca="1" si="0"/>
        <v/>
      </c>
      <c r="D14" t="str">
        <f t="shared" ca="1" si="0"/>
        <v/>
      </c>
      <c r="E14" t="str">
        <f t="shared" ca="1" si="0"/>
        <v/>
      </c>
      <c r="F14" t="str">
        <f t="shared" ca="1" si="0"/>
        <v/>
      </c>
      <c r="G14" t="str">
        <f t="shared" ca="1" si="0"/>
        <v/>
      </c>
      <c r="H14">
        <f t="shared" ca="1" si="0"/>
        <v>8.8578050000000033E-2</v>
      </c>
      <c r="I14">
        <f t="shared" ca="1" si="0"/>
        <v>7.9720245000000037E-2</v>
      </c>
      <c r="J14">
        <f t="shared" ca="1" si="0"/>
        <v>7.1748220500000029E-2</v>
      </c>
      <c r="K14">
        <f t="shared" ca="1" si="0"/>
        <v>6.4573398450000027E-2</v>
      </c>
      <c r="L14">
        <f t="shared" ca="1" si="0"/>
        <v>5.8116058605000027E-2</v>
      </c>
    </row>
    <row r="15" spans="1:12" x14ac:dyDescent="0.2">
      <c r="A15">
        <v>5</v>
      </c>
      <c r="C15" t="str">
        <f t="shared" ca="1" si="0"/>
        <v/>
      </c>
      <c r="D15" t="str">
        <f t="shared" ca="1" si="0"/>
        <v/>
      </c>
      <c r="E15" t="str">
        <f t="shared" ca="1" si="0"/>
        <v/>
      </c>
      <c r="F15" t="str">
        <f t="shared" ca="1" si="0"/>
        <v/>
      </c>
      <c r="G15">
        <f t="shared" ca="1" si="0"/>
        <v>8.0525500000000028E-2</v>
      </c>
      <c r="H15">
        <f t="shared" ca="1" si="0"/>
        <v>7.2472950000000022E-2</v>
      </c>
      <c r="I15">
        <f t="shared" ca="1" si="0"/>
        <v>6.5225655000000021E-2</v>
      </c>
      <c r="J15">
        <f t="shared" ca="1" si="0"/>
        <v>5.8703089500000021E-2</v>
      </c>
      <c r="K15">
        <f t="shared" ca="1" si="0"/>
        <v>5.2832780550000021E-2</v>
      </c>
      <c r="L15">
        <f t="shared" ca="1" si="0"/>
        <v>4.7549502495000021E-2</v>
      </c>
    </row>
    <row r="16" spans="1:12" x14ac:dyDescent="0.2">
      <c r="A16">
        <v>4</v>
      </c>
      <c r="C16" t="str">
        <f t="shared" ca="1" si="0"/>
        <v/>
      </c>
      <c r="D16" t="str">
        <f t="shared" ca="1" si="0"/>
        <v/>
      </c>
      <c r="E16" t="str">
        <f t="shared" ca="1" si="0"/>
        <v/>
      </c>
      <c r="F16">
        <f t="shared" ca="1" si="0"/>
        <v>7.320500000000002E-2</v>
      </c>
      <c r="G16">
        <f t="shared" ca="1" si="0"/>
        <v>6.5884500000000026E-2</v>
      </c>
      <c r="H16">
        <f t="shared" ca="1" si="0"/>
        <v>5.9296050000000024E-2</v>
      </c>
      <c r="I16">
        <f t="shared" ca="1" si="0"/>
        <v>5.3366445000000019E-2</v>
      </c>
      <c r="J16">
        <f t="shared" ca="1" si="0"/>
        <v>4.8029800500000018E-2</v>
      </c>
      <c r="K16">
        <f t="shared" ca="1" si="0"/>
        <v>4.3226820450000016E-2</v>
      </c>
      <c r="L16">
        <f t="shared" ca="1" si="0"/>
        <v>3.8904138405000017E-2</v>
      </c>
    </row>
    <row r="17" spans="1:18" x14ac:dyDescent="0.2">
      <c r="A17">
        <v>3</v>
      </c>
      <c r="C17" t="str">
        <f t="shared" ca="1" si="0"/>
        <v/>
      </c>
      <c r="D17" t="str">
        <f t="shared" ca="1" si="0"/>
        <v/>
      </c>
      <c r="E17">
        <f t="shared" ca="1" si="0"/>
        <v>6.6550000000000012E-2</v>
      </c>
      <c r="F17">
        <f t="shared" ca="1" si="0"/>
        <v>5.9895000000000011E-2</v>
      </c>
      <c r="G17">
        <f t="shared" ca="1" si="0"/>
        <v>5.3905500000000009E-2</v>
      </c>
      <c r="H17">
        <f t="shared" ca="1" si="0"/>
        <v>4.8514950000000008E-2</v>
      </c>
      <c r="I17">
        <f t="shared" ca="1" si="0"/>
        <v>4.3663455000000011E-2</v>
      </c>
      <c r="J17">
        <f t="shared" ca="1" si="0"/>
        <v>3.929710950000001E-2</v>
      </c>
      <c r="K17">
        <f t="shared" ca="1" si="0"/>
        <v>3.5367398550000012E-2</v>
      </c>
      <c r="L17">
        <f t="shared" ca="1" si="0"/>
        <v>3.1830658695000014E-2</v>
      </c>
    </row>
    <row r="18" spans="1:18" x14ac:dyDescent="0.2">
      <c r="A18">
        <v>2</v>
      </c>
      <c r="C18" t="str">
        <f t="shared" ca="1" si="0"/>
        <v/>
      </c>
      <c r="D18">
        <f t="shared" ca="1" si="0"/>
        <v>6.0500000000000012E-2</v>
      </c>
      <c r="E18">
        <f t="shared" ca="1" si="0"/>
        <v>5.4450000000000012E-2</v>
      </c>
      <c r="F18">
        <f t="shared" ca="1" si="0"/>
        <v>4.9005000000000014E-2</v>
      </c>
      <c r="G18">
        <f t="shared" ca="1" si="0"/>
        <v>4.4104500000000012E-2</v>
      </c>
      <c r="H18">
        <f t="shared" ca="1" si="0"/>
        <v>3.9694050000000008E-2</v>
      </c>
      <c r="I18">
        <f t="shared" ca="1" si="0"/>
        <v>3.5724645000000006E-2</v>
      </c>
      <c r="J18">
        <f t="shared" ca="1" si="0"/>
        <v>3.2152180500000009E-2</v>
      </c>
      <c r="K18">
        <f t="shared" ca="1" si="0"/>
        <v>2.893696245000001E-2</v>
      </c>
      <c r="L18">
        <f t="shared" ca="1" si="0"/>
        <v>2.6043266205000009E-2</v>
      </c>
    </row>
    <row r="19" spans="1:18" x14ac:dyDescent="0.2">
      <c r="A19">
        <v>1</v>
      </c>
      <c r="C19">
        <f t="shared" ca="1" si="0"/>
        <v>5.5000000000000007E-2</v>
      </c>
      <c r="D19">
        <f t="shared" ca="1" si="0"/>
        <v>4.9500000000000009E-2</v>
      </c>
      <c r="E19">
        <f t="shared" ca="1" si="0"/>
        <v>4.4550000000000006E-2</v>
      </c>
      <c r="F19">
        <f t="shared" ca="1" si="0"/>
        <v>4.0095000000000006E-2</v>
      </c>
      <c r="G19">
        <f t="shared" ca="1" si="0"/>
        <v>3.6085500000000006E-2</v>
      </c>
      <c r="H19">
        <f t="shared" ca="1" si="0"/>
        <v>3.2476950000000004E-2</v>
      </c>
      <c r="I19">
        <f t="shared" ca="1" si="0"/>
        <v>2.9229255000000006E-2</v>
      </c>
      <c r="J19">
        <f t="shared" ca="1" si="0"/>
        <v>2.6306329500000006E-2</v>
      </c>
      <c r="K19">
        <f t="shared" ca="1" si="0"/>
        <v>2.3675696550000007E-2</v>
      </c>
      <c r="L19">
        <f t="shared" ca="1" si="0"/>
        <v>2.1308126895000008E-2</v>
      </c>
    </row>
    <row r="20" spans="1:18" x14ac:dyDescent="0.2">
      <c r="A20">
        <v>0</v>
      </c>
      <c r="B20">
        <f>$B$2</f>
        <v>0.05</v>
      </c>
      <c r="C20">
        <f t="shared" ca="1" si="0"/>
        <v>4.5000000000000005E-2</v>
      </c>
      <c r="D20">
        <f t="shared" ca="1" si="0"/>
        <v>4.0500000000000008E-2</v>
      </c>
      <c r="E20">
        <f t="shared" ca="1" si="0"/>
        <v>3.645000000000001E-2</v>
      </c>
      <c r="F20">
        <f t="shared" ca="1" si="0"/>
        <v>3.2805000000000008E-2</v>
      </c>
      <c r="G20">
        <f t="shared" ca="1" si="0"/>
        <v>2.9524500000000009E-2</v>
      </c>
      <c r="H20">
        <f t="shared" ca="1" si="0"/>
        <v>2.657205000000001E-2</v>
      </c>
      <c r="I20">
        <f t="shared" ca="1" si="0"/>
        <v>2.3914845000000011E-2</v>
      </c>
      <c r="J20">
        <f t="shared" ca="1" si="0"/>
        <v>2.1523360500000012E-2</v>
      </c>
      <c r="K20">
        <f t="shared" ca="1" si="0"/>
        <v>1.937102445000001E-2</v>
      </c>
      <c r="L20">
        <f t="shared" ca="1" si="0"/>
        <v>1.7433922005000008E-2</v>
      </c>
    </row>
    <row r="23" spans="1:18" x14ac:dyDescent="0.2">
      <c r="A23" s="10" t="s">
        <v>27</v>
      </c>
    </row>
    <row r="24" spans="1:18" x14ac:dyDescent="0.2">
      <c r="A24" t="s">
        <v>28</v>
      </c>
      <c r="B24">
        <v>0.01</v>
      </c>
    </row>
    <row r="25" spans="1:18" x14ac:dyDescent="0.2">
      <c r="A25" t="s">
        <v>29</v>
      </c>
      <c r="B25">
        <v>1.01</v>
      </c>
    </row>
    <row r="27" spans="1:18" x14ac:dyDescent="0.2">
      <c r="A27" s="10" t="s">
        <v>26</v>
      </c>
    </row>
    <row r="28" spans="1:18" x14ac:dyDescent="0.2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8" x14ac:dyDescent="0.2">
      <c r="A29">
        <v>10</v>
      </c>
      <c r="B29" t="str">
        <f t="shared" ref="B29:L39" si="1">IF($A29&lt;=B$28,$B$24*($B$25)^($A29-0.5*B$28),"")</f>
        <v/>
      </c>
      <c r="C29" t="str">
        <f t="shared" si="1"/>
        <v/>
      </c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>
        <f t="shared" si="1"/>
        <v>1.0510100501E-2</v>
      </c>
    </row>
    <row r="30" spans="1:18" x14ac:dyDescent="0.2">
      <c r="A30">
        <v>9</v>
      </c>
      <c r="B30" t="str">
        <f t="shared" si="1"/>
        <v/>
      </c>
      <c r="C30" t="str">
        <f t="shared" si="1"/>
        <v/>
      </c>
      <c r="D30" t="str">
        <f t="shared" si="1"/>
        <v/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>
        <f t="shared" si="1"/>
        <v>1.045794087133964E-2</v>
      </c>
      <c r="L30">
        <f t="shared" si="1"/>
        <v>1.04060401E-2</v>
      </c>
    </row>
    <row r="31" spans="1:18" x14ac:dyDescent="0.2">
      <c r="A31">
        <v>8</v>
      </c>
      <c r="B31" t="str">
        <f t="shared" si="1"/>
        <v/>
      </c>
      <c r="C31" t="str">
        <f t="shared" si="1"/>
        <v/>
      </c>
      <c r="D31" t="str">
        <f t="shared" si="1"/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>
        <f t="shared" si="1"/>
        <v>1.04060401E-2</v>
      </c>
      <c r="K31">
        <f t="shared" si="1"/>
        <v>1.0354396902316473E-2</v>
      </c>
      <c r="L31">
        <f t="shared" si="1"/>
        <v>1.030301E-2</v>
      </c>
      <c r="R31">
        <f>COMBIN(4,2)</f>
        <v>6</v>
      </c>
    </row>
    <row r="32" spans="1:18" x14ac:dyDescent="0.2">
      <c r="A32">
        <v>7</v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>
        <f t="shared" si="1"/>
        <v>1.0354396902316473E-2</v>
      </c>
      <c r="J32">
        <f t="shared" si="1"/>
        <v>1.030301E-2</v>
      </c>
      <c r="K32">
        <f t="shared" si="1"/>
        <v>1.025187812110542E-2</v>
      </c>
      <c r="L32">
        <f t="shared" si="1"/>
        <v>1.0201E-2</v>
      </c>
    </row>
    <row r="33" spans="1:12" x14ac:dyDescent="0.2">
      <c r="A33">
        <v>6</v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>
        <f t="shared" si="1"/>
        <v>1.030301E-2</v>
      </c>
      <c r="I33">
        <f t="shared" si="1"/>
        <v>1.025187812110542E-2</v>
      </c>
      <c r="J33">
        <f t="shared" si="1"/>
        <v>1.0201E-2</v>
      </c>
      <c r="K33">
        <f t="shared" si="1"/>
        <v>1.0150374377332098E-2</v>
      </c>
      <c r="L33">
        <f t="shared" si="1"/>
        <v>1.01E-2</v>
      </c>
    </row>
    <row r="34" spans="1:12" x14ac:dyDescent="0.2">
      <c r="A34">
        <v>5</v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1.025187812110542E-2</v>
      </c>
      <c r="H34">
        <f t="shared" si="1"/>
        <v>1.0201E-2</v>
      </c>
      <c r="I34">
        <f t="shared" si="1"/>
        <v>1.0150374377332098E-2</v>
      </c>
      <c r="J34">
        <f t="shared" si="1"/>
        <v>1.01E-2</v>
      </c>
      <c r="K34">
        <f t="shared" si="1"/>
        <v>1.0049875621120889E-2</v>
      </c>
      <c r="L34">
        <f t="shared" si="1"/>
        <v>0.01</v>
      </c>
    </row>
    <row r="35" spans="1:12" x14ac:dyDescent="0.2">
      <c r="A35">
        <v>4</v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>
        <f t="shared" si="1"/>
        <v>1.0201E-2</v>
      </c>
      <c r="G35">
        <f t="shared" si="1"/>
        <v>1.0150374377332098E-2</v>
      </c>
      <c r="H35">
        <f t="shared" si="1"/>
        <v>1.01E-2</v>
      </c>
      <c r="I35">
        <f t="shared" si="1"/>
        <v>1.0049875621120889E-2</v>
      </c>
      <c r="J35">
        <f t="shared" si="1"/>
        <v>0.01</v>
      </c>
      <c r="K35">
        <f t="shared" si="1"/>
        <v>9.9503719020998926E-3</v>
      </c>
      <c r="L35">
        <f t="shared" si="1"/>
        <v>9.9009900990099011E-3</v>
      </c>
    </row>
    <row r="36" spans="1:12" x14ac:dyDescent="0.2">
      <c r="A36">
        <v>3</v>
      </c>
      <c r="B36" t="str">
        <f t="shared" si="1"/>
        <v/>
      </c>
      <c r="C36" t="str">
        <f t="shared" si="1"/>
        <v/>
      </c>
      <c r="D36" t="str">
        <f t="shared" si="1"/>
        <v/>
      </c>
      <c r="E36">
        <f t="shared" si="1"/>
        <v>1.0150374377332098E-2</v>
      </c>
      <c r="F36">
        <f t="shared" si="1"/>
        <v>1.01E-2</v>
      </c>
      <c r="G36">
        <f t="shared" si="1"/>
        <v>1.0049875621120889E-2</v>
      </c>
      <c r="H36">
        <f t="shared" si="1"/>
        <v>0.01</v>
      </c>
      <c r="I36">
        <f t="shared" si="1"/>
        <v>9.9503719020998926E-3</v>
      </c>
      <c r="J36">
        <f t="shared" si="1"/>
        <v>9.9009900990099011E-3</v>
      </c>
      <c r="K36">
        <f t="shared" si="1"/>
        <v>9.8518533684157344E-3</v>
      </c>
      <c r="L36">
        <f t="shared" si="1"/>
        <v>9.8029604940692086E-3</v>
      </c>
    </row>
    <row r="37" spans="1:12" x14ac:dyDescent="0.2">
      <c r="A37">
        <v>2</v>
      </c>
      <c r="B37" t="str">
        <f t="shared" si="1"/>
        <v/>
      </c>
      <c r="C37" t="str">
        <f t="shared" si="1"/>
        <v/>
      </c>
      <c r="D37">
        <f t="shared" si="1"/>
        <v>1.01E-2</v>
      </c>
      <c r="E37">
        <f t="shared" si="1"/>
        <v>1.0049875621120889E-2</v>
      </c>
      <c r="F37">
        <f t="shared" si="1"/>
        <v>0.01</v>
      </c>
      <c r="G37">
        <f t="shared" si="1"/>
        <v>9.9503719020998926E-3</v>
      </c>
      <c r="H37">
        <f t="shared" si="1"/>
        <v>9.9009900990099011E-3</v>
      </c>
      <c r="I37">
        <f t="shared" si="1"/>
        <v>9.8518533684157344E-3</v>
      </c>
      <c r="J37">
        <f t="shared" si="1"/>
        <v>9.8029604940692086E-3</v>
      </c>
      <c r="K37">
        <f t="shared" si="1"/>
        <v>9.754310265758152E-3</v>
      </c>
      <c r="L37">
        <f t="shared" si="1"/>
        <v>9.7059014792764461E-3</v>
      </c>
    </row>
    <row r="38" spans="1:12" x14ac:dyDescent="0.2">
      <c r="A38">
        <v>1</v>
      </c>
      <c r="B38" t="str">
        <f t="shared" si="1"/>
        <v/>
      </c>
      <c r="C38">
        <f t="shared" si="1"/>
        <v>1.0049875621120889E-2</v>
      </c>
      <c r="D38">
        <f t="shared" si="1"/>
        <v>0.01</v>
      </c>
      <c r="E38">
        <f t="shared" si="1"/>
        <v>9.9503719020998926E-3</v>
      </c>
      <c r="F38">
        <f t="shared" si="1"/>
        <v>9.9009900990099011E-3</v>
      </c>
      <c r="G38">
        <f t="shared" si="1"/>
        <v>9.8518533684157344E-3</v>
      </c>
      <c r="H38">
        <f t="shared" si="1"/>
        <v>9.8029604940692086E-3</v>
      </c>
      <c r="I38">
        <f t="shared" si="1"/>
        <v>9.754310265758152E-3</v>
      </c>
      <c r="J38">
        <f t="shared" si="1"/>
        <v>9.7059014792764461E-3</v>
      </c>
      <c r="K38">
        <f t="shared" si="1"/>
        <v>9.6577329363942109E-3</v>
      </c>
      <c r="L38">
        <f t="shared" si="1"/>
        <v>9.6098034448281622E-3</v>
      </c>
    </row>
    <row r="39" spans="1:12" x14ac:dyDescent="0.2">
      <c r="A39">
        <v>0</v>
      </c>
      <c r="B39">
        <f>IF($A39&lt;=B$28,$B$24*($B$25)^($A39-0.5*B$28),"")</f>
        <v>0.01</v>
      </c>
      <c r="C39">
        <f>IF($A39&lt;=C$28,$B$24*($B$25)^($A39-0.5*C$28),"")</f>
        <v>9.9503719020998926E-3</v>
      </c>
      <c r="D39">
        <f t="shared" si="1"/>
        <v>9.9009900990099011E-3</v>
      </c>
      <c r="E39">
        <f t="shared" si="1"/>
        <v>9.8518533684157344E-3</v>
      </c>
      <c r="F39">
        <f t="shared" si="1"/>
        <v>9.8029604940692086E-3</v>
      </c>
      <c r="G39">
        <f t="shared" si="1"/>
        <v>9.754310265758152E-3</v>
      </c>
      <c r="H39">
        <f t="shared" si="1"/>
        <v>9.7059014792764461E-3</v>
      </c>
      <c r="I39">
        <f t="shared" si="1"/>
        <v>9.6577329363942109E-3</v>
      </c>
      <c r="J39">
        <f t="shared" si="1"/>
        <v>9.6098034448281622E-3</v>
      </c>
      <c r="K39">
        <f t="shared" si="1"/>
        <v>9.56211181821209E-3</v>
      </c>
      <c r="L39">
        <f t="shared" si="1"/>
        <v>9.5146568760674892E-3</v>
      </c>
    </row>
    <row r="41" spans="1:12" x14ac:dyDescent="0.2">
      <c r="A41" t="s">
        <v>35</v>
      </c>
    </row>
    <row r="42" spans="1:12" x14ac:dyDescent="0.2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12" x14ac:dyDescent="0.2">
      <c r="A43">
        <v>10</v>
      </c>
      <c r="B43" t="str">
        <f t="shared" ref="B43:L52" si="2">IF($A43&lt;=B$42,COMBIN(B$42,$A43),"")</f>
        <v/>
      </c>
      <c r="C43" t="str">
        <f t="shared" si="2"/>
        <v/>
      </c>
      <c r="D43" t="str">
        <f t="shared" si="2"/>
        <v/>
      </c>
      <c r="E43" t="str">
        <f t="shared" si="2"/>
        <v/>
      </c>
      <c r="F43" t="str">
        <f t="shared" si="2"/>
        <v/>
      </c>
      <c r="G43" t="str">
        <f t="shared" si="2"/>
        <v/>
      </c>
      <c r="H43" t="str">
        <f t="shared" si="2"/>
        <v/>
      </c>
      <c r="I43" t="str">
        <f t="shared" si="2"/>
        <v/>
      </c>
      <c r="J43" t="str">
        <f t="shared" si="2"/>
        <v/>
      </c>
      <c r="K43" t="str">
        <f t="shared" si="2"/>
        <v/>
      </c>
      <c r="L43">
        <f t="shared" si="2"/>
        <v>1</v>
      </c>
    </row>
    <row r="44" spans="1:12" x14ac:dyDescent="0.2">
      <c r="A44">
        <v>9</v>
      </c>
      <c r="B44" t="str">
        <f t="shared" si="2"/>
        <v/>
      </c>
      <c r="C44" t="str">
        <f t="shared" si="2"/>
        <v/>
      </c>
      <c r="D44" t="str">
        <f t="shared" si="2"/>
        <v/>
      </c>
      <c r="E44" t="str">
        <f t="shared" si="2"/>
        <v/>
      </c>
      <c r="F44" t="str">
        <f t="shared" si="2"/>
        <v/>
      </c>
      <c r="G44" t="str">
        <f t="shared" si="2"/>
        <v/>
      </c>
      <c r="H44" t="str">
        <f t="shared" si="2"/>
        <v/>
      </c>
      <c r="I44" t="str">
        <f t="shared" si="2"/>
        <v/>
      </c>
      <c r="J44" t="str">
        <f t="shared" si="2"/>
        <v/>
      </c>
      <c r="K44">
        <f t="shared" si="2"/>
        <v>1</v>
      </c>
      <c r="L44">
        <f t="shared" si="2"/>
        <v>10</v>
      </c>
    </row>
    <row r="45" spans="1:12" x14ac:dyDescent="0.2">
      <c r="A45">
        <v>8</v>
      </c>
      <c r="B45" t="str">
        <f t="shared" si="2"/>
        <v/>
      </c>
      <c r="C45" t="str">
        <f t="shared" si="2"/>
        <v/>
      </c>
      <c r="D45" t="str">
        <f t="shared" si="2"/>
        <v/>
      </c>
      <c r="E45" t="str">
        <f t="shared" si="2"/>
        <v/>
      </c>
      <c r="F45" t="str">
        <f t="shared" si="2"/>
        <v/>
      </c>
      <c r="G45" t="str">
        <f t="shared" si="2"/>
        <v/>
      </c>
      <c r="H45" t="str">
        <f t="shared" si="2"/>
        <v/>
      </c>
      <c r="I45" t="str">
        <f t="shared" si="2"/>
        <v/>
      </c>
      <c r="J45">
        <f t="shared" si="2"/>
        <v>1</v>
      </c>
      <c r="K45">
        <f t="shared" si="2"/>
        <v>9</v>
      </c>
      <c r="L45">
        <f t="shared" si="2"/>
        <v>45</v>
      </c>
    </row>
    <row r="46" spans="1:12" x14ac:dyDescent="0.2">
      <c r="A46">
        <v>7</v>
      </c>
      <c r="B46" t="str">
        <f t="shared" si="2"/>
        <v/>
      </c>
      <c r="C46" t="str">
        <f t="shared" si="2"/>
        <v/>
      </c>
      <c r="D46" t="str">
        <f t="shared" si="2"/>
        <v/>
      </c>
      <c r="E46" t="str">
        <f t="shared" si="2"/>
        <v/>
      </c>
      <c r="F46" t="str">
        <f t="shared" si="2"/>
        <v/>
      </c>
      <c r="G46" t="str">
        <f t="shared" si="2"/>
        <v/>
      </c>
      <c r="H46" t="str">
        <f t="shared" si="2"/>
        <v/>
      </c>
      <c r="I46">
        <f t="shared" si="2"/>
        <v>1</v>
      </c>
      <c r="J46">
        <f t="shared" si="2"/>
        <v>8</v>
      </c>
      <c r="K46">
        <f t="shared" si="2"/>
        <v>36</v>
      </c>
      <c r="L46">
        <f t="shared" si="2"/>
        <v>120</v>
      </c>
    </row>
    <row r="47" spans="1:12" x14ac:dyDescent="0.2">
      <c r="A47">
        <v>6</v>
      </c>
      <c r="B47" t="str">
        <f t="shared" si="2"/>
        <v/>
      </c>
      <c r="C47" t="str">
        <f t="shared" si="2"/>
        <v/>
      </c>
      <c r="D47" t="str">
        <f t="shared" si="2"/>
        <v/>
      </c>
      <c r="E47" t="str">
        <f t="shared" si="2"/>
        <v/>
      </c>
      <c r="F47" t="str">
        <f t="shared" si="2"/>
        <v/>
      </c>
      <c r="G47" t="str">
        <f t="shared" si="2"/>
        <v/>
      </c>
      <c r="H47">
        <f t="shared" si="2"/>
        <v>1</v>
      </c>
      <c r="I47">
        <f t="shared" si="2"/>
        <v>7</v>
      </c>
      <c r="J47">
        <f t="shared" si="2"/>
        <v>28</v>
      </c>
      <c r="K47">
        <f t="shared" si="2"/>
        <v>83.999999999999986</v>
      </c>
      <c r="L47">
        <f t="shared" si="2"/>
        <v>209.99999999999997</v>
      </c>
    </row>
    <row r="48" spans="1:12" x14ac:dyDescent="0.2">
      <c r="A48">
        <v>5</v>
      </c>
      <c r="B48" t="str">
        <f t="shared" si="2"/>
        <v/>
      </c>
      <c r="C48" t="str">
        <f t="shared" si="2"/>
        <v/>
      </c>
      <c r="D48" t="str">
        <f t="shared" si="2"/>
        <v/>
      </c>
      <c r="E48" t="str">
        <f t="shared" si="2"/>
        <v/>
      </c>
      <c r="F48" t="str">
        <f t="shared" si="2"/>
        <v/>
      </c>
      <c r="G48">
        <f t="shared" si="2"/>
        <v>1</v>
      </c>
      <c r="H48">
        <f t="shared" si="2"/>
        <v>6</v>
      </c>
      <c r="I48">
        <f t="shared" si="2"/>
        <v>21</v>
      </c>
      <c r="J48">
        <f t="shared" si="2"/>
        <v>56</v>
      </c>
      <c r="K48">
        <f t="shared" si="2"/>
        <v>126</v>
      </c>
      <c r="L48">
        <f t="shared" si="2"/>
        <v>252</v>
      </c>
    </row>
    <row r="49" spans="1:28" x14ac:dyDescent="0.2">
      <c r="A49">
        <v>4</v>
      </c>
      <c r="B49" t="str">
        <f t="shared" si="2"/>
        <v/>
      </c>
      <c r="C49" t="str">
        <f t="shared" si="2"/>
        <v/>
      </c>
      <c r="D49" t="str">
        <f t="shared" si="2"/>
        <v/>
      </c>
      <c r="E49" t="str">
        <f t="shared" si="2"/>
        <v/>
      </c>
      <c r="F49">
        <f t="shared" si="2"/>
        <v>1</v>
      </c>
      <c r="G49">
        <f t="shared" si="2"/>
        <v>5</v>
      </c>
      <c r="H49">
        <f t="shared" si="2"/>
        <v>15</v>
      </c>
      <c r="I49">
        <f t="shared" si="2"/>
        <v>35</v>
      </c>
      <c r="J49">
        <f t="shared" si="2"/>
        <v>70</v>
      </c>
      <c r="K49">
        <f t="shared" si="2"/>
        <v>126</v>
      </c>
      <c r="L49">
        <f t="shared" si="2"/>
        <v>209.99999999999997</v>
      </c>
    </row>
    <row r="50" spans="1:28" x14ac:dyDescent="0.2">
      <c r="A50">
        <v>3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1</v>
      </c>
      <c r="F50">
        <f t="shared" si="2"/>
        <v>4</v>
      </c>
      <c r="G50">
        <f t="shared" si="2"/>
        <v>10</v>
      </c>
      <c r="H50">
        <f t="shared" si="2"/>
        <v>20</v>
      </c>
      <c r="I50">
        <f t="shared" si="2"/>
        <v>35</v>
      </c>
      <c r="J50">
        <f t="shared" si="2"/>
        <v>56</v>
      </c>
      <c r="K50">
        <f t="shared" si="2"/>
        <v>83.999999999999986</v>
      </c>
      <c r="L50">
        <f t="shared" si="2"/>
        <v>120</v>
      </c>
    </row>
    <row r="51" spans="1:28" x14ac:dyDescent="0.2">
      <c r="A51">
        <v>2</v>
      </c>
      <c r="B51" t="str">
        <f t="shared" si="2"/>
        <v/>
      </c>
      <c r="C51" t="str">
        <f t="shared" si="2"/>
        <v/>
      </c>
      <c r="D51">
        <f t="shared" si="2"/>
        <v>1</v>
      </c>
      <c r="E51">
        <f t="shared" si="2"/>
        <v>3</v>
      </c>
      <c r="F51">
        <f t="shared" si="2"/>
        <v>6</v>
      </c>
      <c r="G51">
        <f t="shared" si="2"/>
        <v>10</v>
      </c>
      <c r="H51">
        <f t="shared" si="2"/>
        <v>15</v>
      </c>
      <c r="I51">
        <f t="shared" si="2"/>
        <v>21</v>
      </c>
      <c r="J51">
        <f t="shared" si="2"/>
        <v>28</v>
      </c>
      <c r="K51">
        <f t="shared" si="2"/>
        <v>36</v>
      </c>
      <c r="L51">
        <f t="shared" si="2"/>
        <v>45</v>
      </c>
    </row>
    <row r="52" spans="1:28" x14ac:dyDescent="0.2">
      <c r="A52">
        <v>1</v>
      </c>
      <c r="B52" t="str">
        <f t="shared" si="2"/>
        <v/>
      </c>
      <c r="C52">
        <f t="shared" si="2"/>
        <v>1</v>
      </c>
      <c r="D52">
        <f t="shared" si="2"/>
        <v>2</v>
      </c>
      <c r="E52">
        <f t="shared" si="2"/>
        <v>3</v>
      </c>
      <c r="F52">
        <f t="shared" si="2"/>
        <v>4</v>
      </c>
      <c r="G52">
        <f t="shared" si="2"/>
        <v>5</v>
      </c>
      <c r="H52">
        <f t="shared" si="2"/>
        <v>6</v>
      </c>
      <c r="I52">
        <f t="shared" si="2"/>
        <v>7</v>
      </c>
      <c r="J52">
        <f t="shared" si="2"/>
        <v>8</v>
      </c>
      <c r="K52">
        <f t="shared" si="2"/>
        <v>9</v>
      </c>
      <c r="L52">
        <f t="shared" si="2"/>
        <v>10</v>
      </c>
    </row>
    <row r="53" spans="1:28" x14ac:dyDescent="0.2">
      <c r="A53">
        <v>0</v>
      </c>
      <c r="B53">
        <f>IF($A53&lt;=B$42,COMBIN(B$42,$A53),"")</f>
        <v>1</v>
      </c>
      <c r="C53">
        <f t="shared" ref="C53:L53" si="3">IF($A53&lt;=C$42,COMBIN(C$42,$A53),"")</f>
        <v>1</v>
      </c>
      <c r="D53">
        <f t="shared" si="3"/>
        <v>1</v>
      </c>
      <c r="E53">
        <f t="shared" si="3"/>
        <v>1</v>
      </c>
      <c r="F53">
        <f t="shared" si="3"/>
        <v>1</v>
      </c>
      <c r="G53">
        <f t="shared" si="3"/>
        <v>1</v>
      </c>
      <c r="H53">
        <f t="shared" si="3"/>
        <v>1</v>
      </c>
      <c r="I53">
        <f t="shared" si="3"/>
        <v>1</v>
      </c>
      <c r="J53">
        <f t="shared" si="3"/>
        <v>1</v>
      </c>
      <c r="K53">
        <f t="shared" si="3"/>
        <v>1</v>
      </c>
      <c r="L53">
        <f t="shared" si="3"/>
        <v>1</v>
      </c>
    </row>
    <row r="56" spans="1:28" x14ac:dyDescent="0.2">
      <c r="A56" s="10" t="s">
        <v>34</v>
      </c>
      <c r="Q56" s="10" t="s">
        <v>34</v>
      </c>
    </row>
    <row r="57" spans="1:28" x14ac:dyDescent="0.2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R57">
        <v>0</v>
      </c>
      <c r="S57">
        <v>1</v>
      </c>
      <c r="T57">
        <v>2</v>
      </c>
      <c r="U57">
        <v>3</v>
      </c>
      <c r="V57">
        <v>4</v>
      </c>
      <c r="W57">
        <v>5</v>
      </c>
      <c r="X57">
        <v>6</v>
      </c>
      <c r="Y57">
        <v>7</v>
      </c>
      <c r="Z57">
        <v>8</v>
      </c>
      <c r="AA57">
        <v>9</v>
      </c>
      <c r="AB57">
        <v>10</v>
      </c>
    </row>
    <row r="58" spans="1:28" x14ac:dyDescent="0.2">
      <c r="A58">
        <v>10</v>
      </c>
      <c r="L58">
        <f>K59*(1-K30)</f>
        <v>0.90230631392602456</v>
      </c>
      <c r="Q58">
        <v>10</v>
      </c>
      <c r="AB58">
        <f>K59*(1-K30)</f>
        <v>0.90230631392602456</v>
      </c>
    </row>
    <row r="59" spans="1:28" x14ac:dyDescent="0.2">
      <c r="A59">
        <v>9</v>
      </c>
      <c r="K59">
        <f>J60*(1-J31)</f>
        <v>0.91184230685510115</v>
      </c>
      <c r="L59">
        <f t="shared" ref="L59" si="4">(K44/(K44+K45))*K59*(1-K30)+(K45/(K44+K45))*K60*(1-K31)</f>
        <v>0.90272566795566533</v>
      </c>
      <c r="Q59">
        <v>9</v>
      </c>
      <c r="AA59">
        <f>J60*(1-J31)</f>
        <v>0.91184230685510115</v>
      </c>
      <c r="AB59">
        <f t="shared" ref="AB59:AB66" si="5">$B$6*K59*(1-K30)+$B$5*K60*(1-K31)</f>
        <v>0.90253928838693609</v>
      </c>
    </row>
    <row r="60" spans="1:28" x14ac:dyDescent="0.2">
      <c r="A60">
        <v>8</v>
      </c>
      <c r="J60">
        <f>I61*(1-I32)</f>
        <v>0.92143075221199233</v>
      </c>
      <c r="K60">
        <f t="shared" ref="K60" si="6">(J45/(J45+J46))*J60*(1-J31)+(J46/(J45+J46))*J61*(1-J32)</f>
        <v>0.91221772725719763</v>
      </c>
      <c r="L60">
        <f t="shared" ref="L60" si="7">(K45/(K45+K46))*K60*(1-K31)+(K46/(K45+K46))*K61*(1-K32)</f>
        <v>0.90314270870458735</v>
      </c>
      <c r="Q60">
        <v>8</v>
      </c>
      <c r="Z60">
        <f>I61*(1-I32)</f>
        <v>0.92143075221199233</v>
      </c>
      <c r="AA60">
        <f t="shared" ref="AA60:AA66" si="8">$B$6*J60*(1-J31)+$B$5*J61*(1-J32)</f>
        <v>0.91205348083128046</v>
      </c>
      <c r="AB60">
        <f t="shared" si="5"/>
        <v>0.90300379150830989</v>
      </c>
    </row>
    <row r="61" spans="1:28" x14ac:dyDescent="0.2">
      <c r="A61">
        <v>7</v>
      </c>
      <c r="I61">
        <f>H62*(1-H33)</f>
        <v>0.93107143539851811</v>
      </c>
      <c r="J61">
        <f t="shared" ref="J61" si="9">(I46/(I46+I47))*I61*(1-I32)+(I47/(I46+I47))*I62*(1-I33)</f>
        <v>0.92176157351702137</v>
      </c>
      <c r="K61">
        <f t="shared" ref="K61" si="10">(J46/(J46+J47))*J61*(1-J32)+(J47/(J46+J47))*J62*(1-J33)</f>
        <v>0.91259109282683926</v>
      </c>
      <c r="L61">
        <f t="shared" ref="L61" si="11">(K46/(K46+K47))*K61*(1-K32)+(K47/(K46+K47))*K62*(1-K33)</f>
        <v>0.90355744968421692</v>
      </c>
      <c r="Q61">
        <v>7</v>
      </c>
      <c r="Y61">
        <f>H62*(1-H33)</f>
        <v>0.93107143539851811</v>
      </c>
      <c r="Z61">
        <f t="shared" ref="Z61:Z66" si="12">$B$6*I61*(1-I32)+$B$5*I62*(1-I33)</f>
        <v>0.92161979295772323</v>
      </c>
      <c r="AA61">
        <f t="shared" si="8"/>
        <v>0.91247450781991801</v>
      </c>
      <c r="AB61">
        <f t="shared" si="5"/>
        <v>0.90346541267980407</v>
      </c>
    </row>
    <row r="62" spans="1:28" x14ac:dyDescent="0.2">
      <c r="A62">
        <v>6</v>
      </c>
      <c r="H62">
        <f>G63*(1-G34)</f>
        <v>0.94076413771705836</v>
      </c>
      <c r="I62">
        <f t="shared" ref="I62" si="13">(H47/(H47+H48))*H62*(1-H33)+(H48/(H47+H48))*H63*(1-H34)</f>
        <v>0.93135699207343026</v>
      </c>
      <c r="J62">
        <f t="shared" ref="J62" si="14">(I47/(I47+I48))*I62*(1-I33)+(I48/(I47+I48))*I63*(1-I34)</f>
        <v>0.92209060711556212</v>
      </c>
      <c r="K62">
        <f t="shared" ref="K62" si="15">(J47/(J47+J48))*J62*(1-J33)+(J48/(J47+J48))*J63*(1-J34)</f>
        <v>0.91296241550060064</v>
      </c>
      <c r="L62">
        <f t="shared" ref="L62" si="16">(K47/(K47+K48))*K62*(1-K33)+(K48/(K47+K48))*K63*(1-K34)</f>
        <v>0.90396990433067059</v>
      </c>
      <c r="Q62">
        <v>6</v>
      </c>
      <c r="X62">
        <f>G63*(1-G34)</f>
        <v>0.94076413771705836</v>
      </c>
      <c r="Y62">
        <f t="shared" ref="Y62:Y66" si="17">$B$6*H62*(1-H33)+$B$5*H63*(1-H34)</f>
        <v>0.93123801012555019</v>
      </c>
      <c r="Z62">
        <f t="shared" si="12"/>
        <v>0.92199668264485946</v>
      </c>
      <c r="AA62">
        <f t="shared" si="8"/>
        <v>0.91289290183354466</v>
      </c>
      <c r="AB62">
        <f t="shared" si="5"/>
        <v>0.90392417114069823</v>
      </c>
    </row>
    <row r="63" spans="1:28" x14ac:dyDescent="0.2">
      <c r="A63">
        <v>5</v>
      </c>
      <c r="G63">
        <f>F64*(1-F35)</f>
        <v>0.95050863641059791</v>
      </c>
      <c r="H63">
        <f t="shared" ref="H63" si="18">(G48/(G48+G49))*G63*(1-G34)+(G49/(G48+G49))*G64*(1-G35)</f>
        <v>0.94100376425171406</v>
      </c>
      <c r="I63">
        <f t="shared" ref="I63" si="19">(H48/(H48+H49))*H63*(1-H34)+(H49/(H48+H49))*H64*(1-H35)</f>
        <v>0.93164103689604549</v>
      </c>
      <c r="J63">
        <f t="shared" ref="J63" si="20">(I48/(I48+I49))*I63*(1-I34)+(I49/(I48+I49))*I64*(1-I35)</f>
        <v>0.92241786325357411</v>
      </c>
      <c r="K63">
        <f t="shared" ref="K63" si="21">(J48/(J48+J49))*J63*(1-J34)+(J49/(J48+J49))*J64*(1-J35)</f>
        <v>0.9133317071482262</v>
      </c>
      <c r="L63">
        <f t="shared" ref="L63" si="22">(K48/(K48+K49))*K63*(1-K34)+(K49/(K48+K49))*K64*(1-K35)</f>
        <v>0.90438008600509256</v>
      </c>
      <c r="Q63">
        <v>5</v>
      </c>
      <c r="W63">
        <f>F64*(1-F35)</f>
        <v>0.95050863641059791</v>
      </c>
      <c r="X63">
        <f t="shared" ref="X63:X66" si="23">$B$6*G63*(1-G34)+$B$5*G64*(1-G35)</f>
        <v>0.94090791363785176</v>
      </c>
      <c r="Y63">
        <f t="shared" si="17"/>
        <v>0.93157010128300655</v>
      </c>
      <c r="Z63">
        <f t="shared" si="12"/>
        <v>0.92237119692011227</v>
      </c>
      <c r="AA63">
        <f t="shared" si="8"/>
        <v>0.91330868071687488</v>
      </c>
      <c r="AB63">
        <f t="shared" si="5"/>
        <v>0.90438008600509256</v>
      </c>
    </row>
    <row r="64" spans="1:28" x14ac:dyDescent="0.2">
      <c r="A64">
        <v>4</v>
      </c>
      <c r="F64">
        <f>E65*(1-E36)</f>
        <v>0.960304704703276</v>
      </c>
      <c r="G64">
        <f t="shared" ref="G64" si="24">(F49/(F49+F50))*F64*(1-F35)+(F50/(F49+F50))*F65*(1-F36)</f>
        <v>0.95070166740394912</v>
      </c>
      <c r="H64">
        <f t="shared" ref="H64" si="25">(G49/(G49+G50))*G64*(1-G35)+(G50/(G49+G50))*G65*(1-G36)</f>
        <v>0.94124216356544177</v>
      </c>
      <c r="I64">
        <f t="shared" ref="I64" si="26">(H49/(H49+H50))*H64*(1-H35)+(H50/(H49+H50))*H65*(1-H36)</f>
        <v>0.93192357830430794</v>
      </c>
      <c r="J64">
        <f t="shared" ref="J64" si="27">(I49/(I49+I50))*I64*(1-I35)+(I50/(I49+I50))*I65*(1-I36)</f>
        <v>0.92274335212023917</v>
      </c>
      <c r="K64">
        <f t="shared" ref="K64" si="28">(J49/(J49+J50))*J64*(1-J35)+(J50/(J49+J50))*J65*(1-J36)</f>
        <v>0.91369897957294477</v>
      </c>
      <c r="L64">
        <f t="shared" ref="L64" si="29">(K49/(K49+K50))*K64*(1-K35)+(K50/(K49+K50))*K65*(1-K36)</f>
        <v>0.90478800799399262</v>
      </c>
      <c r="Q64">
        <v>4</v>
      </c>
      <c r="V64">
        <f>E65*(1-E36)</f>
        <v>0.960304704703276</v>
      </c>
      <c r="W64">
        <f t="shared" ref="W64:W66" si="30">$B$6*F64*(1-F35)+$B$5*F65*(1-F36)</f>
        <v>0.95062928078144238</v>
      </c>
      <c r="X64">
        <f t="shared" si="23"/>
        <v>0.94119454506374267</v>
      </c>
      <c r="Y64">
        <f t="shared" si="17"/>
        <v>0.93190008323044826</v>
      </c>
      <c r="Z64">
        <f t="shared" si="12"/>
        <v>0.92274335212023917</v>
      </c>
      <c r="AA64">
        <f t="shared" si="8"/>
        <v>0.91372186219468332</v>
      </c>
      <c r="AB64">
        <f t="shared" si="5"/>
        <v>0.90483317626258453</v>
      </c>
    </row>
    <row r="65" spans="1:28" x14ac:dyDescent="0.2">
      <c r="A65">
        <v>3</v>
      </c>
      <c r="E65">
        <f>D66*(1-D37)</f>
        <v>0.97015211184142591</v>
      </c>
      <c r="F65">
        <f t="shared" ref="F65" si="31">(E50/(E50+E51))*E65*(1-E36)+(E51/(E50+E51))*E66*(1-E37)</f>
        <v>0.96045047494927449</v>
      </c>
      <c r="G65">
        <f t="shared" ref="G65" si="32">(F50/(F50+F51))*F65*(1-F36)+(F51/(F50+F51))*F66*(1-F37)</f>
        <v>0.95089376463229403</v>
      </c>
      <c r="H65">
        <f>(G50/(G50+G51))*G65*(1-G36)+(G51/(G50+G51))*G66*(1-G37)</f>
        <v>0.94147934216915741</v>
      </c>
      <c r="I65">
        <f t="shared" ref="I65" si="33">(H50/(H50+H51))*H65*(1-H36)+(H51/(H50+H51))*H66*(1-H37)</f>
        <v>0.93220462469105203</v>
      </c>
      <c r="J65">
        <f t="shared" ref="J65" si="34">(I50/(I50+I51))*I65*(1-I36)+(I51/(I50+I51))*I66*(1-I37)</f>
        <v>0.92306708384823311</v>
      </c>
      <c r="K65">
        <f t="shared" ref="K65" si="35">(J50/(J50+J51))*J65*(1-J36)+(J51/(J50+J51))*J66*(1-J37)</f>
        <v>0.91406424451178625</v>
      </c>
      <c r="L65">
        <f t="shared" ref="L65" si="36">(K50/(K50+K51))*K65*(1-K36)+(K51/(K50+K51))*K66*(1-K37)</f>
        <v>0.90519368350958485</v>
      </c>
      <c r="Q65">
        <v>3</v>
      </c>
      <c r="U65">
        <f>D66*(1-D37)</f>
        <v>0.97015211184142591</v>
      </c>
      <c r="V65">
        <f t="shared" ref="U65:AB67" si="37">$B$6*E65*(1-E36)+$B$5*E66*(1-E37)</f>
        <v>0.96040188486727496</v>
      </c>
      <c r="W65">
        <f t="shared" si="30"/>
        <v>0.95086979138562622</v>
      </c>
      <c r="X65">
        <f t="shared" si="23"/>
        <v>0.94147934216915741</v>
      </c>
      <c r="Y65">
        <f t="shared" si="17"/>
        <v>0.93222797068164964</v>
      </c>
      <c r="Z65">
        <f t="shared" si="12"/>
        <v>0.92311316446880465</v>
      </c>
      <c r="AA65">
        <f t="shared" si="8"/>
        <v>0.91413246387251468</v>
      </c>
      <c r="AB65">
        <f t="shared" si="5"/>
        <v>0.90528346077894528</v>
      </c>
    </row>
    <row r="66" spans="1:28" x14ac:dyDescent="0.2">
      <c r="A66">
        <v>2</v>
      </c>
      <c r="D66">
        <f>C67*(1-C38)</f>
        <v>0.98005062313509028</v>
      </c>
      <c r="E66">
        <f>(D51/(D51+D52))*D66*(1-D37)+(D52/(D51+D52))*D67*(1-D38)</f>
        <v>0.97024995641463907</v>
      </c>
      <c r="F66">
        <f t="shared" ref="F66" si="38">(E51/(E51+E52))*E66*(1-E37)+(E52/(E51+E52))*E67*(1-E38)</f>
        <v>0.96059561375653091</v>
      </c>
      <c r="G66">
        <f t="shared" ref="G66" si="39">(F51/(F51+F52))*F66*(1-F37)+(F52/(F51+F52))*F67*(1-F38)</f>
        <v>0.95108493255891946</v>
      </c>
      <c r="H66">
        <f t="shared" ref="H66" si="40">(G51/(G51+G52))*G66*(1-G37)+(G52/(G51+G52))*G67*(1-G38)</f>
        <v>0.94171530654199176</v>
      </c>
      <c r="I66">
        <f t="shared" ref="I66" si="41">(H51/(H51+H52))*H66*(1-H37)+(H52/(H51+H52))*H67*(1-H38)</f>
        <v>0.93248418440420777</v>
      </c>
      <c r="J66">
        <f t="shared" ref="J66" si="42">(I51/(I51+I52))*I66*(1-I37)+(I52/(I51+I52))*I67*(1-I38)</f>
        <v>0.9233890685139976</v>
      </c>
      <c r="K66">
        <f t="shared" ref="K66" si="43">(J51/(J51+J52))*J66*(1-J37)+(J52/(J51+J52))*J67*(1-J38)</f>
        <v>0.91442751363589636</v>
      </c>
      <c r="L66">
        <f t="shared" ref="L66" si="44">(K51/(K51+K52))*K66*(1-K37)+(K52/(K51+K52))*K67*(1-K38)</f>
        <v>0.90559712569012485</v>
      </c>
      <c r="Q66">
        <v>2</v>
      </c>
      <c r="T66">
        <f>C67*(1-C38)</f>
        <v>0.98005062313509028</v>
      </c>
      <c r="U66">
        <f t="shared" si="37"/>
        <v>0.97022549527133584</v>
      </c>
      <c r="V66">
        <f t="shared" si="37"/>
        <v>0.96059561375653091</v>
      </c>
      <c r="W66">
        <f t="shared" si="30"/>
        <v>0.95110875129390804</v>
      </c>
      <c r="X66">
        <f t="shared" si="23"/>
        <v>0.94176231792825038</v>
      </c>
      <c r="Y66">
        <f t="shared" si="17"/>
        <v>0.93255377824548835</v>
      </c>
      <c r="Z66">
        <f t="shared" si="12"/>
        <v>0.92348065007690439</v>
      </c>
      <c r="AA66">
        <f t="shared" si="8"/>
        <v>0.91454050323739211</v>
      </c>
      <c r="AB66">
        <f t="shared" si="5"/>
        <v>0.90573095829679295</v>
      </c>
    </row>
    <row r="67" spans="1:28" x14ac:dyDescent="0.2">
      <c r="A67">
        <v>1</v>
      </c>
      <c r="C67">
        <f>B68*(1-B39)</f>
        <v>0.99</v>
      </c>
      <c r="D67">
        <f>(C52/(C52+C53))*C67*(1-C38)+(C53/(C52+C53))*C68*(1-C39)</f>
        <v>0.98009987747600569</v>
      </c>
      <c r="E67">
        <f>(D52/(D52+D53))*D67*(1-D38)+(D53/(D52+D53))*D68*(1-D39)</f>
        <v>0.97034748078991329</v>
      </c>
      <c r="F67">
        <f t="shared" ref="F67:L67" si="45">(E52/(E52+E53))*E67*(1-E38)+(E53/(E52+E53))*E68*(1-E39)</f>
        <v>0.96074012341853909</v>
      </c>
      <c r="G67">
        <f t="shared" si="45"/>
        <v>0.95127517563035036</v>
      </c>
      <c r="H67">
        <f t="shared" si="45"/>
        <v>0.9419500631314065</v>
      </c>
      <c r="I67">
        <f t="shared" si="45"/>
        <v>0.93276226574700605</v>
      </c>
      <c r="J67">
        <f t="shared" si="45"/>
        <v>0.92370931613801011</v>
      </c>
      <c r="K67">
        <f t="shared" si="45"/>
        <v>0.91478879855084871</v>
      </c>
      <c r="L67">
        <f t="shared" si="45"/>
        <v>0.90599834760024522</v>
      </c>
      <c r="Q67">
        <v>1</v>
      </c>
      <c r="S67">
        <f>B68*(1-B39)</f>
        <v>0.99</v>
      </c>
      <c r="T67">
        <f>$B$6*C67*(1-C38)+$B$5*C68*(1-C39)</f>
        <v>0.98009987747600569</v>
      </c>
      <c r="U67">
        <f t="shared" si="37"/>
        <v>0.9703717818342471</v>
      </c>
      <c r="V67">
        <f t="shared" si="37"/>
        <v>0.96078808435529028</v>
      </c>
      <c r="W67">
        <f t="shared" si="37"/>
        <v>0.95134617162259971</v>
      </c>
      <c r="X67">
        <f t="shared" si="37"/>
        <v>0.9420434852201669</v>
      </c>
      <c r="Y67">
        <f t="shared" si="37"/>
        <v>0.93287752042666283</v>
      </c>
      <c r="Z67">
        <f t="shared" si="37"/>
        <v>0.92384582494388601</v>
      </c>
      <c r="AA67">
        <f t="shared" si="37"/>
        <v>0.9149459976585228</v>
      </c>
      <c r="AB67">
        <f t="shared" si="37"/>
        <v>0.9061756874362672</v>
      </c>
    </row>
    <row r="68" spans="1:28" x14ac:dyDescent="0.2">
      <c r="A68">
        <v>0</v>
      </c>
      <c r="B68">
        <v>1</v>
      </c>
      <c r="C68">
        <f>B68*(1-B39)</f>
        <v>0.99</v>
      </c>
      <c r="D68">
        <f t="shared" ref="D68:L68" si="46">C68*(1-C39)</f>
        <v>0.98014913181692109</v>
      </c>
      <c r="E68">
        <f t="shared" si="46"/>
        <v>0.97044468496724856</v>
      </c>
      <c r="F68">
        <f t="shared" si="46"/>
        <v>0.96088400622879278</v>
      </c>
      <c r="G68">
        <f t="shared" si="46"/>
        <v>0.95146449827634894</v>
      </c>
      <c r="H68">
        <f t="shared" si="46"/>
        <v>0.94218361835330755</v>
      </c>
      <c r="I68">
        <f t="shared" si="46"/>
        <v>0.93303887697818222</v>
      </c>
      <c r="J68">
        <f t="shared" si="46"/>
        <v>0.92402783668505384</v>
      </c>
      <c r="K68">
        <f t="shared" si="46"/>
        <v>0.91514811079696068</v>
      </c>
      <c r="L68">
        <f t="shared" si="46"/>
        <v>0.90639736223129463</v>
      </c>
      <c r="Q68">
        <v>0</v>
      </c>
      <c r="R68">
        <v>1</v>
      </c>
      <c r="S68">
        <f>B68*(1-B39)</f>
        <v>0.99</v>
      </c>
      <c r="T68">
        <f t="shared" ref="T68:AB68" si="47">C68*(1-C39)</f>
        <v>0.98014913181692109</v>
      </c>
      <c r="U68">
        <f t="shared" si="47"/>
        <v>0.97044468496724856</v>
      </c>
      <c r="V68">
        <f t="shared" si="47"/>
        <v>0.96088400622879278</v>
      </c>
      <c r="W68">
        <f t="shared" si="47"/>
        <v>0.95146449827634894</v>
      </c>
      <c r="X68">
        <f t="shared" si="47"/>
        <v>0.94218361835330755</v>
      </c>
      <c r="Y68">
        <f t="shared" si="47"/>
        <v>0.93303887697818222</v>
      </c>
      <c r="Z68">
        <f t="shared" si="47"/>
        <v>0.92402783668505384</v>
      </c>
      <c r="AA68">
        <f t="shared" si="47"/>
        <v>0.91514811079696068</v>
      </c>
      <c r="AB68">
        <f t="shared" si="47"/>
        <v>0.90639736223129463</v>
      </c>
    </row>
    <row r="71" spans="1:28" x14ac:dyDescent="0.2">
      <c r="A71" s="10" t="s">
        <v>30</v>
      </c>
    </row>
    <row r="72" spans="1:28" x14ac:dyDescent="0.2">
      <c r="A72" t="s">
        <v>32</v>
      </c>
      <c r="B72">
        <v>10</v>
      </c>
    </row>
    <row r="73" spans="1:28" x14ac:dyDescent="0.2">
      <c r="A73" t="s">
        <v>31</v>
      </c>
      <c r="B73">
        <v>0.2</v>
      </c>
    </row>
    <row r="74" spans="1:28" x14ac:dyDescent="0.2">
      <c r="A74" t="s">
        <v>33</v>
      </c>
      <c r="B74">
        <v>100</v>
      </c>
    </row>
    <row r="76" spans="1:28" x14ac:dyDescent="0.2"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</row>
    <row r="77" spans="1:28" x14ac:dyDescent="0.2">
      <c r="A77">
        <v>10</v>
      </c>
      <c r="B77" t="str">
        <f t="shared" ref="B77:K77" si="48" xml:space="preserve"> IF($A77&lt;=B$76,($B$5*(1-B29)*C76+$B$6*(1-B29)*C77+$B$5*B29*$B$73+$B$6*B29*$B$73)/(1 + B10),"")</f>
        <v/>
      </c>
      <c r="C77" t="str">
        <f t="shared" si="48"/>
        <v/>
      </c>
      <c r="D77" t="str">
        <f t="shared" si="48"/>
        <v/>
      </c>
      <c r="E77" t="str">
        <f t="shared" si="48"/>
        <v/>
      </c>
      <c r="F77" t="str">
        <f t="shared" si="48"/>
        <v/>
      </c>
      <c r="G77" t="str">
        <f t="shared" si="48"/>
        <v/>
      </c>
      <c r="H77" t="str">
        <f t="shared" si="48"/>
        <v/>
      </c>
      <c r="I77" t="str">
        <f t="shared" si="48"/>
        <v/>
      </c>
      <c r="J77" t="str">
        <f t="shared" si="48"/>
        <v/>
      </c>
      <c r="K77" t="str">
        <f t="shared" si="48"/>
        <v/>
      </c>
      <c r="L77">
        <f>L58*$B$74+K59*K30*$B$73*$B$74</f>
        <v>90.421351251183992</v>
      </c>
    </row>
    <row r="78" spans="1:28" x14ac:dyDescent="0.2">
      <c r="A78">
        <v>9</v>
      </c>
      <c r="B78" t="str">
        <f t="shared" ref="B78:J78" si="49" xml:space="preserve"> IF($A78&lt;=B$76,($B$5*(1-B30)*C77+$B$6*(1-B30)*C78+$B$5*B30*$B$73+$B$6*B30*$B$73)/(1 + B11),"")</f>
        <v/>
      </c>
      <c r="C78" t="str">
        <f t="shared" si="49"/>
        <v/>
      </c>
      <c r="D78" t="str">
        <f t="shared" si="49"/>
        <v/>
      </c>
      <c r="E78" t="str">
        <f t="shared" si="49"/>
        <v/>
      </c>
      <c r="F78" t="str">
        <f t="shared" si="49"/>
        <v/>
      </c>
      <c r="G78" t="str">
        <f t="shared" si="49"/>
        <v/>
      </c>
      <c r="H78" t="str">
        <f t="shared" si="49"/>
        <v/>
      </c>
      <c r="I78" t="str">
        <f t="shared" si="49"/>
        <v/>
      </c>
      <c r="J78" t="str">
        <f t="shared" si="49"/>
        <v/>
      </c>
      <c r="K78">
        <f ca="1">($B$5*L77+$B$6*L78)/(1+K11)</f>
        <v>80.903225507048617</v>
      </c>
      <c r="L78">
        <f>L59*$B$74+((K44/(K44+K45))*K59*K30+(K45/(K44+K45))*K60*K31)*$B$73*$B$74</f>
        <v>90.461657140792994</v>
      </c>
    </row>
    <row r="79" spans="1:28" x14ac:dyDescent="0.2">
      <c r="A79">
        <v>8</v>
      </c>
      <c r="B79" t="str">
        <f t="shared" ref="B79:I79" si="50" xml:space="preserve"> IF($A79&lt;=B$76,($B$5*(1-B31)*C78+$B$6*(1-B31)*C79+$B$5*B31*$B$73+$B$6*B31*$B$73)/(1 + B12),"")</f>
        <v/>
      </c>
      <c r="C79" t="str">
        <f t="shared" si="50"/>
        <v/>
      </c>
      <c r="D79" t="str">
        <f t="shared" si="50"/>
        <v/>
      </c>
      <c r="E79" t="str">
        <f t="shared" si="50"/>
        <v/>
      </c>
      <c r="F79" t="str">
        <f t="shared" si="50"/>
        <v/>
      </c>
      <c r="G79" t="str">
        <f t="shared" si="50"/>
        <v/>
      </c>
      <c r="H79" t="str">
        <f t="shared" si="50"/>
        <v/>
      </c>
      <c r="I79" t="str">
        <f t="shared" si="50"/>
        <v/>
      </c>
      <c r="J79">
        <f ca="1">($B$5*K78+$B$6*K79)/(1+J12)</f>
        <v>73.802298226465226</v>
      </c>
      <c r="K79">
        <f ca="1">($B$5*L78+$B$6*L79)/(1+K12)</f>
        <v>82.521549008935182</v>
      </c>
      <c r="L79">
        <f t="shared" ref="L79:L87" si="51">L60*$B$74+((K45/(K45+K46))*K60*K31+(K46/(K45+K46))*K61*K32)*$B$73*$B$74</f>
        <v>90.501745090625207</v>
      </c>
    </row>
    <row r="80" spans="1:28" x14ac:dyDescent="0.2">
      <c r="A80">
        <v>7</v>
      </c>
      <c r="B80" t="str">
        <f t="shared" ref="B80:H80" si="52" xml:space="preserve"> IF($A80&lt;=B$76,($B$5*(1-B32)*C79+$B$6*(1-B32)*C80+$B$5*B32*$B$73+$B$6*B32*$B$73)/(1 + B13),"")</f>
        <v/>
      </c>
      <c r="C80" t="str">
        <f t="shared" si="52"/>
        <v/>
      </c>
      <c r="D80" t="str">
        <f t="shared" si="52"/>
        <v/>
      </c>
      <c r="E80" t="str">
        <f t="shared" si="52"/>
        <v/>
      </c>
      <c r="F80" t="str">
        <f t="shared" si="52"/>
        <v/>
      </c>
      <c r="G80" t="str">
        <f t="shared" si="52"/>
        <v/>
      </c>
      <c r="H80" t="str">
        <f t="shared" si="52"/>
        <v/>
      </c>
      <c r="I80">
        <f t="shared" ref="I80" ca="1" si="53">($B$5*J79+$B$6*J80)/(1+I13)</f>
        <v>68.479830813383018</v>
      </c>
      <c r="J80">
        <f ca="1">($B$5*K79+$B$6*K80)/(1+J13)</f>
        <v>76.502145131415446</v>
      </c>
      <c r="K80">
        <f ca="1">($B$5*L79+$B$6*L80)/(1+K13)</f>
        <v>83.900034710280082</v>
      </c>
      <c r="L80">
        <f t="shared" si="51"/>
        <v>90.541616348706796</v>
      </c>
    </row>
    <row r="81" spans="1:12" x14ac:dyDescent="0.2">
      <c r="A81">
        <v>6</v>
      </c>
      <c r="B81" t="str">
        <f t="shared" ref="B81:G81" si="54" xml:space="preserve"> IF($A81&lt;=B$76,($B$5*(1-B33)*C80+$B$6*(1-B33)*C81+$B$5*B33*$B$73+$B$6*B33*$B$73)/(1 + B14),"")</f>
        <v/>
      </c>
      <c r="C81" t="str">
        <f t="shared" si="54"/>
        <v/>
      </c>
      <c r="D81" t="str">
        <f t="shared" si="54"/>
        <v/>
      </c>
      <c r="E81" t="str">
        <f t="shared" si="54"/>
        <v/>
      </c>
      <c r="F81" t="str">
        <f t="shared" si="54"/>
        <v/>
      </c>
      <c r="G81" t="str">
        <f t="shared" si="54"/>
        <v/>
      </c>
      <c r="H81">
        <f t="shared" ref="H81:I81" ca="1" si="55">($B$5*I80+$B$6*I81)/(1+H14)</f>
        <v>64.492729144662732</v>
      </c>
      <c r="I81">
        <f t="shared" ca="1" si="55"/>
        <v>71.930907849567234</v>
      </c>
      <c r="J81">
        <f ca="1">($B$5*K80+$B$6*K81)/(1+J14)</f>
        <v>78.828369761398889</v>
      </c>
      <c r="K81">
        <f ca="1">($B$5*L80+$B$6*L81)/(1+K14)</f>
        <v>85.068295323110476</v>
      </c>
      <c r="L81">
        <f t="shared" si="51"/>
        <v>90.581272156237162</v>
      </c>
    </row>
    <row r="82" spans="1:12" x14ac:dyDescent="0.2">
      <c r="A82">
        <v>5</v>
      </c>
      <c r="B82" t="str">
        <f xml:space="preserve"> IF($A82&lt;=B$76,($B$5*(1-B34)*C81+$B$6*(1-B34)*C82+$B$5*B34*$B$73+$B$6*B34*$B$73)/(1 + B15),"")</f>
        <v/>
      </c>
      <c r="C82" t="str">
        <f xml:space="preserve"> IF($A82&lt;=C$76,($B$5*(1-C34)*D81+$B$6*(1-C34)*D82+$B$5*C34*$B$73+$B$6*C34*$B$73)/(1 + C15),"")</f>
        <v/>
      </c>
      <c r="D82" t="str">
        <f xml:space="preserve"> IF($A82&lt;=D$76,($B$5*(1-D34)*E81+$B$6*(1-D34)*E82+$B$5*D34*$B$73+$B$6*D34*$B$73)/(1 + D15),"")</f>
        <v/>
      </c>
      <c r="E82" t="str">
        <f xml:space="preserve"> IF($A82&lt;=E$76,($B$5*(1-E34)*F81+$B$6*(1-E34)*F82+$B$5*E34*$B$73+$B$6*E34*$B$73)/(1 + E15),"")</f>
        <v/>
      </c>
      <c r="F82" t="str">
        <f xml:space="preserve"> IF($A82&lt;=F$76,($B$5*(1-F34)*G81+$B$6*(1-F34)*G82+$B$5*F34*$B$73+$B$6*F34*$B$73)/(1 + F15),"")</f>
        <v/>
      </c>
      <c r="G82">
        <f t="shared" ref="G82" ca="1" si="56">($B$5*H81+$B$6*H82)/(1+G15)</f>
        <v>61.527215096117018</v>
      </c>
      <c r="H82">
        <f t="shared" ref="H82:I82" ca="1" si="57">($B$5*I81+$B$6*I82)/(1+H15)</f>
        <v>68.470720566016055</v>
      </c>
      <c r="I82">
        <f t="shared" ca="1" si="57"/>
        <v>74.93508349855459</v>
      </c>
      <c r="J82">
        <f ca="1">($B$5*K81+$B$6*K82)/(1+J15)</f>
        <v>80.81717704305612</v>
      </c>
      <c r="K82">
        <f ca="1">($B$5*L81+$B$6*L82)/(1+K15)</f>
        <v>86.054494717193521</v>
      </c>
      <c r="L82">
        <f t="shared" si="51"/>
        <v>90.620713747619106</v>
      </c>
    </row>
    <row r="83" spans="1:12" x14ac:dyDescent="0.2">
      <c r="A83">
        <v>4</v>
      </c>
      <c r="B83" t="str">
        <f xml:space="preserve"> IF($A83&lt;=B$76,($B$5*(1-B35)*C82+$B$6*(1-B35)*C83+$B$5*B35*$B$73+$B$6*B35*$B$73)/(1 + B16),"")</f>
        <v/>
      </c>
      <c r="C83" t="str">
        <f xml:space="preserve"> IF($A83&lt;=C$76,($B$5*(1-C35)*D82+$B$6*(1-C35)*D83+$B$5*C35*$B$73+$B$6*C35*$B$73)/(1 + C16),"")</f>
        <v/>
      </c>
      <c r="D83" t="str">
        <f xml:space="preserve"> IF($A83&lt;=D$76,($B$5*(1-D35)*E82+$B$6*(1-D35)*E83+$B$5*D35*$B$73+$B$6*D35*$B$73)/(1 + D16),"")</f>
        <v/>
      </c>
      <c r="E83" t="str">
        <f xml:space="preserve"> IF($A83&lt;=E$76,($B$5*(1-E35)*F82+$B$6*(1-E35)*F83+$B$5*E35*$B$73+$B$6*E35*$B$73)/(1 + E16),"")</f>
        <v/>
      </c>
      <c r="F83">
        <f t="shared" ref="F83:G83" ca="1" si="58">($B$5*G82+$B$6*G83)/(1+F16)</f>
        <v>59.356663538266531</v>
      </c>
      <c r="G83">
        <f t="shared" ca="1" si="58"/>
        <v>65.876521089053639</v>
      </c>
      <c r="H83">
        <f t="shared" ref="H83:I83" ca="1" si="59">($B$5*I82+$B$6*I83)/(1+H16)</f>
        <v>71.962804919474749</v>
      </c>
      <c r="I83">
        <f t="shared" ca="1" si="59"/>
        <v>77.524746497685754</v>
      </c>
      <c r="J83">
        <f ca="1">($B$5*K82+$B$6*K83)/(1+J16)</f>
        <v>82.506756192530759</v>
      </c>
      <c r="K83">
        <f ca="1">($B$5*L82+$B$6*L83)/(1+K16)</f>
        <v>86.884583747526761</v>
      </c>
      <c r="L83">
        <f t="shared" si="51"/>
        <v>90.659942350489047</v>
      </c>
    </row>
    <row r="84" spans="1:12" x14ac:dyDescent="0.2">
      <c r="A84">
        <v>3</v>
      </c>
      <c r="B84" t="str">
        <f xml:space="preserve"> IF($A84&lt;=B$76,($B$5*(1-B36)*C83+$B$6*(1-B36)*C84+$B$5*B36*$B$73+$B$6*B36*$B$73)/(1 + B17),"")</f>
        <v/>
      </c>
      <c r="C84" t="str">
        <f xml:space="preserve"> IF($A84&lt;=C$76,($B$5*(1-C36)*D83+$B$6*(1-C36)*D84+$B$5*C36*$B$73+$B$6*C36*$B$73)/(1 + C17),"")</f>
        <v/>
      </c>
      <c r="D84" t="str">
        <f xml:space="preserve"> IF($A84&lt;=D$76,($B$5*(1-D36)*E83+$B$6*(1-D36)*E84+$B$5*D36*$B$73+$B$6*D36*$B$73)/(1 + D17),"")</f>
        <v/>
      </c>
      <c r="E84">
        <f t="shared" ref="E84" ca="1" si="60">($B$5*F83+$B$6*F84)/(1+E17)</f>
        <v>57.814255155961938</v>
      </c>
      <c r="F84">
        <f t="shared" ref="F84:G84" ca="1" si="61">($B$5*G83+$B$6*G84)/(1+F17)</f>
        <v>63.966924134915885</v>
      </c>
      <c r="G84">
        <f t="shared" ca="1" si="61"/>
        <v>69.719925022899702</v>
      </c>
      <c r="H84">
        <f t="shared" ref="H84:I84" ca="1" si="62">($B$5*I83+$B$6*I84)/(1+H17)</f>
        <v>74.993619962968467</v>
      </c>
      <c r="I84">
        <f t="shared" ca="1" si="62"/>
        <v>79.739116873895995</v>
      </c>
      <c r="J84">
        <f ca="1">($B$5*K83+$B$6*K84)/(1+J17)</f>
        <v>83.934848237987424</v>
      </c>
      <c r="K84">
        <f ca="1">($B$5*L83+$B$6*L84)/(1+K17)</f>
        <v>87.581906572596225</v>
      </c>
      <c r="L84">
        <f t="shared" si="51"/>
        <v>90.698959185747171</v>
      </c>
    </row>
    <row r="85" spans="1:12" x14ac:dyDescent="0.2">
      <c r="A85">
        <v>2</v>
      </c>
      <c r="B85" t="str">
        <f xml:space="preserve"> IF($A85&lt;=B$76,($B$5*(1-B37)*C84+$B$6*(1-B37)*C85+$B$5*B37*$B$73+$B$6*B37*$B$73)/(1 + B18),"")</f>
        <v/>
      </c>
      <c r="C85" t="str">
        <f xml:space="preserve"> IF($A85&lt;=C$76,($B$5*(1-C37)*D84+$B$6*(1-C37)*D85+$B$5*C37*$B$73+$B$6*C37*$B$73)/(1 + C18),"")</f>
        <v/>
      </c>
      <c r="D85">
        <f t="shared" ref="D85:E85" ca="1" si="63">($B$5*E84+$B$6*E85)/(1+D18)</f>
        <v>56.774904276484207</v>
      </c>
      <c r="E85">
        <f t="shared" ca="1" si="63"/>
        <v>62.605316814461069</v>
      </c>
      <c r="F85">
        <f t="shared" ref="F85:G85" ca="1" si="64">($B$5*G84+$B$6*G85)/(1+F18)</f>
        <v>68.061428495101083</v>
      </c>
      <c r="G85">
        <f t="shared" ca="1" si="64"/>
        <v>73.073632574107307</v>
      </c>
      <c r="H85">
        <f t="shared" ref="H85:I85" ca="1" si="65">($B$5*I84+$B$6*I85)/(1+H18)</f>
        <v>77.599397240975577</v>
      </c>
      <c r="I85">
        <f t="shared" ca="1" si="65"/>
        <v>81.620146316161453</v>
      </c>
      <c r="J85">
        <f ca="1">($B$5*K84+$B$6*K85)/(1+J18)</f>
        <v>85.137145898321322</v>
      </c>
      <c r="K85">
        <f ca="1">($B$5*L84+$B$6*L85)/(1+K18)</f>
        <v>88.167074988401751</v>
      </c>
      <c r="L85">
        <f t="shared" si="51"/>
        <v>90.737765467587735</v>
      </c>
    </row>
    <row r="86" spans="1:12" x14ac:dyDescent="0.2">
      <c r="A86">
        <v>1</v>
      </c>
      <c r="B86" t="str">
        <f xml:space="preserve"> IF($A86&lt;=B$76,($B$5*(1-B38)*C85+$B$6*(1-B38)*C86+$B$5*B38*$B$73+$B$6*B38*$B$73)/(1 + B19),"")</f>
        <v/>
      </c>
      <c r="C86">
        <f t="shared" ref="C86" ca="1" si="66">($B$5*D85+$B$6*D86)/(1+C19)</f>
        <v>56.143108336876736</v>
      </c>
      <c r="D86">
        <f t="shared" ref="D86:E86" ca="1" si="67">($B$5*E85+$B$6*E86)/(1+D19)</f>
        <v>61.687054314325685</v>
      </c>
      <c r="E86">
        <f t="shared" ca="1" si="67"/>
        <v>66.875810191308545</v>
      </c>
      <c r="F86">
        <f t="shared" ref="F86:G86" ca="1" si="68">($B$5*G85+$B$6*G86)/(1+F19)</f>
        <v>71.648826575561628</v>
      </c>
      <c r="G86">
        <f t="shared" ca="1" si="68"/>
        <v>75.969539980110227</v>
      </c>
      <c r="H86">
        <f t="shared" ref="H86:I86" ca="1" si="69">($B$5*I85+$B$6*I86)/(1+H19)</f>
        <v>79.822480389149391</v>
      </c>
      <c r="I86">
        <f t="shared" ca="1" si="69"/>
        <v>83.209595871086094</v>
      </c>
      <c r="J86">
        <f ca="1">($B$5*K85+$B$6*K86)/(1+J19)</f>
        <v>86.146354836176712</v>
      </c>
      <c r="K86">
        <f ca="1">($B$5*L85+$B$6*L86)/(1+K19)</f>
        <v>88.658023475040437</v>
      </c>
      <c r="L86">
        <f t="shared" si="51"/>
        <v>90.776362403528822</v>
      </c>
    </row>
    <row r="87" spans="1:12" x14ac:dyDescent="0.2">
      <c r="A87">
        <v>0</v>
      </c>
      <c r="B87" s="13">
        <f t="shared" ref="B87:C87" ca="1" si="70">($B$5*C86+$B$6*C87)/(1+B20)</f>
        <v>55.844648632594577</v>
      </c>
      <c r="C87">
        <f t="shared" ca="1" si="70"/>
        <v>61.130653791571888</v>
      </c>
      <c r="D87">
        <f t="shared" ref="D87:E87" ca="1" si="71">($B$5*E86+$B$6*E87)/(1+D20)</f>
        <v>66.076012110059565</v>
      </c>
      <c r="E87">
        <f t="shared" ca="1" si="71"/>
        <v>70.628371009725413</v>
      </c>
      <c r="F87">
        <f t="shared" ref="F87:G87" ca="1" si="72">($B$5*G86+$B$6*G87)/(1+F20)</f>
        <v>74.756723690498205</v>
      </c>
      <c r="G87">
        <f t="shared" ca="1" si="72"/>
        <v>78.448696042219765</v>
      </c>
      <c r="H87">
        <f t="shared" ref="H87:I87" ca="1" si="73">($B$5*I86+$B$6*I87)/(1+H20)</f>
        <v>81.707228747887157</v>
      </c>
      <c r="I87">
        <f t="shared" ca="1" si="73"/>
        <v>84.547118759988777</v>
      </c>
      <c r="J87">
        <f ca="1">($B$5*K86+$B$6*K87)/(1+J20)</f>
        <v>86.991745164484257</v>
      </c>
      <c r="K87">
        <f ca="1">($B$5*L86+$B$6*L87)/(1+K20)</f>
        <v>89.070176237326734</v>
      </c>
      <c r="L87">
        <f t="shared" si="51"/>
        <v>90.814751194442778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topLeftCell="A50" zoomScale="90" zoomScaleNormal="90" zoomScalePageLayoutView="90" workbookViewId="0">
      <selection activeCell="L80" sqref="L80"/>
    </sheetView>
  </sheetViews>
  <sheetFormatPr baseColWidth="10" defaultColWidth="8.83203125" defaultRowHeight="15" x14ac:dyDescent="0.2"/>
  <sheetData>
    <row r="1" spans="1:12" x14ac:dyDescent="0.2">
      <c r="A1" s="10" t="s">
        <v>19</v>
      </c>
    </row>
    <row r="2" spans="1:12" x14ac:dyDescent="0.2">
      <c r="A2" t="s">
        <v>20</v>
      </c>
      <c r="B2">
        <v>0.05</v>
      </c>
    </row>
    <row r="3" spans="1:12" x14ac:dyDescent="0.2">
      <c r="A3" t="s">
        <v>21</v>
      </c>
      <c r="B3">
        <v>1.1000000000000001</v>
      </c>
    </row>
    <row r="4" spans="1:12" x14ac:dyDescent="0.2">
      <c r="A4" t="s">
        <v>22</v>
      </c>
      <c r="B4">
        <v>0.9</v>
      </c>
    </row>
    <row r="5" spans="1:12" x14ac:dyDescent="0.2">
      <c r="A5" t="s">
        <v>23</v>
      </c>
      <c r="B5">
        <v>0.5</v>
      </c>
    </row>
    <row r="6" spans="1:12" x14ac:dyDescent="0.2">
      <c r="A6" t="s">
        <v>24</v>
      </c>
      <c r="B6">
        <f>1-B5</f>
        <v>0.5</v>
      </c>
    </row>
    <row r="8" spans="1:12" x14ac:dyDescent="0.2">
      <c r="A8" s="10" t="s">
        <v>25</v>
      </c>
    </row>
    <row r="9" spans="1:1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">
      <c r="A10">
        <v>10</v>
      </c>
      <c r="C10" t="str">
        <f t="shared" ref="C10:L20" ca="1" si="0">IF($A10&lt;C$9, $B$4*OFFSET(C10,0,-1), IF($A10=C$9, $B$3*OFFSET(C10,1,-1),"") )</f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>
        <f t="shared" ca="1" si="0"/>
        <v>0.12968712300500007</v>
      </c>
    </row>
    <row r="11" spans="1:12" x14ac:dyDescent="0.2">
      <c r="A11">
        <v>9</v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>
        <f t="shared" ca="1" si="0"/>
        <v>0.11789738455000007</v>
      </c>
      <c r="L11">
        <f t="shared" ca="1" si="0"/>
        <v>0.10610764609500006</v>
      </c>
    </row>
    <row r="12" spans="1:12" x14ac:dyDescent="0.2">
      <c r="A12">
        <v>8</v>
      </c>
      <c r="C12" t="str">
        <f t="shared" ca="1" si="0"/>
        <v/>
      </c>
      <c r="D12" t="str">
        <f t="shared" ca="1" si="0"/>
        <v/>
      </c>
      <c r="E12" t="str">
        <f t="shared" ca="1" si="0"/>
        <v/>
      </c>
      <c r="F12" t="str">
        <f t="shared" ca="1" si="0"/>
        <v/>
      </c>
      <c r="G12" t="str">
        <f t="shared" ca="1" si="0"/>
        <v/>
      </c>
      <c r="H12" t="str">
        <f t="shared" ca="1" si="0"/>
        <v/>
      </c>
      <c r="I12" t="str">
        <f t="shared" ca="1" si="0"/>
        <v/>
      </c>
      <c r="J12">
        <f t="shared" ca="1" si="0"/>
        <v>0.10717944050000006</v>
      </c>
      <c r="K12">
        <f t="shared" ca="1" si="0"/>
        <v>9.6461496450000059E-2</v>
      </c>
      <c r="L12">
        <f t="shared" ca="1" si="0"/>
        <v>8.6815346805000054E-2</v>
      </c>
    </row>
    <row r="13" spans="1:12" x14ac:dyDescent="0.2">
      <c r="A13">
        <v>7</v>
      </c>
      <c r="C13" t="str">
        <f t="shared" ca="1" si="0"/>
        <v/>
      </c>
      <c r="D13" t="str">
        <f t="shared" ca="1" si="0"/>
        <v/>
      </c>
      <c r="E13" t="str">
        <f t="shared" ca="1" si="0"/>
        <v/>
      </c>
      <c r="F13" t="str">
        <f t="shared" ca="1" si="0"/>
        <v/>
      </c>
      <c r="G13" t="str">
        <f t="shared" ca="1" si="0"/>
        <v/>
      </c>
      <c r="H13" t="str">
        <f t="shared" ca="1" si="0"/>
        <v/>
      </c>
      <c r="I13">
        <f t="shared" ca="1" si="0"/>
        <v>9.7435855000000043E-2</v>
      </c>
      <c r="J13">
        <f t="shared" ca="1" si="0"/>
        <v>8.7692269500000045E-2</v>
      </c>
      <c r="K13">
        <f t="shared" ca="1" si="0"/>
        <v>7.8923042550000044E-2</v>
      </c>
      <c r="L13">
        <f t="shared" ca="1" si="0"/>
        <v>7.1030738295000048E-2</v>
      </c>
    </row>
    <row r="14" spans="1:12" x14ac:dyDescent="0.2">
      <c r="A14">
        <v>6</v>
      </c>
      <c r="C14" t="str">
        <f t="shared" ca="1" si="0"/>
        <v/>
      </c>
      <c r="D14" t="str">
        <f t="shared" ca="1" si="0"/>
        <v/>
      </c>
      <c r="E14" t="str">
        <f t="shared" ca="1" si="0"/>
        <v/>
      </c>
      <c r="F14" t="str">
        <f t="shared" ca="1" si="0"/>
        <v/>
      </c>
      <c r="G14" t="str">
        <f t="shared" ca="1" si="0"/>
        <v/>
      </c>
      <c r="H14">
        <f t="shared" ca="1" si="0"/>
        <v>8.8578050000000033E-2</v>
      </c>
      <c r="I14">
        <f t="shared" ca="1" si="0"/>
        <v>7.9720245000000037E-2</v>
      </c>
      <c r="J14">
        <f t="shared" ca="1" si="0"/>
        <v>7.1748220500000029E-2</v>
      </c>
      <c r="K14">
        <f t="shared" ca="1" si="0"/>
        <v>6.4573398450000027E-2</v>
      </c>
      <c r="L14">
        <f t="shared" ca="1" si="0"/>
        <v>5.8116058605000027E-2</v>
      </c>
    </row>
    <row r="15" spans="1:12" x14ac:dyDescent="0.2">
      <c r="A15">
        <v>5</v>
      </c>
      <c r="C15" t="str">
        <f t="shared" ca="1" si="0"/>
        <v/>
      </c>
      <c r="D15" t="str">
        <f t="shared" ca="1" si="0"/>
        <v/>
      </c>
      <c r="E15" t="str">
        <f t="shared" ca="1" si="0"/>
        <v/>
      </c>
      <c r="F15" t="str">
        <f t="shared" ca="1" si="0"/>
        <v/>
      </c>
      <c r="G15">
        <f t="shared" ca="1" si="0"/>
        <v>8.0525500000000028E-2</v>
      </c>
      <c r="H15">
        <f t="shared" ca="1" si="0"/>
        <v>7.2472950000000022E-2</v>
      </c>
      <c r="I15">
        <f t="shared" ca="1" si="0"/>
        <v>6.5225655000000021E-2</v>
      </c>
      <c r="J15">
        <f t="shared" ca="1" si="0"/>
        <v>5.8703089500000021E-2</v>
      </c>
      <c r="K15">
        <f t="shared" ca="1" si="0"/>
        <v>5.2832780550000021E-2</v>
      </c>
      <c r="L15">
        <f t="shared" ca="1" si="0"/>
        <v>4.7549502495000021E-2</v>
      </c>
    </row>
    <row r="16" spans="1:12" x14ac:dyDescent="0.2">
      <c r="A16">
        <v>4</v>
      </c>
      <c r="C16" t="str">
        <f t="shared" ca="1" si="0"/>
        <v/>
      </c>
      <c r="D16" t="str">
        <f t="shared" ca="1" si="0"/>
        <v/>
      </c>
      <c r="E16" t="str">
        <f t="shared" ca="1" si="0"/>
        <v/>
      </c>
      <c r="F16">
        <f t="shared" ca="1" si="0"/>
        <v>7.320500000000002E-2</v>
      </c>
      <c r="G16">
        <f t="shared" ca="1" si="0"/>
        <v>6.5884500000000026E-2</v>
      </c>
      <c r="H16">
        <f t="shared" ca="1" si="0"/>
        <v>5.9296050000000024E-2</v>
      </c>
      <c r="I16">
        <f t="shared" ca="1" si="0"/>
        <v>5.3366445000000019E-2</v>
      </c>
      <c r="J16">
        <f t="shared" ca="1" si="0"/>
        <v>4.8029800500000018E-2</v>
      </c>
      <c r="K16">
        <f t="shared" ca="1" si="0"/>
        <v>4.3226820450000016E-2</v>
      </c>
      <c r="L16">
        <f t="shared" ca="1" si="0"/>
        <v>3.8904138405000017E-2</v>
      </c>
    </row>
    <row r="17" spans="1:18" x14ac:dyDescent="0.2">
      <c r="A17">
        <v>3</v>
      </c>
      <c r="C17" t="str">
        <f t="shared" ca="1" si="0"/>
        <v/>
      </c>
      <c r="D17" t="str">
        <f t="shared" ca="1" si="0"/>
        <v/>
      </c>
      <c r="E17">
        <f t="shared" ca="1" si="0"/>
        <v>6.6550000000000012E-2</v>
      </c>
      <c r="F17">
        <f t="shared" ca="1" si="0"/>
        <v>5.9895000000000011E-2</v>
      </c>
      <c r="G17">
        <f t="shared" ca="1" si="0"/>
        <v>5.3905500000000009E-2</v>
      </c>
      <c r="H17">
        <f t="shared" ca="1" si="0"/>
        <v>4.8514950000000008E-2</v>
      </c>
      <c r="I17">
        <f t="shared" ca="1" si="0"/>
        <v>4.3663455000000011E-2</v>
      </c>
      <c r="J17">
        <f t="shared" ca="1" si="0"/>
        <v>3.929710950000001E-2</v>
      </c>
      <c r="K17">
        <f t="shared" ca="1" si="0"/>
        <v>3.5367398550000012E-2</v>
      </c>
      <c r="L17">
        <f t="shared" ca="1" si="0"/>
        <v>3.1830658695000014E-2</v>
      </c>
    </row>
    <row r="18" spans="1:18" x14ac:dyDescent="0.2">
      <c r="A18">
        <v>2</v>
      </c>
      <c r="C18" t="str">
        <f t="shared" ca="1" si="0"/>
        <v/>
      </c>
      <c r="D18">
        <f t="shared" ca="1" si="0"/>
        <v>6.0500000000000012E-2</v>
      </c>
      <c r="E18">
        <f t="shared" ca="1" si="0"/>
        <v>5.4450000000000012E-2</v>
      </c>
      <c r="F18">
        <f t="shared" ca="1" si="0"/>
        <v>4.9005000000000014E-2</v>
      </c>
      <c r="G18">
        <f t="shared" ca="1" si="0"/>
        <v>4.4104500000000012E-2</v>
      </c>
      <c r="H18">
        <f t="shared" ca="1" si="0"/>
        <v>3.9694050000000008E-2</v>
      </c>
      <c r="I18">
        <f t="shared" ca="1" si="0"/>
        <v>3.5724645000000006E-2</v>
      </c>
      <c r="J18">
        <f t="shared" ca="1" si="0"/>
        <v>3.2152180500000009E-2</v>
      </c>
      <c r="K18">
        <f t="shared" ca="1" si="0"/>
        <v>2.893696245000001E-2</v>
      </c>
      <c r="L18">
        <f t="shared" ca="1" si="0"/>
        <v>2.6043266205000009E-2</v>
      </c>
    </row>
    <row r="19" spans="1:18" x14ac:dyDescent="0.2">
      <c r="A19">
        <v>1</v>
      </c>
      <c r="C19">
        <f t="shared" ca="1" si="0"/>
        <v>5.5000000000000007E-2</v>
      </c>
      <c r="D19">
        <f t="shared" ca="1" si="0"/>
        <v>4.9500000000000009E-2</v>
      </c>
      <c r="E19">
        <f t="shared" ca="1" si="0"/>
        <v>4.4550000000000006E-2</v>
      </c>
      <c r="F19">
        <f t="shared" ca="1" si="0"/>
        <v>4.0095000000000006E-2</v>
      </c>
      <c r="G19">
        <f t="shared" ca="1" si="0"/>
        <v>3.6085500000000006E-2</v>
      </c>
      <c r="H19">
        <f t="shared" ca="1" si="0"/>
        <v>3.2476950000000004E-2</v>
      </c>
      <c r="I19">
        <f t="shared" ca="1" si="0"/>
        <v>2.9229255000000006E-2</v>
      </c>
      <c r="J19">
        <f t="shared" ca="1" si="0"/>
        <v>2.6306329500000006E-2</v>
      </c>
      <c r="K19">
        <f t="shared" ca="1" si="0"/>
        <v>2.3675696550000007E-2</v>
      </c>
      <c r="L19">
        <f t="shared" ca="1" si="0"/>
        <v>2.1308126895000008E-2</v>
      </c>
    </row>
    <row r="20" spans="1:18" x14ac:dyDescent="0.2">
      <c r="A20">
        <v>0</v>
      </c>
      <c r="B20">
        <f>$B$2</f>
        <v>0.05</v>
      </c>
      <c r="C20">
        <f t="shared" ca="1" si="0"/>
        <v>4.5000000000000005E-2</v>
      </c>
      <c r="D20">
        <f t="shared" ca="1" si="0"/>
        <v>4.0500000000000008E-2</v>
      </c>
      <c r="E20">
        <f t="shared" ca="1" si="0"/>
        <v>3.645000000000001E-2</v>
      </c>
      <c r="F20">
        <f t="shared" ca="1" si="0"/>
        <v>3.2805000000000008E-2</v>
      </c>
      <c r="G20">
        <f t="shared" ca="1" si="0"/>
        <v>2.9524500000000009E-2</v>
      </c>
      <c r="H20">
        <f t="shared" ca="1" si="0"/>
        <v>2.657205000000001E-2</v>
      </c>
      <c r="I20">
        <f t="shared" ca="1" si="0"/>
        <v>2.3914845000000011E-2</v>
      </c>
      <c r="J20">
        <f t="shared" ca="1" si="0"/>
        <v>2.1523360500000012E-2</v>
      </c>
      <c r="K20">
        <f t="shared" ca="1" si="0"/>
        <v>1.937102445000001E-2</v>
      </c>
      <c r="L20">
        <f t="shared" ca="1" si="0"/>
        <v>1.7433922005000008E-2</v>
      </c>
    </row>
    <row r="23" spans="1:18" x14ac:dyDescent="0.2">
      <c r="A23" s="10" t="s">
        <v>27</v>
      </c>
    </row>
    <row r="24" spans="1:18" x14ac:dyDescent="0.2">
      <c r="A24" t="s">
        <v>28</v>
      </c>
      <c r="B24">
        <v>0.01</v>
      </c>
    </row>
    <row r="25" spans="1:18" x14ac:dyDescent="0.2">
      <c r="A25" t="s">
        <v>29</v>
      </c>
      <c r="B25">
        <v>1.01</v>
      </c>
    </row>
    <row r="27" spans="1:18" x14ac:dyDescent="0.2">
      <c r="A27" s="10" t="s">
        <v>26</v>
      </c>
    </row>
    <row r="28" spans="1:18" x14ac:dyDescent="0.2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8" x14ac:dyDescent="0.2">
      <c r="A29">
        <v>10</v>
      </c>
      <c r="B29" t="str">
        <f t="shared" ref="B29:L39" si="1">IF($A29&lt;=B$28,$B$24*($B$25)^($A29-0.5*B$28),"")</f>
        <v/>
      </c>
      <c r="C29" t="str">
        <f t="shared" si="1"/>
        <v/>
      </c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>
        <f t="shared" si="1"/>
        <v>1.0510100501E-2</v>
      </c>
    </row>
    <row r="30" spans="1:18" x14ac:dyDescent="0.2">
      <c r="A30">
        <v>9</v>
      </c>
      <c r="B30" t="str">
        <f t="shared" si="1"/>
        <v/>
      </c>
      <c r="C30" t="str">
        <f t="shared" si="1"/>
        <v/>
      </c>
      <c r="D30" t="str">
        <f t="shared" si="1"/>
        <v/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>
        <f t="shared" si="1"/>
        <v>1.045794087133964E-2</v>
      </c>
      <c r="L30">
        <f t="shared" si="1"/>
        <v>1.04060401E-2</v>
      </c>
    </row>
    <row r="31" spans="1:18" x14ac:dyDescent="0.2">
      <c r="A31">
        <v>8</v>
      </c>
      <c r="B31" t="str">
        <f t="shared" si="1"/>
        <v/>
      </c>
      <c r="C31" t="str">
        <f t="shared" si="1"/>
        <v/>
      </c>
      <c r="D31" t="str">
        <f t="shared" si="1"/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>
        <f t="shared" si="1"/>
        <v>1.04060401E-2</v>
      </c>
      <c r="K31">
        <f t="shared" si="1"/>
        <v>1.0354396902316473E-2</v>
      </c>
      <c r="L31">
        <f t="shared" si="1"/>
        <v>1.030301E-2</v>
      </c>
      <c r="R31">
        <f>COMBIN(4,2)</f>
        <v>6</v>
      </c>
    </row>
    <row r="32" spans="1:18" x14ac:dyDescent="0.2">
      <c r="A32">
        <v>7</v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>
        <f t="shared" si="1"/>
        <v>1.0354396902316473E-2</v>
      </c>
      <c r="J32">
        <f t="shared" si="1"/>
        <v>1.030301E-2</v>
      </c>
      <c r="K32">
        <f t="shared" si="1"/>
        <v>1.025187812110542E-2</v>
      </c>
      <c r="L32">
        <f t="shared" si="1"/>
        <v>1.0201E-2</v>
      </c>
    </row>
    <row r="33" spans="1:12" x14ac:dyDescent="0.2">
      <c r="A33">
        <v>6</v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>
        <f t="shared" si="1"/>
        <v>1.030301E-2</v>
      </c>
      <c r="I33">
        <f t="shared" si="1"/>
        <v>1.025187812110542E-2</v>
      </c>
      <c r="J33">
        <f t="shared" si="1"/>
        <v>1.0201E-2</v>
      </c>
      <c r="K33">
        <f t="shared" si="1"/>
        <v>1.0150374377332098E-2</v>
      </c>
      <c r="L33">
        <f t="shared" si="1"/>
        <v>1.01E-2</v>
      </c>
    </row>
    <row r="34" spans="1:12" x14ac:dyDescent="0.2">
      <c r="A34">
        <v>5</v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1.025187812110542E-2</v>
      </c>
      <c r="H34">
        <f t="shared" si="1"/>
        <v>1.0201E-2</v>
      </c>
      <c r="I34">
        <f t="shared" si="1"/>
        <v>1.0150374377332098E-2</v>
      </c>
      <c r="J34">
        <f t="shared" si="1"/>
        <v>1.01E-2</v>
      </c>
      <c r="K34">
        <f t="shared" si="1"/>
        <v>1.0049875621120889E-2</v>
      </c>
      <c r="L34">
        <f t="shared" si="1"/>
        <v>0.01</v>
      </c>
    </row>
    <row r="35" spans="1:12" x14ac:dyDescent="0.2">
      <c r="A35">
        <v>4</v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>
        <f t="shared" si="1"/>
        <v>1.0201E-2</v>
      </c>
      <c r="G35">
        <f t="shared" si="1"/>
        <v>1.0150374377332098E-2</v>
      </c>
      <c r="H35">
        <f t="shared" si="1"/>
        <v>1.01E-2</v>
      </c>
      <c r="I35">
        <f t="shared" si="1"/>
        <v>1.0049875621120889E-2</v>
      </c>
      <c r="J35">
        <f t="shared" si="1"/>
        <v>0.01</v>
      </c>
      <c r="K35">
        <f t="shared" si="1"/>
        <v>9.9503719020998926E-3</v>
      </c>
      <c r="L35">
        <f t="shared" si="1"/>
        <v>9.9009900990099011E-3</v>
      </c>
    </row>
    <row r="36" spans="1:12" x14ac:dyDescent="0.2">
      <c r="A36">
        <v>3</v>
      </c>
      <c r="B36" t="str">
        <f t="shared" si="1"/>
        <v/>
      </c>
      <c r="C36" t="str">
        <f t="shared" si="1"/>
        <v/>
      </c>
      <c r="D36" t="str">
        <f t="shared" si="1"/>
        <v/>
      </c>
      <c r="E36">
        <f t="shared" si="1"/>
        <v>1.0150374377332098E-2</v>
      </c>
      <c r="F36">
        <f t="shared" si="1"/>
        <v>1.01E-2</v>
      </c>
      <c r="G36">
        <f t="shared" si="1"/>
        <v>1.0049875621120889E-2</v>
      </c>
      <c r="H36">
        <f t="shared" si="1"/>
        <v>0.01</v>
      </c>
      <c r="I36">
        <f t="shared" si="1"/>
        <v>9.9503719020998926E-3</v>
      </c>
      <c r="J36">
        <f t="shared" si="1"/>
        <v>9.9009900990099011E-3</v>
      </c>
      <c r="K36">
        <f t="shared" si="1"/>
        <v>9.8518533684157344E-3</v>
      </c>
      <c r="L36">
        <f t="shared" si="1"/>
        <v>9.8029604940692086E-3</v>
      </c>
    </row>
    <row r="37" spans="1:12" x14ac:dyDescent="0.2">
      <c r="A37">
        <v>2</v>
      </c>
      <c r="B37" t="str">
        <f t="shared" si="1"/>
        <v/>
      </c>
      <c r="C37" t="str">
        <f t="shared" si="1"/>
        <v/>
      </c>
      <c r="D37">
        <f t="shared" si="1"/>
        <v>1.01E-2</v>
      </c>
      <c r="E37">
        <f t="shared" si="1"/>
        <v>1.0049875621120889E-2</v>
      </c>
      <c r="F37">
        <f t="shared" si="1"/>
        <v>0.01</v>
      </c>
      <c r="G37">
        <f t="shared" si="1"/>
        <v>9.9503719020998926E-3</v>
      </c>
      <c r="H37">
        <f t="shared" si="1"/>
        <v>9.9009900990099011E-3</v>
      </c>
      <c r="I37">
        <f t="shared" si="1"/>
        <v>9.8518533684157344E-3</v>
      </c>
      <c r="J37">
        <f t="shared" si="1"/>
        <v>9.8029604940692086E-3</v>
      </c>
      <c r="K37">
        <f t="shared" si="1"/>
        <v>9.754310265758152E-3</v>
      </c>
      <c r="L37">
        <f t="shared" si="1"/>
        <v>9.7059014792764461E-3</v>
      </c>
    </row>
    <row r="38" spans="1:12" x14ac:dyDescent="0.2">
      <c r="A38">
        <v>1</v>
      </c>
      <c r="B38" t="str">
        <f t="shared" si="1"/>
        <v/>
      </c>
      <c r="C38">
        <f t="shared" si="1"/>
        <v>1.0049875621120889E-2</v>
      </c>
      <c r="D38">
        <f t="shared" si="1"/>
        <v>0.01</v>
      </c>
      <c r="E38">
        <f t="shared" si="1"/>
        <v>9.9503719020998926E-3</v>
      </c>
      <c r="F38">
        <f t="shared" si="1"/>
        <v>9.9009900990099011E-3</v>
      </c>
      <c r="G38">
        <f t="shared" si="1"/>
        <v>9.8518533684157344E-3</v>
      </c>
      <c r="H38">
        <f t="shared" si="1"/>
        <v>9.8029604940692086E-3</v>
      </c>
      <c r="I38">
        <f t="shared" si="1"/>
        <v>9.754310265758152E-3</v>
      </c>
      <c r="J38">
        <f t="shared" si="1"/>
        <v>9.7059014792764461E-3</v>
      </c>
      <c r="K38">
        <f t="shared" si="1"/>
        <v>9.6577329363942109E-3</v>
      </c>
      <c r="L38">
        <f t="shared" si="1"/>
        <v>9.6098034448281622E-3</v>
      </c>
    </row>
    <row r="39" spans="1:12" x14ac:dyDescent="0.2">
      <c r="A39">
        <v>0</v>
      </c>
      <c r="B39">
        <f>IF($A39&lt;=B$28,$B$24*($B$25)^($A39-0.5*B$28),"")</f>
        <v>0.01</v>
      </c>
      <c r="C39">
        <f>IF($A39&lt;=C$28,$B$24*($B$25)^($A39-0.5*C$28),"")</f>
        <v>9.9503719020998926E-3</v>
      </c>
      <c r="D39">
        <f t="shared" si="1"/>
        <v>9.9009900990099011E-3</v>
      </c>
      <c r="E39">
        <f t="shared" si="1"/>
        <v>9.8518533684157344E-3</v>
      </c>
      <c r="F39">
        <f t="shared" si="1"/>
        <v>9.8029604940692086E-3</v>
      </c>
      <c r="G39">
        <f t="shared" si="1"/>
        <v>9.754310265758152E-3</v>
      </c>
      <c r="H39">
        <f t="shared" si="1"/>
        <v>9.7059014792764461E-3</v>
      </c>
      <c r="I39">
        <f t="shared" si="1"/>
        <v>9.6577329363942109E-3</v>
      </c>
      <c r="J39">
        <f t="shared" si="1"/>
        <v>9.6098034448281622E-3</v>
      </c>
      <c r="K39">
        <f t="shared" si="1"/>
        <v>9.56211181821209E-3</v>
      </c>
      <c r="L39">
        <f t="shared" si="1"/>
        <v>9.5146568760674892E-3</v>
      </c>
    </row>
    <row r="41" spans="1:12" x14ac:dyDescent="0.2">
      <c r="A41" t="s">
        <v>35</v>
      </c>
    </row>
    <row r="42" spans="1:12" x14ac:dyDescent="0.2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12" x14ac:dyDescent="0.2">
      <c r="A43">
        <v>10</v>
      </c>
      <c r="B43" t="str">
        <f t="shared" ref="B43:L53" si="2">IF($A43&lt;=B$42,COMBIN(B$42,$A43),"")</f>
        <v/>
      </c>
      <c r="C43" t="str">
        <f t="shared" si="2"/>
        <v/>
      </c>
      <c r="D43" t="str">
        <f t="shared" si="2"/>
        <v/>
      </c>
      <c r="E43" t="str">
        <f t="shared" si="2"/>
        <v/>
      </c>
      <c r="F43" t="str">
        <f t="shared" si="2"/>
        <v/>
      </c>
      <c r="G43" t="str">
        <f t="shared" si="2"/>
        <v/>
      </c>
      <c r="H43" t="str">
        <f t="shared" si="2"/>
        <v/>
      </c>
      <c r="I43" t="str">
        <f t="shared" si="2"/>
        <v/>
      </c>
      <c r="J43" t="str">
        <f t="shared" si="2"/>
        <v/>
      </c>
      <c r="K43" t="str">
        <f t="shared" si="2"/>
        <v/>
      </c>
      <c r="L43">
        <f t="shared" si="2"/>
        <v>1</v>
      </c>
    </row>
    <row r="44" spans="1:12" x14ac:dyDescent="0.2">
      <c r="A44">
        <v>9</v>
      </c>
      <c r="B44" t="str">
        <f t="shared" si="2"/>
        <v/>
      </c>
      <c r="C44" t="str">
        <f t="shared" si="2"/>
        <v/>
      </c>
      <c r="D44" t="str">
        <f t="shared" si="2"/>
        <v/>
      </c>
      <c r="E44" t="str">
        <f t="shared" si="2"/>
        <v/>
      </c>
      <c r="F44" t="str">
        <f t="shared" si="2"/>
        <v/>
      </c>
      <c r="G44" t="str">
        <f t="shared" si="2"/>
        <v/>
      </c>
      <c r="H44" t="str">
        <f t="shared" si="2"/>
        <v/>
      </c>
      <c r="I44" t="str">
        <f t="shared" si="2"/>
        <v/>
      </c>
      <c r="J44" t="str">
        <f t="shared" si="2"/>
        <v/>
      </c>
      <c r="K44">
        <f t="shared" si="2"/>
        <v>1</v>
      </c>
      <c r="L44">
        <f t="shared" si="2"/>
        <v>10</v>
      </c>
    </row>
    <row r="45" spans="1:12" x14ac:dyDescent="0.2">
      <c r="A45">
        <v>8</v>
      </c>
      <c r="B45" t="str">
        <f t="shared" si="2"/>
        <v/>
      </c>
      <c r="C45" t="str">
        <f t="shared" si="2"/>
        <v/>
      </c>
      <c r="D45" t="str">
        <f t="shared" si="2"/>
        <v/>
      </c>
      <c r="E45" t="str">
        <f t="shared" si="2"/>
        <v/>
      </c>
      <c r="F45" t="str">
        <f t="shared" si="2"/>
        <v/>
      </c>
      <c r="G45" t="str">
        <f t="shared" si="2"/>
        <v/>
      </c>
      <c r="H45" t="str">
        <f t="shared" si="2"/>
        <v/>
      </c>
      <c r="I45" t="str">
        <f t="shared" si="2"/>
        <v/>
      </c>
      <c r="J45">
        <f t="shared" si="2"/>
        <v>1</v>
      </c>
      <c r="K45">
        <f t="shared" si="2"/>
        <v>9</v>
      </c>
      <c r="L45">
        <f t="shared" si="2"/>
        <v>45</v>
      </c>
    </row>
    <row r="46" spans="1:12" x14ac:dyDescent="0.2">
      <c r="A46">
        <v>7</v>
      </c>
      <c r="B46" t="str">
        <f t="shared" si="2"/>
        <v/>
      </c>
      <c r="C46" t="str">
        <f t="shared" si="2"/>
        <v/>
      </c>
      <c r="D46" t="str">
        <f t="shared" si="2"/>
        <v/>
      </c>
      <c r="E46" t="str">
        <f t="shared" si="2"/>
        <v/>
      </c>
      <c r="F46" t="str">
        <f t="shared" si="2"/>
        <v/>
      </c>
      <c r="G46" t="str">
        <f t="shared" si="2"/>
        <v/>
      </c>
      <c r="H46" t="str">
        <f t="shared" si="2"/>
        <v/>
      </c>
      <c r="I46">
        <f t="shared" si="2"/>
        <v>1</v>
      </c>
      <c r="J46">
        <f t="shared" si="2"/>
        <v>8</v>
      </c>
      <c r="K46">
        <f t="shared" si="2"/>
        <v>36</v>
      </c>
      <c r="L46">
        <f t="shared" si="2"/>
        <v>120</v>
      </c>
    </row>
    <row r="47" spans="1:12" x14ac:dyDescent="0.2">
      <c r="A47">
        <v>6</v>
      </c>
      <c r="B47" t="str">
        <f t="shared" si="2"/>
        <v/>
      </c>
      <c r="C47" t="str">
        <f t="shared" si="2"/>
        <v/>
      </c>
      <c r="D47" t="str">
        <f t="shared" si="2"/>
        <v/>
      </c>
      <c r="E47" t="str">
        <f t="shared" si="2"/>
        <v/>
      </c>
      <c r="F47" t="str">
        <f t="shared" si="2"/>
        <v/>
      </c>
      <c r="G47" t="str">
        <f t="shared" si="2"/>
        <v/>
      </c>
      <c r="H47">
        <f t="shared" si="2"/>
        <v>1</v>
      </c>
      <c r="I47">
        <f t="shared" si="2"/>
        <v>7</v>
      </c>
      <c r="J47">
        <f t="shared" si="2"/>
        <v>28</v>
      </c>
      <c r="K47">
        <f t="shared" si="2"/>
        <v>83.999999999999986</v>
      </c>
      <c r="L47">
        <f t="shared" si="2"/>
        <v>209.99999999999997</v>
      </c>
    </row>
    <row r="48" spans="1:12" x14ac:dyDescent="0.2">
      <c r="A48">
        <v>5</v>
      </c>
      <c r="B48" t="str">
        <f t="shared" si="2"/>
        <v/>
      </c>
      <c r="C48" t="str">
        <f t="shared" si="2"/>
        <v/>
      </c>
      <c r="D48" t="str">
        <f t="shared" si="2"/>
        <v/>
      </c>
      <c r="E48" t="str">
        <f t="shared" si="2"/>
        <v/>
      </c>
      <c r="F48" t="str">
        <f t="shared" si="2"/>
        <v/>
      </c>
      <c r="G48">
        <f t="shared" si="2"/>
        <v>1</v>
      </c>
      <c r="H48">
        <f t="shared" si="2"/>
        <v>6</v>
      </c>
      <c r="I48">
        <f t="shared" si="2"/>
        <v>21</v>
      </c>
      <c r="J48">
        <f t="shared" si="2"/>
        <v>56</v>
      </c>
      <c r="K48">
        <f t="shared" si="2"/>
        <v>126</v>
      </c>
      <c r="L48">
        <f t="shared" si="2"/>
        <v>252</v>
      </c>
    </row>
    <row r="49" spans="1:28" x14ac:dyDescent="0.2">
      <c r="A49">
        <v>4</v>
      </c>
      <c r="B49" t="str">
        <f t="shared" si="2"/>
        <v/>
      </c>
      <c r="C49" t="str">
        <f t="shared" si="2"/>
        <v/>
      </c>
      <c r="D49" t="str">
        <f t="shared" si="2"/>
        <v/>
      </c>
      <c r="E49" t="str">
        <f t="shared" si="2"/>
        <v/>
      </c>
      <c r="F49">
        <f t="shared" si="2"/>
        <v>1</v>
      </c>
      <c r="G49">
        <f t="shared" si="2"/>
        <v>5</v>
      </c>
      <c r="H49">
        <f t="shared" si="2"/>
        <v>15</v>
      </c>
      <c r="I49">
        <f t="shared" si="2"/>
        <v>35</v>
      </c>
      <c r="J49">
        <f t="shared" si="2"/>
        <v>70</v>
      </c>
      <c r="K49">
        <f t="shared" si="2"/>
        <v>126</v>
      </c>
      <c r="L49">
        <f t="shared" si="2"/>
        <v>209.99999999999997</v>
      </c>
    </row>
    <row r="50" spans="1:28" x14ac:dyDescent="0.2">
      <c r="A50">
        <v>3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1</v>
      </c>
      <c r="F50">
        <f t="shared" si="2"/>
        <v>4</v>
      </c>
      <c r="G50">
        <f t="shared" si="2"/>
        <v>10</v>
      </c>
      <c r="H50">
        <f t="shared" si="2"/>
        <v>20</v>
      </c>
      <c r="I50">
        <f t="shared" si="2"/>
        <v>35</v>
      </c>
      <c r="J50">
        <f t="shared" si="2"/>
        <v>56</v>
      </c>
      <c r="K50">
        <f t="shared" si="2"/>
        <v>83.999999999999986</v>
      </c>
      <c r="L50">
        <f t="shared" si="2"/>
        <v>120</v>
      </c>
    </row>
    <row r="51" spans="1:28" x14ac:dyDescent="0.2">
      <c r="A51">
        <v>2</v>
      </c>
      <c r="B51" t="str">
        <f t="shared" si="2"/>
        <v/>
      </c>
      <c r="C51" t="str">
        <f t="shared" si="2"/>
        <v/>
      </c>
      <c r="D51">
        <f t="shared" si="2"/>
        <v>1</v>
      </c>
      <c r="E51">
        <f t="shared" si="2"/>
        <v>3</v>
      </c>
      <c r="F51">
        <f t="shared" si="2"/>
        <v>6</v>
      </c>
      <c r="G51">
        <f t="shared" si="2"/>
        <v>10</v>
      </c>
      <c r="H51">
        <f t="shared" si="2"/>
        <v>15</v>
      </c>
      <c r="I51">
        <f t="shared" si="2"/>
        <v>21</v>
      </c>
      <c r="J51">
        <f t="shared" si="2"/>
        <v>28</v>
      </c>
      <c r="K51">
        <f t="shared" si="2"/>
        <v>36</v>
      </c>
      <c r="L51">
        <f t="shared" si="2"/>
        <v>45</v>
      </c>
    </row>
    <row r="52" spans="1:28" x14ac:dyDescent="0.2">
      <c r="A52">
        <v>1</v>
      </c>
      <c r="B52" t="str">
        <f t="shared" si="2"/>
        <v/>
      </c>
      <c r="C52">
        <f t="shared" si="2"/>
        <v>1</v>
      </c>
      <c r="D52">
        <f t="shared" si="2"/>
        <v>2</v>
      </c>
      <c r="E52">
        <f t="shared" si="2"/>
        <v>3</v>
      </c>
      <c r="F52">
        <f t="shared" si="2"/>
        <v>4</v>
      </c>
      <c r="G52">
        <f t="shared" si="2"/>
        <v>5</v>
      </c>
      <c r="H52">
        <f t="shared" si="2"/>
        <v>6</v>
      </c>
      <c r="I52">
        <f t="shared" si="2"/>
        <v>7</v>
      </c>
      <c r="J52">
        <f t="shared" si="2"/>
        <v>8</v>
      </c>
      <c r="K52">
        <f t="shared" si="2"/>
        <v>9</v>
      </c>
      <c r="L52">
        <f t="shared" si="2"/>
        <v>10</v>
      </c>
    </row>
    <row r="53" spans="1:28" x14ac:dyDescent="0.2">
      <c r="A53">
        <v>0</v>
      </c>
      <c r="B53">
        <f>IF($A53&lt;=B$42,COMBIN(B$42,$A53),"")</f>
        <v>1</v>
      </c>
      <c r="C53">
        <f t="shared" si="2"/>
        <v>1</v>
      </c>
      <c r="D53">
        <f t="shared" si="2"/>
        <v>1</v>
      </c>
      <c r="E53">
        <f t="shared" si="2"/>
        <v>1</v>
      </c>
      <c r="F53">
        <f t="shared" si="2"/>
        <v>1</v>
      </c>
      <c r="G53">
        <f t="shared" si="2"/>
        <v>1</v>
      </c>
      <c r="H53">
        <f t="shared" si="2"/>
        <v>1</v>
      </c>
      <c r="I53">
        <f t="shared" si="2"/>
        <v>1</v>
      </c>
      <c r="J53">
        <f t="shared" si="2"/>
        <v>1</v>
      </c>
      <c r="K53">
        <f t="shared" si="2"/>
        <v>1</v>
      </c>
      <c r="L53">
        <f t="shared" si="2"/>
        <v>1</v>
      </c>
    </row>
    <row r="56" spans="1:28" x14ac:dyDescent="0.2">
      <c r="A56" s="10" t="s">
        <v>34</v>
      </c>
      <c r="Q56" s="10" t="s">
        <v>34</v>
      </c>
    </row>
    <row r="57" spans="1:28" x14ac:dyDescent="0.2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R57">
        <v>0</v>
      </c>
      <c r="S57">
        <v>1</v>
      </c>
      <c r="T57">
        <v>2</v>
      </c>
      <c r="U57">
        <v>3</v>
      </c>
      <c r="V57">
        <v>4</v>
      </c>
      <c r="W57">
        <v>5</v>
      </c>
      <c r="X57">
        <v>6</v>
      </c>
      <c r="Y57">
        <v>7</v>
      </c>
      <c r="Z57">
        <v>8</v>
      </c>
      <c r="AA57">
        <v>9</v>
      </c>
      <c r="AB57">
        <v>10</v>
      </c>
    </row>
    <row r="58" spans="1:28" x14ac:dyDescent="0.2">
      <c r="A58">
        <v>10</v>
      </c>
      <c r="L58">
        <f>K59*(1-K30)</f>
        <v>0.90230631392602456</v>
      </c>
      <c r="Q58">
        <v>10</v>
      </c>
      <c r="AB58">
        <f>K59*(1-K30)</f>
        <v>0.90230631392602456</v>
      </c>
    </row>
    <row r="59" spans="1:28" x14ac:dyDescent="0.2">
      <c r="A59">
        <v>9</v>
      </c>
      <c r="K59">
        <f>J60*(1-J31)</f>
        <v>0.91184230685510115</v>
      </c>
      <c r="L59">
        <f t="shared" ref="L59:L66" si="3">(K44/(K44+K45))*K59*(1-K30)+(K45/(K44+K45))*K60*(1-K31)</f>
        <v>0.90272566795566533</v>
      </c>
      <c r="Q59">
        <v>9</v>
      </c>
      <c r="AA59">
        <f>J60*(1-J31)</f>
        <v>0.91184230685510115</v>
      </c>
      <c r="AB59">
        <f t="shared" ref="AB59:AB66" si="4">$B$6*K59*(1-K30)+$B$5*K60*(1-K31)</f>
        <v>0.90253928838693609</v>
      </c>
    </row>
    <row r="60" spans="1:28" x14ac:dyDescent="0.2">
      <c r="A60">
        <v>8</v>
      </c>
      <c r="J60">
        <f>I61*(1-I32)</f>
        <v>0.92143075221199233</v>
      </c>
      <c r="K60">
        <f t="shared" ref="K60:K66" si="5">(J45/(J45+J46))*J60*(1-J31)+(J46/(J45+J46))*J61*(1-J32)</f>
        <v>0.91221772725719763</v>
      </c>
      <c r="L60">
        <f t="shared" si="3"/>
        <v>0.90314270870458735</v>
      </c>
      <c r="Q60">
        <v>8</v>
      </c>
      <c r="Z60">
        <f>I61*(1-I32)</f>
        <v>0.92143075221199233</v>
      </c>
      <c r="AA60">
        <f t="shared" ref="AA60:AA66" si="6">$B$6*J60*(1-J31)+$B$5*J61*(1-J32)</f>
        <v>0.91205348083128046</v>
      </c>
      <c r="AB60">
        <f t="shared" si="4"/>
        <v>0.90300379150830989</v>
      </c>
    </row>
    <row r="61" spans="1:28" x14ac:dyDescent="0.2">
      <c r="A61">
        <v>7</v>
      </c>
      <c r="I61">
        <f>H62*(1-H33)</f>
        <v>0.93107143539851811</v>
      </c>
      <c r="J61">
        <f t="shared" ref="J61:J66" si="7">(I46/(I46+I47))*I61*(1-I32)+(I47/(I46+I47))*I62*(1-I33)</f>
        <v>0.92176157351702137</v>
      </c>
      <c r="K61">
        <f t="shared" si="5"/>
        <v>0.91259109282683926</v>
      </c>
      <c r="L61">
        <f t="shared" si="3"/>
        <v>0.90355744968421692</v>
      </c>
      <c r="Q61">
        <v>7</v>
      </c>
      <c r="Y61">
        <f>H62*(1-H33)</f>
        <v>0.93107143539851811</v>
      </c>
      <c r="Z61">
        <f t="shared" ref="Z61:Z66" si="8">$B$6*I61*(1-I32)+$B$5*I62*(1-I33)</f>
        <v>0.92161979295772323</v>
      </c>
      <c r="AA61">
        <f t="shared" si="6"/>
        <v>0.91247450781991801</v>
      </c>
      <c r="AB61">
        <f t="shared" si="4"/>
        <v>0.90346541267980407</v>
      </c>
    </row>
    <row r="62" spans="1:28" x14ac:dyDescent="0.2">
      <c r="A62">
        <v>6</v>
      </c>
      <c r="H62">
        <f>G63*(1-G34)</f>
        <v>0.94076413771705836</v>
      </c>
      <c r="I62">
        <f t="shared" ref="I62:I66" si="9">(H47/(H47+H48))*H62*(1-H33)+(H48/(H47+H48))*H63*(1-H34)</f>
        <v>0.93135699207343026</v>
      </c>
      <c r="J62">
        <f t="shared" si="7"/>
        <v>0.92209060711556212</v>
      </c>
      <c r="K62">
        <f t="shared" si="5"/>
        <v>0.91296241550060064</v>
      </c>
      <c r="L62">
        <f t="shared" si="3"/>
        <v>0.90396990433067059</v>
      </c>
      <c r="Q62">
        <v>6</v>
      </c>
      <c r="X62">
        <f>G63*(1-G34)</f>
        <v>0.94076413771705836</v>
      </c>
      <c r="Y62">
        <f t="shared" ref="Y62:Y66" si="10">$B$6*H62*(1-H33)+$B$5*H63*(1-H34)</f>
        <v>0.93123801012555019</v>
      </c>
      <c r="Z62">
        <f t="shared" si="8"/>
        <v>0.92199668264485946</v>
      </c>
      <c r="AA62">
        <f t="shared" si="6"/>
        <v>0.91289290183354466</v>
      </c>
      <c r="AB62">
        <f t="shared" si="4"/>
        <v>0.90392417114069823</v>
      </c>
    </row>
    <row r="63" spans="1:28" x14ac:dyDescent="0.2">
      <c r="A63">
        <v>5</v>
      </c>
      <c r="G63">
        <f>F64*(1-F35)</f>
        <v>0.95050863641059791</v>
      </c>
      <c r="H63">
        <f t="shared" ref="H63:H64" si="11">(G48/(G48+G49))*G63*(1-G34)+(G49/(G48+G49))*G64*(1-G35)</f>
        <v>0.94100376425171406</v>
      </c>
      <c r="I63">
        <f t="shared" si="9"/>
        <v>0.93164103689604549</v>
      </c>
      <c r="J63">
        <f t="shared" si="7"/>
        <v>0.92241786325357411</v>
      </c>
      <c r="K63">
        <f t="shared" si="5"/>
        <v>0.9133317071482262</v>
      </c>
      <c r="L63">
        <f t="shared" si="3"/>
        <v>0.90438008600509256</v>
      </c>
      <c r="Q63">
        <v>5</v>
      </c>
      <c r="W63">
        <f>F64*(1-F35)</f>
        <v>0.95050863641059791</v>
      </c>
      <c r="X63">
        <f t="shared" ref="X63:X66" si="12">$B$6*G63*(1-G34)+$B$5*G64*(1-G35)</f>
        <v>0.94090791363785176</v>
      </c>
      <c r="Y63">
        <f t="shared" si="10"/>
        <v>0.93157010128300655</v>
      </c>
      <c r="Z63">
        <f t="shared" si="8"/>
        <v>0.92237119692011227</v>
      </c>
      <c r="AA63">
        <f t="shared" si="6"/>
        <v>0.91330868071687488</v>
      </c>
      <c r="AB63">
        <f t="shared" si="4"/>
        <v>0.90438008600509256</v>
      </c>
    </row>
    <row r="64" spans="1:28" x14ac:dyDescent="0.2">
      <c r="A64">
        <v>4</v>
      </c>
      <c r="F64">
        <f>E65*(1-E36)</f>
        <v>0.960304704703276</v>
      </c>
      <c r="G64">
        <f t="shared" ref="G64:H66" si="13">(F49/(F49+F50))*F64*(1-F35)+(F50/(F49+F50))*F65*(1-F36)</f>
        <v>0.95070166740394912</v>
      </c>
      <c r="H64">
        <f t="shared" si="11"/>
        <v>0.94124216356544177</v>
      </c>
      <c r="I64">
        <f t="shared" si="9"/>
        <v>0.93192357830430794</v>
      </c>
      <c r="J64">
        <f t="shared" si="7"/>
        <v>0.92274335212023917</v>
      </c>
      <c r="K64">
        <f t="shared" si="5"/>
        <v>0.91369897957294477</v>
      </c>
      <c r="L64">
        <f t="shared" si="3"/>
        <v>0.90478800799399262</v>
      </c>
      <c r="Q64">
        <v>4</v>
      </c>
      <c r="V64">
        <f>E65*(1-E36)</f>
        <v>0.960304704703276</v>
      </c>
      <c r="W64">
        <f t="shared" ref="W64:W66" si="14">$B$6*F64*(1-F35)+$B$5*F65*(1-F36)</f>
        <v>0.95062928078144238</v>
      </c>
      <c r="X64">
        <f t="shared" si="12"/>
        <v>0.94119454506374267</v>
      </c>
      <c r="Y64">
        <f t="shared" si="10"/>
        <v>0.93190008323044826</v>
      </c>
      <c r="Z64">
        <f t="shared" si="8"/>
        <v>0.92274335212023917</v>
      </c>
      <c r="AA64">
        <f t="shared" si="6"/>
        <v>0.91372186219468332</v>
      </c>
      <c r="AB64">
        <f t="shared" si="4"/>
        <v>0.90483317626258453</v>
      </c>
    </row>
    <row r="65" spans="1:28" x14ac:dyDescent="0.2">
      <c r="A65">
        <v>3</v>
      </c>
      <c r="E65">
        <f>D66*(1-D37)</f>
        <v>0.97015211184142591</v>
      </c>
      <c r="F65">
        <f t="shared" ref="F65:L67" si="15">(E50/(E50+E51))*E65*(1-E36)+(E51/(E50+E51))*E66*(1-E37)</f>
        <v>0.96045047494927449</v>
      </c>
      <c r="G65">
        <f t="shared" si="13"/>
        <v>0.95089376463229403</v>
      </c>
      <c r="H65">
        <f>(G50/(G50+G51))*G65*(1-G36)+(G51/(G50+G51))*G66*(1-G37)</f>
        <v>0.94147934216915741</v>
      </c>
      <c r="I65">
        <f t="shared" si="9"/>
        <v>0.93220462469105203</v>
      </c>
      <c r="J65">
        <f t="shared" si="7"/>
        <v>0.92306708384823311</v>
      </c>
      <c r="K65">
        <f t="shared" si="5"/>
        <v>0.91406424451178625</v>
      </c>
      <c r="L65">
        <f t="shared" si="3"/>
        <v>0.90519368350958485</v>
      </c>
      <c r="Q65">
        <v>3</v>
      </c>
      <c r="U65">
        <f>D66*(1-D37)</f>
        <v>0.97015211184142591</v>
      </c>
      <c r="V65">
        <f t="shared" ref="U65:AB67" si="16">$B$6*E65*(1-E36)+$B$5*E66*(1-E37)</f>
        <v>0.96040188486727496</v>
      </c>
      <c r="W65">
        <f t="shared" si="14"/>
        <v>0.95086979138562622</v>
      </c>
      <c r="X65">
        <f t="shared" si="12"/>
        <v>0.94147934216915741</v>
      </c>
      <c r="Y65">
        <f t="shared" si="10"/>
        <v>0.93222797068164964</v>
      </c>
      <c r="Z65">
        <f t="shared" si="8"/>
        <v>0.92311316446880465</v>
      </c>
      <c r="AA65">
        <f t="shared" si="6"/>
        <v>0.91413246387251468</v>
      </c>
      <c r="AB65">
        <f t="shared" si="4"/>
        <v>0.90528346077894528</v>
      </c>
    </row>
    <row r="66" spans="1:28" x14ac:dyDescent="0.2">
      <c r="A66">
        <v>2</v>
      </c>
      <c r="D66">
        <f>C67*(1-C38)</f>
        <v>0.98005062313509028</v>
      </c>
      <c r="E66">
        <f>(D51/(D51+D52))*D66*(1-D37)+(D52/(D51+D52))*D67*(1-D38)</f>
        <v>0.97024995641463907</v>
      </c>
      <c r="F66">
        <f t="shared" si="15"/>
        <v>0.96059561375653091</v>
      </c>
      <c r="G66">
        <f t="shared" si="13"/>
        <v>0.95108493255891946</v>
      </c>
      <c r="H66">
        <f t="shared" si="13"/>
        <v>0.94171530654199176</v>
      </c>
      <c r="I66">
        <f t="shared" si="9"/>
        <v>0.93248418440420777</v>
      </c>
      <c r="J66">
        <f t="shared" si="7"/>
        <v>0.9233890685139976</v>
      </c>
      <c r="K66">
        <f t="shared" si="5"/>
        <v>0.91442751363589636</v>
      </c>
      <c r="L66">
        <f t="shared" si="3"/>
        <v>0.90559712569012485</v>
      </c>
      <c r="Q66">
        <v>2</v>
      </c>
      <c r="T66">
        <f>C67*(1-C38)</f>
        <v>0.98005062313509028</v>
      </c>
      <c r="U66">
        <f t="shared" si="16"/>
        <v>0.97022549527133584</v>
      </c>
      <c r="V66">
        <f t="shared" si="16"/>
        <v>0.96059561375653091</v>
      </c>
      <c r="W66">
        <f t="shared" si="14"/>
        <v>0.95110875129390804</v>
      </c>
      <c r="X66">
        <f t="shared" si="12"/>
        <v>0.94176231792825038</v>
      </c>
      <c r="Y66">
        <f t="shared" si="10"/>
        <v>0.93255377824548835</v>
      </c>
      <c r="Z66">
        <f t="shared" si="8"/>
        <v>0.92348065007690439</v>
      </c>
      <c r="AA66">
        <f t="shared" si="6"/>
        <v>0.91454050323739211</v>
      </c>
      <c r="AB66">
        <f t="shared" si="4"/>
        <v>0.90573095829679295</v>
      </c>
    </row>
    <row r="67" spans="1:28" x14ac:dyDescent="0.2">
      <c r="A67">
        <v>1</v>
      </c>
      <c r="C67">
        <f>B68*(1-B39)</f>
        <v>0.99</v>
      </c>
      <c r="D67">
        <f>(C52/(C52+C53))*C67*(1-C38)+(C53/(C52+C53))*C68*(1-C39)</f>
        <v>0.98009987747600569</v>
      </c>
      <c r="E67">
        <f>(D52/(D52+D53))*D67*(1-D38)+(D53/(D52+D53))*D68*(1-D39)</f>
        <v>0.97034748078991329</v>
      </c>
      <c r="F67">
        <f t="shared" si="15"/>
        <v>0.96074012341853909</v>
      </c>
      <c r="G67">
        <f t="shared" si="15"/>
        <v>0.95127517563035036</v>
      </c>
      <c r="H67">
        <f t="shared" si="15"/>
        <v>0.9419500631314065</v>
      </c>
      <c r="I67">
        <f t="shared" si="15"/>
        <v>0.93276226574700605</v>
      </c>
      <c r="J67">
        <f t="shared" si="15"/>
        <v>0.92370931613801011</v>
      </c>
      <c r="K67">
        <f t="shared" si="15"/>
        <v>0.91478879855084871</v>
      </c>
      <c r="L67">
        <f t="shared" si="15"/>
        <v>0.90599834760024522</v>
      </c>
      <c r="Q67">
        <v>1</v>
      </c>
      <c r="S67">
        <f>B68*(1-B39)</f>
        <v>0.99</v>
      </c>
      <c r="T67">
        <f>$B$6*C67*(1-C38)+$B$5*C68*(1-C39)</f>
        <v>0.98009987747600569</v>
      </c>
      <c r="U67">
        <f t="shared" si="16"/>
        <v>0.9703717818342471</v>
      </c>
      <c r="V67">
        <f t="shared" si="16"/>
        <v>0.96078808435529028</v>
      </c>
      <c r="W67">
        <f t="shared" si="16"/>
        <v>0.95134617162259971</v>
      </c>
      <c r="X67">
        <f t="shared" si="16"/>
        <v>0.9420434852201669</v>
      </c>
      <c r="Y67">
        <f t="shared" si="16"/>
        <v>0.93287752042666283</v>
      </c>
      <c r="Z67">
        <f t="shared" si="16"/>
        <v>0.92384582494388601</v>
      </c>
      <c r="AA67">
        <f t="shared" si="16"/>
        <v>0.9149459976585228</v>
      </c>
      <c r="AB67">
        <f t="shared" si="16"/>
        <v>0.9061756874362672</v>
      </c>
    </row>
    <row r="68" spans="1:28" x14ac:dyDescent="0.2">
      <c r="A68">
        <v>0</v>
      </c>
      <c r="B68">
        <v>1</v>
      </c>
      <c r="C68">
        <f>B68*(1-B39)</f>
        <v>0.99</v>
      </c>
      <c r="D68">
        <f t="shared" ref="D68:L68" si="17">C68*(1-C39)</f>
        <v>0.98014913181692109</v>
      </c>
      <c r="E68">
        <f t="shared" si="17"/>
        <v>0.97044468496724856</v>
      </c>
      <c r="F68">
        <f t="shared" si="17"/>
        <v>0.96088400622879278</v>
      </c>
      <c r="G68">
        <f t="shared" si="17"/>
        <v>0.95146449827634894</v>
      </c>
      <c r="H68">
        <f t="shared" si="17"/>
        <v>0.94218361835330755</v>
      </c>
      <c r="I68">
        <f t="shared" si="17"/>
        <v>0.93303887697818222</v>
      </c>
      <c r="J68">
        <f t="shared" si="17"/>
        <v>0.92402783668505384</v>
      </c>
      <c r="K68">
        <f t="shared" si="17"/>
        <v>0.91514811079696068</v>
      </c>
      <c r="L68">
        <f t="shared" si="17"/>
        <v>0.90639736223129463</v>
      </c>
      <c r="Q68">
        <v>0</v>
      </c>
      <c r="R68">
        <v>1</v>
      </c>
      <c r="S68">
        <f>B68*(1-B39)</f>
        <v>0.99</v>
      </c>
      <c r="T68">
        <f t="shared" ref="T68:AB68" si="18">C68*(1-C39)</f>
        <v>0.98014913181692109</v>
      </c>
      <c r="U68">
        <f t="shared" si="18"/>
        <v>0.97044468496724856</v>
      </c>
      <c r="V68">
        <f t="shared" si="18"/>
        <v>0.96088400622879278</v>
      </c>
      <c r="W68">
        <f t="shared" si="18"/>
        <v>0.95146449827634894</v>
      </c>
      <c r="X68">
        <f t="shared" si="18"/>
        <v>0.94218361835330755</v>
      </c>
      <c r="Y68">
        <f t="shared" si="18"/>
        <v>0.93303887697818222</v>
      </c>
      <c r="Z68">
        <f t="shared" si="18"/>
        <v>0.92402783668505384</v>
      </c>
      <c r="AA68">
        <f t="shared" si="18"/>
        <v>0.91514811079696068</v>
      </c>
      <c r="AB68">
        <f t="shared" si="18"/>
        <v>0.90639736223129463</v>
      </c>
    </row>
    <row r="71" spans="1:28" x14ac:dyDescent="0.2">
      <c r="A71" s="10" t="s">
        <v>30</v>
      </c>
    </row>
    <row r="72" spans="1:28" x14ac:dyDescent="0.2">
      <c r="A72" t="s">
        <v>32</v>
      </c>
      <c r="B72">
        <v>10</v>
      </c>
    </row>
    <row r="73" spans="1:28" x14ac:dyDescent="0.2">
      <c r="A73" t="s">
        <v>31</v>
      </c>
      <c r="B73">
        <v>0.2</v>
      </c>
    </row>
    <row r="74" spans="1:28" x14ac:dyDescent="0.2">
      <c r="A74" t="s">
        <v>33</v>
      </c>
      <c r="B74">
        <v>100</v>
      </c>
    </row>
    <row r="76" spans="1:28" x14ac:dyDescent="0.2"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</row>
    <row r="77" spans="1:28" x14ac:dyDescent="0.2">
      <c r="A77">
        <v>10</v>
      </c>
      <c r="B77" t="str">
        <f t="shared" ref="B77:K81" si="19" xml:space="preserve"> IF($A77&lt;=B$76,($B$5*(1-B29)*C76+$B$6*(1-B29)*C77+$B$5*B29*$B$73+$B$6*B29*$B$73)/(1 + B10),"")</f>
        <v/>
      </c>
      <c r="C77" t="str">
        <f t="shared" si="19"/>
        <v/>
      </c>
      <c r="D77" t="str">
        <f t="shared" si="19"/>
        <v/>
      </c>
      <c r="E77" t="str">
        <f t="shared" si="19"/>
        <v/>
      </c>
      <c r="F77" t="str">
        <f t="shared" si="19"/>
        <v/>
      </c>
      <c r="G77" t="str">
        <f t="shared" si="19"/>
        <v/>
      </c>
      <c r="H77" t="str">
        <f t="shared" si="19"/>
        <v/>
      </c>
      <c r="I77" t="str">
        <f t="shared" si="19"/>
        <v/>
      </c>
      <c r="J77" t="str">
        <f t="shared" si="19"/>
        <v/>
      </c>
      <c r="K77" t="str">
        <f t="shared" si="19"/>
        <v/>
      </c>
      <c r="L77">
        <f>AB58*$B$74+AA59*K30*$B$73*$B$74</f>
        <v>90.421351251183992</v>
      </c>
    </row>
    <row r="78" spans="1:28" x14ac:dyDescent="0.2">
      <c r="A78">
        <v>9</v>
      </c>
      <c r="B78" t="str">
        <f t="shared" si="19"/>
        <v/>
      </c>
      <c r="C78" t="str">
        <f t="shared" si="19"/>
        <v/>
      </c>
      <c r="D78" t="str">
        <f t="shared" si="19"/>
        <v/>
      </c>
      <c r="E78" t="str">
        <f t="shared" si="19"/>
        <v/>
      </c>
      <c r="F78" t="str">
        <f t="shared" si="19"/>
        <v/>
      </c>
      <c r="G78" t="str">
        <f t="shared" si="19"/>
        <v/>
      </c>
      <c r="H78" t="str">
        <f t="shared" si="19"/>
        <v/>
      </c>
      <c r="I78" t="str">
        <f t="shared" si="19"/>
        <v/>
      </c>
      <c r="J78" t="str">
        <f t="shared" si="19"/>
        <v/>
      </c>
      <c r="K78">
        <f ca="1">($B$5*L77+$B$6*L78)/(1+K11)</f>
        <v>80.895205658496437</v>
      </c>
      <c r="L78">
        <f>AB59*$B$74+(0.5*AA59*K30+0.5*AA60*K31)*$B$73*$B$74</f>
        <v>90.443726405351043</v>
      </c>
    </row>
    <row r="79" spans="1:28" x14ac:dyDescent="0.2">
      <c r="A79">
        <v>8</v>
      </c>
      <c r="B79" t="str">
        <f t="shared" si="19"/>
        <v/>
      </c>
      <c r="C79" t="str">
        <f t="shared" si="19"/>
        <v/>
      </c>
      <c r="D79" t="str">
        <f t="shared" si="19"/>
        <v/>
      </c>
      <c r="E79" t="str">
        <f t="shared" si="19"/>
        <v/>
      </c>
      <c r="F79" t="str">
        <f t="shared" si="19"/>
        <v/>
      </c>
      <c r="G79" t="str">
        <f t="shared" si="19"/>
        <v/>
      </c>
      <c r="H79" t="str">
        <f t="shared" si="19"/>
        <v/>
      </c>
      <c r="I79" t="str">
        <f t="shared" si="19"/>
        <v/>
      </c>
      <c r="J79">
        <f ca="1">($B$5*K78+$B$6*K79)/(1+J12)</f>
        <v>73.792228005211669</v>
      </c>
      <c r="K79">
        <f ca="1">($B$5*L78+$B$6*L79)/(1+K12)</f>
        <v>82.507269773620934</v>
      </c>
      <c r="L79">
        <f t="shared" ref="L79:L87" si="20">AB60*$B$74+(0.5*AA60*K31+0.5*AA61*K32)*$B$73*$B$74</f>
        <v>90.488362562625511</v>
      </c>
    </row>
    <row r="80" spans="1:28" x14ac:dyDescent="0.2">
      <c r="A80">
        <v>7</v>
      </c>
      <c r="B80" t="str">
        <f t="shared" si="19"/>
        <v/>
      </c>
      <c r="C80" t="str">
        <f t="shared" si="19"/>
        <v/>
      </c>
      <c r="D80" t="str">
        <f t="shared" si="19"/>
        <v/>
      </c>
      <c r="E80" t="str">
        <f t="shared" si="19"/>
        <v/>
      </c>
      <c r="F80" t="str">
        <f t="shared" si="19"/>
        <v/>
      </c>
      <c r="G80" t="str">
        <f t="shared" si="19"/>
        <v/>
      </c>
      <c r="H80" t="str">
        <f t="shared" si="19"/>
        <v/>
      </c>
      <c r="I80">
        <f t="shared" ref="I80" ca="1" si="21">($B$5*J79+$B$6*J80)/(1+I13)</f>
        <v>68.470092600321991</v>
      </c>
      <c r="J80">
        <f ca="1">($B$5*K79+$B$6*K80)/(1+J13)</f>
        <v>76.490841224315432</v>
      </c>
      <c r="K80">
        <f ca="1">($B$5*L79+$B$6*L80)/(1+K13)</f>
        <v>83.889723600858673</v>
      </c>
      <c r="L80">
        <f t="shared" si="20"/>
        <v>90.532749089608458</v>
      </c>
    </row>
    <row r="81" spans="1:12" x14ac:dyDescent="0.2">
      <c r="A81">
        <v>6</v>
      </c>
      <c r="B81" t="str">
        <f t="shared" si="19"/>
        <v/>
      </c>
      <c r="C81" t="str">
        <f t="shared" si="19"/>
        <v/>
      </c>
      <c r="D81" t="str">
        <f t="shared" si="19"/>
        <v/>
      </c>
      <c r="E81" t="str">
        <f t="shared" si="19"/>
        <v/>
      </c>
      <c r="F81" t="str">
        <f t="shared" si="19"/>
        <v/>
      </c>
      <c r="G81" t="str">
        <f t="shared" si="19"/>
        <v/>
      </c>
      <c r="H81">
        <f t="shared" ref="H81:I87" ca="1" si="22">($B$5*I80+$B$6*I81)/(1+H14)</f>
        <v>64.484210068994727</v>
      </c>
      <c r="I81">
        <f t="shared" ca="1" si="22"/>
        <v>71.922098705071306</v>
      </c>
      <c r="J81">
        <f ca="1">($B$5*K80+$B$6*K81)/(1+J14)</f>
        <v>78.820650845192134</v>
      </c>
      <c r="K81">
        <f ca="1">($B$5*L80+$B$6*L81)/(1+K14)</f>
        <v>85.06206096311432</v>
      </c>
      <c r="L81">
        <f t="shared" si="20"/>
        <v>90.576865547718967</v>
      </c>
    </row>
    <row r="82" spans="1:12" x14ac:dyDescent="0.2">
      <c r="A82">
        <v>5</v>
      </c>
      <c r="B82" t="str">
        <f xml:space="preserve"> IF($A82&lt;=B$76,($B$5*(1-B34)*C81+$B$6*(1-B34)*C82+$B$5*B34*$B$73+$B$6*B34*$B$73)/(1 + B15),"")</f>
        <v/>
      </c>
      <c r="C82" t="str">
        <f xml:space="preserve"> IF($A82&lt;=C$76,($B$5*(1-C34)*D81+$B$6*(1-C34)*D82+$B$5*C34*$B$73+$B$6*C34*$B$73)/(1 + C15),"")</f>
        <v/>
      </c>
      <c r="D82" t="str">
        <f xml:space="preserve"> IF($A82&lt;=D$76,($B$5*(1-D34)*E81+$B$6*(1-D34)*E82+$B$5*D34*$B$73+$B$6*D34*$B$73)/(1 + D15),"")</f>
        <v/>
      </c>
      <c r="E82" t="str">
        <f xml:space="preserve"> IF($A82&lt;=E$76,($B$5*(1-E34)*F81+$B$6*(1-E34)*F82+$B$5*E34*$B$73+$B$6*E34*$B$73)/(1 + E15),"")</f>
        <v/>
      </c>
      <c r="F82" t="str">
        <f xml:space="preserve"> IF($A82&lt;=F$76,($B$5*(1-F34)*G81+$B$6*(1-F34)*G82+$B$5*F34*$B$73+$B$6*F34*$B$73)/(1 + F15),"")</f>
        <v/>
      </c>
      <c r="G82">
        <f t="shared" ref="G82" ca="1" si="23">($B$5*H81+$B$6*H82)/(1+G15)</f>
        <v>61.520192698473366</v>
      </c>
      <c r="H82">
        <f t="shared" ca="1" si="22"/>
        <v>68.464063882233845</v>
      </c>
      <c r="I82">
        <f t="shared" ca="1" si="22"/>
        <v>74.929614416464261</v>
      </c>
      <c r="J82">
        <f ca="1">($B$5*K81+$B$6*K82)/(1+J15)</f>
        <v>80.813244346159081</v>
      </c>
      <c r="K82">
        <f ca="1">($B$5*L81+$B$6*L82)/(1+K15)</f>
        <v>86.052401960479742</v>
      </c>
      <c r="L82">
        <f t="shared" si="20"/>
        <v>90.620713710397354</v>
      </c>
    </row>
    <row r="83" spans="1:12" x14ac:dyDescent="0.2">
      <c r="A83">
        <v>4</v>
      </c>
      <c r="B83" t="str">
        <f xml:space="preserve"> IF($A83&lt;=B$76,($B$5*(1-B35)*C82+$B$6*(1-B35)*C83+$B$5*B35*$B$73+$B$6*B35*$B$73)/(1 + B16),"")</f>
        <v/>
      </c>
      <c r="C83" t="str">
        <f xml:space="preserve"> IF($A83&lt;=C$76,($B$5*(1-C35)*D82+$B$6*(1-C35)*D83+$B$5*C35*$B$73+$B$6*C35*$B$73)/(1 + C16),"")</f>
        <v/>
      </c>
      <c r="D83" t="str">
        <f xml:space="preserve"> IF($A83&lt;=D$76,($B$5*(1-D35)*E82+$B$6*(1-D35)*E83+$B$5*D35*$B$73+$B$6*D35*$B$73)/(1 + D16),"")</f>
        <v/>
      </c>
      <c r="E83" t="str">
        <f xml:space="preserve"> IF($A83&lt;=E$76,($B$5*(1-E35)*F82+$B$6*(1-E35)*F83+$B$5*E35*$B$73+$B$6*E35*$B$73)/(1 + E16),"")</f>
        <v/>
      </c>
      <c r="F83">
        <f t="shared" ref="F83:G87" ca="1" si="24">($B$5*G82+$B$6*G83)/(1+F16)</f>
        <v>59.351180144660731</v>
      </c>
      <c r="G83">
        <f t="shared" ca="1" si="24"/>
        <v>65.87177387582787</v>
      </c>
      <c r="H83">
        <f t="shared" ca="1" si="22"/>
        <v>71.95934164126588</v>
      </c>
      <c r="I83">
        <f t="shared" ca="1" si="22"/>
        <v>77.522878305922646</v>
      </c>
      <c r="J83">
        <f ca="1">($B$5*K82+$B$6*K83)/(1+J16)</f>
        <v>82.506753108395614</v>
      </c>
      <c r="K83">
        <f ca="1">($B$5*L82+$B$6*L83)/(1+K16)</f>
        <v>86.886670039709472</v>
      </c>
      <c r="L83">
        <f t="shared" si="20"/>
        <v>90.664295339631423</v>
      </c>
    </row>
    <row r="84" spans="1:12" x14ac:dyDescent="0.2">
      <c r="A84">
        <v>3</v>
      </c>
      <c r="B84" t="str">
        <f xml:space="preserve"> IF($A84&lt;=B$76,($B$5*(1-B36)*C83+$B$6*(1-B36)*C84+$B$5*B36*$B$73+$B$6*B36*$B$73)/(1 + B17),"")</f>
        <v/>
      </c>
      <c r="C84" t="str">
        <f xml:space="preserve"> IF($A84&lt;=C$76,($B$5*(1-C36)*D83+$B$6*(1-C36)*D84+$B$5*C36*$B$73+$B$6*C36*$B$73)/(1 + C17),"")</f>
        <v/>
      </c>
      <c r="D84" t="str">
        <f xml:space="preserve"> IF($A84&lt;=D$76,($B$5*(1-D36)*E83+$B$6*(1-D36)*E84+$B$5*D36*$B$73+$B$6*D36*$B$73)/(1 + D17),"")</f>
        <v/>
      </c>
      <c r="E84">
        <f t="shared" ref="E84" ca="1" si="25">($B$5*F83+$B$6*F84)/(1+E17)</f>
        <v>57.810274236898579</v>
      </c>
      <c r="F84">
        <f t="shared" ca="1" si="24"/>
        <v>63.963915830067634</v>
      </c>
      <c r="G84">
        <f t="shared" ca="1" si="24"/>
        <v>69.718295261591209</v>
      </c>
      <c r="H84">
        <f t="shared" ca="1" si="22"/>
        <v>74.993648012363948</v>
      </c>
      <c r="I84">
        <f t="shared" ca="1" si="22"/>
        <v>79.741043886080107</v>
      </c>
      <c r="J84">
        <f ca="1">($B$5*K83+$B$6*K84)/(1+J17)</f>
        <v>83.938873626510357</v>
      </c>
      <c r="K84">
        <f ca="1">($B$5*L83+$B$6*L84)/(1+K17)</f>
        <v>87.588187429726531</v>
      </c>
      <c r="L84">
        <f t="shared" si="20"/>
        <v>90.707612186020128</v>
      </c>
    </row>
    <row r="85" spans="1:12" x14ac:dyDescent="0.2">
      <c r="A85">
        <v>2</v>
      </c>
      <c r="B85" t="str">
        <f xml:space="preserve"> IF($A85&lt;=B$76,($B$5*(1-B37)*C84+$B$6*(1-B37)*C85+$B$5*B37*$B$73+$B$6*B37*$B$73)/(1 + B18),"")</f>
        <v/>
      </c>
      <c r="C85" t="str">
        <f xml:space="preserve"> IF($A85&lt;=C$76,($B$5*(1-C37)*D84+$B$6*(1-C37)*D85+$B$5*C37*$B$73+$B$6*C37*$B$73)/(1 + C18),"")</f>
        <v/>
      </c>
      <c r="D85">
        <f t="shared" ref="D85:E87" ca="1" si="26">($B$5*E84+$B$6*E85)/(1+D18)</f>
        <v>56.772373716295256</v>
      </c>
      <c r="E85">
        <f t="shared" ca="1" si="26"/>
        <v>62.603930415363656</v>
      </c>
      <c r="F85">
        <f t="shared" ca="1" si="24"/>
        <v>68.061513022892811</v>
      </c>
      <c r="G85">
        <f t="shared" ca="1" si="24"/>
        <v>73.075439675568148</v>
      </c>
      <c r="H85">
        <f t="shared" ca="1" si="22"/>
        <v>77.603142797114529</v>
      </c>
      <c r="I85">
        <f t="shared" ca="1" si="22"/>
        <v>81.626007768840566</v>
      </c>
      <c r="J85">
        <f ca="1">($B$5*K84+$B$6*K85)/(1+J18)</f>
        <v>85.145262211788904</v>
      </c>
      <c r="K85">
        <f ca="1">($B$5*L84+$B$6*L85)/(1+K18)</f>
        <v>88.177548672557791</v>
      </c>
      <c r="L85">
        <f t="shared" si="20"/>
        <v>90.750665988837184</v>
      </c>
    </row>
    <row r="86" spans="1:12" x14ac:dyDescent="0.2">
      <c r="A86">
        <v>1</v>
      </c>
      <c r="B86" t="str">
        <f xml:space="preserve"> IF($A86&lt;=B$76,($B$5*(1-B38)*C85+$B$6*(1-B38)*C86+$B$5*B38*$B$73+$B$6*B38*$B$73)/(1 + B19),"")</f>
        <v/>
      </c>
      <c r="C86">
        <f t="shared" ref="C86" ca="1" si="27">($B$5*D85+$B$6*D86)/(1+C19)</f>
        <v>56.141984152588037</v>
      </c>
      <c r="D86">
        <f t="shared" ca="1" si="26"/>
        <v>61.687212845665492</v>
      </c>
      <c r="E86">
        <f t="shared" ca="1" si="26"/>
        <v>66.877529347688224</v>
      </c>
      <c r="F86">
        <f t="shared" ca="1" si="24"/>
        <v>71.652333537362694</v>
      </c>
      <c r="G86">
        <f t="shared" ca="1" si="24"/>
        <v>75.975028025518341</v>
      </c>
      <c r="H86">
        <f t="shared" ca="1" si="22"/>
        <v>79.830107001551838</v>
      </c>
      <c r="I86">
        <f t="shared" ca="1" si="22"/>
        <v>83.219483021431174</v>
      </c>
      <c r="J86">
        <f ca="1">($B$5*K85+$B$6*K86)/(1+J19)</f>
        <v>86.1585908114766</v>
      </c>
      <c r="K86">
        <f ca="1">($B$5*L85+$B$6*L86)/(1+K19)</f>
        <v>88.672665508680154</v>
      </c>
      <c r="L86">
        <f t="shared" si="20"/>
        <v>90.793439270249465</v>
      </c>
    </row>
    <row r="87" spans="1:12" x14ac:dyDescent="0.2">
      <c r="A87">
        <v>0</v>
      </c>
      <c r="B87" s="13">
        <f t="shared" ref="B87:C87" ca="1" si="28">($B$5*C86+$B$6*C87)/(1+B20)</f>
        <v>55.844825093531895</v>
      </c>
      <c r="C87">
        <f t="shared" ca="1" si="28"/>
        <v>61.132148543828947</v>
      </c>
      <c r="D87">
        <f t="shared" ca="1" si="26"/>
        <v>66.078977610937002</v>
      </c>
      <c r="E87">
        <f t="shared" ca="1" si="26"/>
        <v>70.632823060671669</v>
      </c>
      <c r="F87">
        <f t="shared" ca="1" si="24"/>
        <v>74.762445385103618</v>
      </c>
      <c r="G87">
        <f t="shared" ca="1" si="24"/>
        <v>78.45502678640554</v>
      </c>
      <c r="H87">
        <f t="shared" ca="1" si="22"/>
        <v>81.712637447969712</v>
      </c>
      <c r="I87">
        <f t="shared" ca="1" si="22"/>
        <v>84.548336450306863</v>
      </c>
      <c r="J87">
        <f ca="1">($B$5*K86+$B$6*K87)/(1+J20)</f>
        <v>86.982002811571022</v>
      </c>
      <c r="K87">
        <f ca="1">($B$5*L86+$B$6*L87)/(1+K20)</f>
        <v>89.03563012151281</v>
      </c>
      <c r="L87">
        <f t="shared" si="20"/>
        <v>90.727243708786119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Assignment6_Q3</vt:lpstr>
      <vt:lpstr>Assignment6_Q3 (2)</vt:lpstr>
      <vt:lpstr>Sheet3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Microsoft Office User</cp:lastModifiedBy>
  <dcterms:created xsi:type="dcterms:W3CDTF">2013-03-29T21:40:54Z</dcterms:created>
  <dcterms:modified xsi:type="dcterms:W3CDTF">2016-08-02T21:29:12Z</dcterms:modified>
</cp:coreProperties>
</file>