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2"/>
  </bookViews>
  <sheets>
    <sheet name="exp10_autothres" sheetId="1" r:id="rId1"/>
    <sheet name="Sheet1" sheetId="2" r:id="rId2"/>
    <sheet name="AllData2" sheetId="4" r:id="rId3"/>
    <sheet name="Alldata" sheetId="3" r:id="rId4"/>
  </sheets>
  <calcPr calcId="152511"/>
</workbook>
</file>

<file path=xl/calcChain.xml><?xml version="1.0" encoding="utf-8"?>
<calcChain xmlns="http://schemas.openxmlformats.org/spreadsheetml/2006/main">
  <c r="C51" i="4" l="1"/>
  <c r="D51" i="4"/>
  <c r="E51" i="4"/>
  <c r="B51" i="4"/>
  <c r="C43" i="4"/>
  <c r="D43" i="4"/>
  <c r="E43" i="4"/>
  <c r="B43" i="4"/>
  <c r="C49" i="4"/>
  <c r="D49" i="4"/>
  <c r="E49" i="4"/>
  <c r="B49" i="4"/>
  <c r="C41" i="4"/>
  <c r="D41" i="4"/>
  <c r="E41" i="4"/>
  <c r="B41" i="4"/>
  <c r="C34" i="4"/>
  <c r="D34" i="4"/>
  <c r="E34" i="4"/>
  <c r="B34" i="4"/>
  <c r="E26" i="4"/>
  <c r="C26" i="4"/>
  <c r="D26" i="4"/>
  <c r="B26" i="4"/>
  <c r="C11" i="4"/>
  <c r="D11" i="4"/>
  <c r="E11" i="4"/>
  <c r="B11" i="4"/>
  <c r="C6" i="4"/>
  <c r="D6" i="4"/>
  <c r="E6" i="4"/>
  <c r="B6" i="4"/>
  <c r="B12" i="4" l="1"/>
  <c r="D12" i="4"/>
  <c r="D50" i="4"/>
  <c r="B7" i="4"/>
  <c r="B35" i="4"/>
  <c r="D42" i="4"/>
  <c r="B42" i="4"/>
  <c r="D35" i="4"/>
  <c r="D27" i="4"/>
  <c r="D7" i="4"/>
  <c r="B27" i="4"/>
  <c r="B50" i="4"/>
  <c r="N32" i="2" l="1"/>
  <c r="T3" i="2"/>
  <c r="P39" i="2" l="1"/>
  <c r="N39" i="2"/>
  <c r="P38" i="2"/>
  <c r="N38" i="2"/>
  <c r="P36" i="2"/>
  <c r="P37" i="2"/>
  <c r="N37" i="2"/>
  <c r="N36" i="2"/>
  <c r="Q33" i="2"/>
  <c r="Q34" i="2"/>
  <c r="Q32" i="2"/>
  <c r="P34" i="2"/>
  <c r="P33" i="2"/>
  <c r="P32" i="2"/>
  <c r="O33" i="2"/>
  <c r="O32" i="2"/>
  <c r="N33" i="2"/>
  <c r="P24" i="2"/>
  <c r="N24" i="2"/>
  <c r="X7" i="2"/>
  <c r="X3" i="2"/>
  <c r="W7" i="2"/>
  <c r="W3" i="2"/>
  <c r="V6" i="2"/>
  <c r="V7" i="2"/>
  <c r="V8" i="2"/>
  <c r="V3" i="2"/>
  <c r="V4" i="2"/>
  <c r="V2" i="2"/>
  <c r="P23" i="2"/>
  <c r="N23" i="2"/>
  <c r="P21" i="2"/>
  <c r="P22" i="2"/>
  <c r="P20" i="2"/>
  <c r="N21" i="2"/>
  <c r="N22" i="2"/>
  <c r="N20" i="2"/>
  <c r="Q18" i="2"/>
  <c r="Q19" i="2"/>
  <c r="Q17" i="2"/>
  <c r="P18" i="2"/>
  <c r="P19" i="2"/>
  <c r="P17" i="2"/>
  <c r="O18" i="2"/>
  <c r="O19" i="2"/>
  <c r="O17" i="2"/>
  <c r="N18" i="2"/>
  <c r="N19" i="2"/>
  <c r="N17" i="2"/>
  <c r="T7" i="2"/>
  <c r="T8" i="2"/>
  <c r="T6" i="2"/>
  <c r="S7" i="2"/>
  <c r="S8" i="2"/>
  <c r="S6" i="2"/>
  <c r="T4" i="2"/>
  <c r="T2" i="2"/>
  <c r="S4" i="2"/>
  <c r="S3" i="2"/>
  <c r="S2" i="2"/>
  <c r="U62" i="3" l="1"/>
  <c r="T62" i="3"/>
  <c r="R62" i="3"/>
  <c r="Q62" i="3"/>
  <c r="O62" i="3"/>
  <c r="N62" i="3"/>
  <c r="L62" i="3"/>
  <c r="K62" i="3"/>
  <c r="I62" i="3"/>
  <c r="H62" i="3"/>
  <c r="E62" i="3"/>
  <c r="F62" i="3"/>
  <c r="C62" i="3"/>
  <c r="B62" i="3"/>
  <c r="U49" i="3"/>
  <c r="U61" i="3" s="1"/>
  <c r="U50" i="3"/>
  <c r="T50" i="3"/>
  <c r="T61" i="3" s="1"/>
  <c r="T49" i="3"/>
  <c r="Q49" i="3"/>
  <c r="Q61" i="3" s="1"/>
  <c r="R49" i="3"/>
  <c r="Q50" i="3"/>
  <c r="R50" i="3"/>
  <c r="Q51" i="3"/>
  <c r="R51" i="3"/>
  <c r="Q52" i="3"/>
  <c r="R52" i="3"/>
  <c r="O49" i="3"/>
  <c r="O50" i="3"/>
  <c r="O61" i="3" s="1"/>
  <c r="O51" i="3"/>
  <c r="O52" i="3"/>
  <c r="N50" i="3"/>
  <c r="N51" i="3"/>
  <c r="N61" i="3" s="1"/>
  <c r="N52" i="3"/>
  <c r="N49" i="3"/>
  <c r="L49" i="3"/>
  <c r="L50" i="3"/>
  <c r="L61" i="3" s="1"/>
  <c r="L51" i="3"/>
  <c r="L52" i="3"/>
  <c r="K50" i="3"/>
  <c r="K51" i="3"/>
  <c r="K61" i="3" s="1"/>
  <c r="K52" i="3"/>
  <c r="K49" i="3"/>
  <c r="I49" i="3"/>
  <c r="I50" i="3"/>
  <c r="I51" i="3"/>
  <c r="I52" i="3"/>
  <c r="I53" i="3"/>
  <c r="I54" i="3"/>
  <c r="I55" i="3"/>
  <c r="I56" i="3"/>
  <c r="I57" i="3"/>
  <c r="I58" i="3"/>
  <c r="I59" i="3"/>
  <c r="I60" i="3"/>
  <c r="H50" i="3"/>
  <c r="H61" i="3" s="1"/>
  <c r="H51" i="3"/>
  <c r="H52" i="3"/>
  <c r="H53" i="3"/>
  <c r="H54" i="3"/>
  <c r="H55" i="3"/>
  <c r="H56" i="3"/>
  <c r="H57" i="3"/>
  <c r="H58" i="3"/>
  <c r="H49" i="3"/>
  <c r="E49" i="3"/>
  <c r="F49" i="3"/>
  <c r="E50" i="3"/>
  <c r="F50" i="3"/>
  <c r="F61" i="3" s="1"/>
  <c r="E51" i="3"/>
  <c r="F51" i="3"/>
  <c r="E52" i="3"/>
  <c r="F52" i="3"/>
  <c r="E53" i="3"/>
  <c r="F53" i="3"/>
  <c r="E54" i="3"/>
  <c r="F54" i="3"/>
  <c r="E55" i="3"/>
  <c r="F55" i="3"/>
  <c r="C49" i="3"/>
  <c r="C50" i="3"/>
  <c r="C61" i="3" s="1"/>
  <c r="C51" i="3"/>
  <c r="C52" i="3"/>
  <c r="C53" i="3"/>
  <c r="C54" i="3"/>
  <c r="C55" i="3"/>
  <c r="B50" i="3"/>
  <c r="B51" i="3"/>
  <c r="B61" i="3" s="1"/>
  <c r="B52" i="3"/>
  <c r="B53" i="3"/>
  <c r="B54" i="3"/>
  <c r="B55" i="3"/>
  <c r="B49" i="3"/>
  <c r="E61" i="3"/>
  <c r="I61" i="3"/>
  <c r="R61" i="3"/>
  <c r="U48" i="3"/>
  <c r="E48" i="3"/>
  <c r="F48" i="3"/>
  <c r="H48" i="3"/>
  <c r="I48" i="3"/>
  <c r="K48" i="3"/>
  <c r="L48" i="3"/>
  <c r="N48" i="3"/>
  <c r="O48" i="3"/>
  <c r="Q48" i="3"/>
  <c r="R48" i="3"/>
  <c r="T48" i="3"/>
  <c r="C44" i="3" l="1"/>
  <c r="E44" i="3"/>
  <c r="F44" i="3"/>
  <c r="H44" i="3"/>
  <c r="I44" i="3"/>
  <c r="K44" i="3"/>
  <c r="L44" i="3"/>
  <c r="N44" i="3"/>
  <c r="O44" i="3"/>
  <c r="Q44" i="3"/>
  <c r="R44" i="3"/>
  <c r="T44" i="3"/>
  <c r="U44" i="3"/>
  <c r="B44" i="3"/>
  <c r="B48" i="3" s="1"/>
  <c r="C20" i="3"/>
  <c r="E20" i="3"/>
  <c r="F20" i="3"/>
  <c r="H20" i="3"/>
  <c r="I20" i="3"/>
  <c r="K20" i="3"/>
  <c r="L20" i="3"/>
  <c r="N20" i="3"/>
  <c r="O20" i="3"/>
  <c r="Q20" i="3"/>
  <c r="R20" i="3"/>
  <c r="T20" i="3"/>
  <c r="U20" i="3"/>
  <c r="B20" i="3"/>
  <c r="C48" i="3" l="1"/>
  <c r="L32" i="2"/>
  <c r="L33" i="2"/>
  <c r="L34" i="2"/>
  <c r="L35" i="2"/>
  <c r="L38" i="2"/>
  <c r="L39" i="2"/>
  <c r="L40" i="2"/>
  <c r="L41" i="2"/>
  <c r="L42" i="2"/>
  <c r="L43" i="2"/>
  <c r="L18" i="2"/>
  <c r="L19" i="2"/>
  <c r="L20" i="2"/>
  <c r="L21" i="2"/>
  <c r="L22" i="2"/>
  <c r="L24" i="2"/>
  <c r="L25" i="2"/>
  <c r="L26" i="2"/>
  <c r="L27" i="2"/>
  <c r="L28" i="2"/>
  <c r="L29" i="2"/>
  <c r="L17" i="2"/>
  <c r="L10" i="2"/>
  <c r="L3" i="2"/>
  <c r="L4" i="2"/>
  <c r="L5" i="2"/>
  <c r="L6" i="2"/>
  <c r="L7" i="2"/>
  <c r="L9" i="2"/>
  <c r="L11" i="2"/>
  <c r="L12" i="2"/>
  <c r="L13" i="2"/>
  <c r="L14" i="2"/>
  <c r="L2" i="2"/>
  <c r="Q6" i="2" l="1"/>
  <c r="Q5" i="2"/>
  <c r="Q4" i="2"/>
  <c r="P7" i="2"/>
  <c r="P5" i="2"/>
  <c r="P4" i="2"/>
  <c r="O7" i="2"/>
  <c r="O6" i="2"/>
  <c r="O5" i="2"/>
  <c r="O4" i="2"/>
  <c r="G12" i="2" l="1"/>
  <c r="J42" i="2"/>
  <c r="J35" i="2"/>
  <c r="J27" i="2"/>
  <c r="J20" i="2"/>
  <c r="J11" i="2"/>
  <c r="J3" i="2"/>
  <c r="I47" i="2"/>
  <c r="I54" i="2"/>
  <c r="H35" i="2"/>
  <c r="F45" i="2"/>
  <c r="G45" i="2"/>
  <c r="F46" i="2"/>
  <c r="G46" i="2"/>
  <c r="F47" i="2"/>
  <c r="H46" i="2" s="1"/>
  <c r="G47" i="2"/>
  <c r="F48" i="2"/>
  <c r="G48" i="2"/>
  <c r="F49" i="2"/>
  <c r="G49" i="2"/>
  <c r="F50" i="2"/>
  <c r="G50" i="2"/>
  <c r="F52" i="2"/>
  <c r="H53" i="2" s="1"/>
  <c r="G52" i="2"/>
  <c r="F53" i="2"/>
  <c r="G53" i="2"/>
  <c r="F54" i="2"/>
  <c r="G54" i="2"/>
  <c r="F55" i="2"/>
  <c r="H56" i="2" s="1"/>
  <c r="G55" i="2"/>
  <c r="F56" i="2"/>
  <c r="G56" i="2"/>
  <c r="F57" i="2"/>
  <c r="G57" i="2"/>
  <c r="F32" i="2"/>
  <c r="H32" i="2" s="1"/>
  <c r="G32" i="2"/>
  <c r="F33" i="2"/>
  <c r="G33" i="2"/>
  <c r="F34" i="2"/>
  <c r="G34" i="2"/>
  <c r="F35" i="2"/>
  <c r="G35" i="2"/>
  <c r="F36" i="2"/>
  <c r="G36" i="2"/>
  <c r="F38" i="2"/>
  <c r="H39" i="2" s="1"/>
  <c r="G38" i="2"/>
  <c r="F39" i="2"/>
  <c r="G39" i="2"/>
  <c r="F40" i="2"/>
  <c r="G40" i="2"/>
  <c r="F41" i="2"/>
  <c r="G41" i="2"/>
  <c r="F42" i="2"/>
  <c r="G42" i="2"/>
  <c r="F43" i="2"/>
  <c r="G43" i="2"/>
  <c r="G18" i="2"/>
  <c r="G19" i="2"/>
  <c r="G20" i="2"/>
  <c r="G21" i="2"/>
  <c r="G22" i="2"/>
  <c r="G24" i="2"/>
  <c r="G25" i="2"/>
  <c r="G26" i="2"/>
  <c r="G27" i="2"/>
  <c r="G28" i="2"/>
  <c r="G29" i="2"/>
  <c r="G17" i="2"/>
  <c r="F18" i="2"/>
  <c r="F19" i="2"/>
  <c r="F20" i="2"/>
  <c r="F21" i="2"/>
  <c r="H21" i="2" s="1"/>
  <c r="F22" i="2"/>
  <c r="F24" i="2"/>
  <c r="H25" i="2" s="1"/>
  <c r="P6" i="2" s="1"/>
  <c r="F25" i="2"/>
  <c r="F26" i="2"/>
  <c r="F27" i="2"/>
  <c r="F28" i="2"/>
  <c r="H28" i="2" s="1"/>
  <c r="F29" i="2"/>
  <c r="F17" i="2"/>
  <c r="H18" i="2" s="1"/>
  <c r="G3" i="2"/>
  <c r="G4" i="2"/>
  <c r="G5" i="2"/>
  <c r="G6" i="2"/>
  <c r="G7" i="2"/>
  <c r="G9" i="2"/>
  <c r="G10" i="2"/>
  <c r="G11" i="2"/>
  <c r="G13" i="2"/>
  <c r="G14" i="2"/>
  <c r="G2" i="2"/>
  <c r="F3" i="2"/>
  <c r="H3" i="2" s="1"/>
  <c r="F4" i="2"/>
  <c r="F5" i="2"/>
  <c r="H6" i="2" s="1"/>
  <c r="F6" i="2"/>
  <c r="F7" i="2"/>
  <c r="F9" i="2"/>
  <c r="F10" i="2"/>
  <c r="H10" i="2" s="1"/>
  <c r="F11" i="2"/>
  <c r="F12" i="2"/>
  <c r="H13" i="2" s="1"/>
  <c r="F13" i="2"/>
  <c r="F14" i="2"/>
  <c r="F2" i="2"/>
  <c r="H42" i="2" l="1"/>
  <c r="Q7" i="2" s="1"/>
  <c r="J13" i="2"/>
  <c r="J25" i="2"/>
  <c r="H49" i="2"/>
  <c r="J18" i="2"/>
  <c r="J6" i="2"/>
  <c r="J34" i="2"/>
  <c r="J41" i="2" l="1"/>
</calcChain>
</file>

<file path=xl/sharedStrings.xml><?xml version="1.0" encoding="utf-8"?>
<sst xmlns="http://schemas.openxmlformats.org/spreadsheetml/2006/main" count="629" uniqueCount="358">
  <si>
    <t>Experiment: Exp10_200a_148a_30a_125a TRIP  Selected Filter: SYBR Green I / HRM Dye (465-510)</t>
  </si>
  <si>
    <t>Include</t>
  </si>
  <si>
    <t>Color</t>
  </si>
  <si>
    <t>Pos</t>
  </si>
  <si>
    <t>Name</t>
  </si>
  <si>
    <t>Cp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</si>
  <si>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</si>
  <si>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</si>
  <si>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</si>
  <si>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</si>
  <si>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</si>
  <si>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</si>
  <si>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</si>
  <si>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</si>
  <si>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</si>
  <si>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</si>
  <si>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</si>
  <si>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</si>
  <si>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</si>
  <si>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</si>
  <si>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</si>
  <si>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</si>
  <si>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</si>
  <si>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</si>
  <si>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</si>
  <si>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</si>
  <si>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</si>
  <si>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</si>
  <si>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</si>
  <si>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</si>
  <si>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</si>
  <si>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</si>
  <si>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</si>
  <si>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</si>
  <si>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</si>
  <si>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</si>
  <si>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</si>
  <si>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</si>
  <si>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</si>
  <si>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</si>
  <si>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</si>
  <si>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</si>
  <si>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</si>
  <si>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</si>
  <si>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</si>
  <si>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</si>
  <si>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</si>
  <si>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</si>
  <si>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</si>
  <si>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</si>
  <si>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</si>
  <si>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</si>
  <si>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</si>
  <si>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</si>
  <si>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</si>
  <si>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</si>
  <si>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</si>
  <si>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</si>
  <si>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</si>
  <si>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</si>
  <si>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</si>
  <si>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</si>
  <si>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</si>
  <si>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</si>
  <si>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</si>
  <si>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</si>
  <si>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</si>
  <si>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</si>
  <si>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</si>
  <si>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</si>
  <si>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</si>
  <si>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</si>
  <si>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</si>
  <si>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</si>
  <si>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</si>
  <si>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</si>
  <si>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</si>
  <si>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</si>
  <si>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</si>
  <si>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</si>
  <si>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</si>
  <si>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</si>
  <si>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</si>
  <si>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</si>
  <si>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</si>
  <si>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</si>
  <si>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</si>
  <si>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</si>
  <si>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</si>
  <si>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</si>
  <si>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</si>
  <si>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</si>
  <si>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</si>
  <si>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</si>
  <si>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</si>
  <si>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</si>
  <si>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</si>
  <si>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</si>
  <si>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</si>
  <si>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</si>
  <si>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</si>
  <si>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</si>
  <si>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</si>
  <si>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</si>
  <si>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</si>
  <si>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</si>
  <si>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</si>
  <si>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</si>
  <si>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</si>
  <si>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</si>
  <si>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</si>
  <si>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</si>
  <si>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</si>
  <si>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</si>
  <si>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</si>
  <si>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</si>
  <si>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</si>
  <si>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</si>
  <si>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</si>
  <si>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</si>
  <si>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</si>
  <si>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</si>
  <si>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</si>
  <si>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</si>
  <si>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</si>
  <si>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</si>
  <si>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</si>
  <si>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</si>
  <si>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</si>
  <si>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</si>
  <si>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</si>
  <si>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</si>
  <si>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</si>
  <si>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</si>
  <si>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</si>
  <si>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</si>
  <si>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</si>
  <si>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</si>
  <si>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</si>
  <si>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</si>
  <si>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</si>
  <si>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</si>
  <si>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</si>
  <si>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</si>
  <si>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</si>
  <si>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</si>
  <si>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</si>
  <si>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</si>
  <si>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</si>
  <si>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</si>
  <si>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</si>
  <si>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</si>
  <si>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</si>
  <si>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</si>
  <si>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</si>
  <si>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</si>
  <si>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</si>
  <si>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</si>
  <si>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</si>
  <si>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</si>
  <si>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</si>
  <si>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</si>
  <si>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</si>
  <si>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</si>
  <si>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</si>
  <si>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</si>
  <si>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</si>
  <si>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</si>
  <si>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</si>
  <si>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</si>
  <si>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</si>
  <si>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</si>
  <si>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</si>
  <si>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</si>
  <si>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</si>
  <si>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</si>
  <si>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</si>
  <si>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</si>
  <si>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</si>
  <si>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</si>
  <si>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</si>
  <si>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</si>
  <si>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</si>
  <si>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</si>
  <si>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</si>
  <si>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</si>
  <si>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</si>
  <si>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</si>
  <si>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</si>
  <si>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</si>
  <si>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</si>
  <si>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</si>
  <si>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</si>
  <si>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</si>
  <si>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</si>
  <si>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</si>
  <si>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</si>
  <si>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</si>
  <si>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</si>
  <si>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</si>
  <si>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</si>
  <si>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</si>
  <si>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</si>
  <si>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</si>
  <si>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</si>
  <si>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</si>
  <si>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</si>
  <si>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</si>
  <si>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</si>
  <si>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</si>
  <si>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</si>
  <si>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</si>
  <si>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</si>
  <si>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</si>
  <si>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</si>
  <si>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</si>
  <si>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</si>
  <si>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</si>
  <si>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</si>
  <si>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</si>
  <si>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</si>
  <si>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</si>
  <si>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</si>
  <si>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</si>
  <si>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</si>
  <si>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</si>
  <si>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</si>
  <si>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</si>
  <si>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</si>
  <si>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</si>
  <si>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</si>
  <si>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</si>
  <si>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</si>
  <si>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</si>
  <si>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</si>
  <si>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</si>
  <si>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</si>
  <si>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</si>
  <si>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</si>
  <si>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</si>
  <si>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</si>
  <si>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</si>
  <si>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</si>
  <si>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</si>
  <si>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</si>
  <si>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</si>
  <si>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</si>
  <si>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</si>
  <si>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</si>
  <si>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</si>
  <si>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</si>
  <si>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</si>
  <si>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</si>
  <si>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</si>
  <si>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</si>
  <si>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</si>
  <si>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</si>
  <si>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</si>
  <si>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</si>
  <si>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</si>
  <si>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</si>
  <si>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</si>
  <si>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</si>
  <si>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</si>
  <si>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</si>
  <si>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</si>
  <si>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</si>
  <si>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</si>
  <si>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</si>
  <si>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</si>
  <si>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</si>
  <si>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</si>
  <si>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</si>
  <si>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</si>
  <si>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</si>
  <si>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</si>
  <si>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</si>
  <si>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</si>
  <si>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</si>
  <si>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</si>
  <si>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</si>
  <si>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</si>
  <si>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</si>
  <si>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</si>
  <si>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</si>
  <si>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</si>
  <si>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</si>
  <si>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</si>
  <si>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</si>
  <si>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</si>
  <si>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</si>
  <si>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</si>
  <si>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</si>
  <si>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</si>
  <si>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</si>
  <si>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</si>
  <si>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</si>
  <si>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</si>
  <si>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</si>
  <si>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</si>
  <si>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</si>
  <si>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</si>
  <si>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</si>
  <si>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</si>
  <si>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</si>
  <si>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</si>
  <si>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</si>
  <si>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</si>
  <si>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</si>
  <si>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</si>
  <si>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</si>
  <si>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</si>
  <si>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</si>
  <si>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</si>
  <si>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</si>
  <si>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</si>
  <si>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</si>
  <si>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</si>
  <si>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</si>
  <si>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</si>
  <si>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200a</t>
  </si>
  <si>
    <t>148a</t>
  </si>
  <si>
    <t>30a</t>
  </si>
  <si>
    <t>125a</t>
  </si>
  <si>
    <t>Average</t>
  </si>
  <si>
    <t>stdev</t>
  </si>
  <si>
    <t>GFP</t>
  </si>
  <si>
    <t>EXO</t>
  </si>
  <si>
    <t>CELL</t>
  </si>
  <si>
    <t>cavin1</t>
  </si>
  <si>
    <t>cavin2</t>
  </si>
  <si>
    <t>cavin3</t>
  </si>
  <si>
    <t>Cavin-1</t>
  </si>
  <si>
    <t>Cavin-2</t>
  </si>
  <si>
    <t>Cavin-3</t>
  </si>
  <si>
    <t>t.test</t>
  </si>
  <si>
    <t>t.tst</t>
  </si>
  <si>
    <t xml:space="preserve">200a </t>
  </si>
  <si>
    <t>C1 exo</t>
  </si>
  <si>
    <t>GFP exo</t>
  </si>
  <si>
    <t>C1 cell</t>
  </si>
  <si>
    <t>GFP cell</t>
  </si>
  <si>
    <t>Int-ref</t>
  </si>
  <si>
    <t>Exo</t>
  </si>
  <si>
    <t>Cell</t>
  </si>
  <si>
    <t>gfp</t>
  </si>
  <si>
    <t>exo</t>
  </si>
  <si>
    <t>cell</t>
  </si>
  <si>
    <t>19a</t>
  </si>
  <si>
    <t>10b</t>
  </si>
  <si>
    <t>AVERAGE</t>
  </si>
  <si>
    <t>avDD</t>
  </si>
  <si>
    <t>indDDs</t>
  </si>
  <si>
    <t>Comparing to AVERAGE 125a for that plate</t>
  </si>
  <si>
    <t>Exo C1</t>
  </si>
  <si>
    <t>Exo GFP</t>
  </si>
  <si>
    <t>Cell c1</t>
  </si>
  <si>
    <t>Cell 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</si>
</sst>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C1 exo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36.733888888888892</c:v>
                </c:pt>
                <c:pt idx="1">
                  <c:v>38.733333333333334</c:v>
                </c:pt>
                <c:pt idx="2">
                  <c:v>38.952500000000001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GFP exo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24.97</c:v>
                </c:pt>
                <c:pt idx="1">
                  <c:v>27.046666666666667</c:v>
                </c:pt>
                <c:pt idx="2">
                  <c:v>28.638333333333335</c:v>
                </c:pt>
              </c:numCache>
            </c:numRef>
          </c:val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C1 cell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Sheet1!$O$6:$Q$6</c:f>
              <c:numCache>
                <c:formatCode>General</c:formatCode>
                <c:ptCount val="3"/>
                <c:pt idx="0">
                  <c:v>26.771111111111111</c:v>
                </c:pt>
                <c:pt idx="1">
                  <c:v>29.178333333333331</c:v>
                </c:pt>
                <c:pt idx="2">
                  <c:v>28.974444444444444</c:v>
                </c:pt>
              </c:numCache>
            </c:numRef>
          </c:val>
        </c:ser>
        <c:ser>
          <c:idx val="3"/>
          <c:order val="3"/>
          <c:tx>
            <c:strRef>
              <c:f>Sheet1!$N$7</c:f>
              <c:strCache>
                <c:ptCount val="1"/>
                <c:pt idx="0">
                  <c:v>GFP cell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Sheet1!$O$7:$Q$7</c:f>
              <c:numCache>
                <c:formatCode>General</c:formatCode>
                <c:ptCount val="3"/>
                <c:pt idx="0">
                  <c:v>20.62</c:v>
                </c:pt>
                <c:pt idx="1">
                  <c:v>27.125</c:v>
                </c:pt>
                <c:pt idx="2">
                  <c:v>26.758888888888887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2800"/>
        <c:axId val="35743360"/>
      </c:barChart>
      <c:catAx>
        <c:axId val="357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3360"/>
        <c:crosses val="autoZero"/>
        <c:auto val="1"/>
        <c:lblAlgn val="ctr"/>
        <c:lblOffset val="100"/>
        <c:noMultiLvlLbl val="0"/>
      </c:catAx>
      <c:valAx>
        <c:axId val="35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(Sheet1!$J$6,Sheet1!$J$13,Sheet1!$J$18,Sheet1!$J$25,Sheet1!$J$34,Sheet1!$J$41)</c:f>
              <c:numCache>
                <c:formatCode>General</c:formatCode>
                <c:ptCount val="6"/>
                <c:pt idx="0">
                  <c:v>-6.656111111111116</c:v>
                </c:pt>
                <c:pt idx="1">
                  <c:v>-5.0299999999999976</c:v>
                </c:pt>
                <c:pt idx="2">
                  <c:v>-6.5788888888888906</c:v>
                </c:pt>
                <c:pt idx="3">
                  <c:v>-0.93222222222221873</c:v>
                </c:pt>
                <c:pt idx="4">
                  <c:v>-5.2063888888888883</c:v>
                </c:pt>
                <c:pt idx="5">
                  <c:v>-1.094444444444445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655680"/>
        <c:axId val="250656240"/>
      </c:barChart>
      <c:catAx>
        <c:axId val="25065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240"/>
        <c:crosses val="autoZero"/>
        <c:auto val="1"/>
        <c:lblAlgn val="ctr"/>
        <c:lblOffset val="100"/>
        <c:noMultiLvlLbl val="0"/>
      </c:catAx>
      <c:valAx>
        <c:axId val="250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(Alldata!$B$61:$C$61,Alldata!$E$61:$F$61,Alldata!$H$61:$I$61,Alldata!$K$61:$L$61,Alldata!$N$61:$O$61,Alldata!$Q$61:$R$61,Alldata!$T$61:$U$61)</c:f>
              <c:numCache>
                <c:formatCode>General</c:formatCode>
                <c:ptCount val="14"/>
                <c:pt idx="0">
                  <c:v>-5.8569047619047625</c:v>
                </c:pt>
                <c:pt idx="1">
                  <c:v>-3.1542857142857139</c:v>
                </c:pt>
                <c:pt idx="2">
                  <c:v>-3.5623809523809524</c:v>
                </c:pt>
                <c:pt idx="3">
                  <c:v>-1.3780952380952376</c:v>
                </c:pt>
                <c:pt idx="4">
                  <c:v>-1.5634999999999999</c:v>
                </c:pt>
                <c:pt idx="5">
                  <c:v>-1.1761111111111107</c:v>
                </c:pt>
                <c:pt idx="6">
                  <c:v>1.1400000000000015</c:v>
                </c:pt>
                <c:pt idx="7">
                  <c:v>-1.1000000000000014</c:v>
                </c:pt>
                <c:pt idx="8">
                  <c:v>-1.704</c:v>
                </c:pt>
                <c:pt idx="9">
                  <c:v>-0.75750000000000117</c:v>
                </c:pt>
                <c:pt idx="10">
                  <c:v>2.2144999999999984</c:v>
                </c:pt>
                <c:pt idx="11">
                  <c:v>0.92249999999999854</c:v>
                </c:pt>
                <c:pt idx="12">
                  <c:v>-0.44500000000000117</c:v>
                </c:pt>
                <c:pt idx="13">
                  <c:v>-1.4300000000000006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659040"/>
        <c:axId val="250659600"/>
      </c:barChart>
      <c:catAx>
        <c:axId val="25065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9600"/>
        <c:crosses val="autoZero"/>
        <c:auto val="1"/>
        <c:lblAlgn val="ctr"/>
        <c:lblOffset val="100"/>
        <c:noMultiLvlLbl val="0"/>
      </c:catAx>
      <c:valAx>
        <c:axId val="250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514350</xdr:colOff>
      <xdr:row>8</xdr:row>
      <xdr:rowOff>4762</xdr:rowOff>
    </xdr:from>
    <xdr:to>
      <xdr:col>29</xdr:col>
      <xdr:colOff>209550</xdr:colOff>
      <xdr:row>22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23</xdr:row>
      <xdr:rowOff>14287</xdr:rowOff>
    </xdr:from>
    <xdr:to>
      <xdr:col>29</xdr:col>
      <xdr:colOff>114300</xdr:colOff>
      <xdr:row>37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28</xdr:row>
      <xdr:rowOff>80962</xdr:rowOff>
    </xdr:from>
    <xdr:to>
      <xdr:col>25</xdr:col>
      <xdr:colOff>133350</xdr:colOff>
      <xdr:row>42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E157" sqref="E15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25">
      <c r="A3" t="s">
        <v>320</v>
      </c>
      <c r="B3">
        <v>65280</v>
      </c>
      <c r="C3" t="s">
        <v>8</v>
      </c>
      <c r="D3" t="s">
        <v>9</v>
      </c>
      <c r="G3">
        <v>0</v>
      </c>
    </row>
    <row r="4" spans="1:8" x14ac:dyDescent="0.25">
      <c r="A4" t="s">
        <v>320</v>
      </c>
      <c r="B4">
        <v>255</v>
      </c>
      <c r="C4" t="s">
        <v>10</v>
      </c>
      <c r="D4" t="s">
        <v>11</v>
      </c>
      <c r="E4">
        <v>30.75</v>
      </c>
      <c r="G4">
        <v>0</v>
      </c>
    </row>
    <row r="5" spans="1:8" x14ac:dyDescent="0.25">
      <c r="A5" t="s">
        <v>320</v>
      </c>
      <c r="B5">
        <v>65280</v>
      </c>
      <c r="C5" t="s">
        <v>12</v>
      </c>
      <c r="D5" t="s">
        <v>13</v>
      </c>
      <c r="G5">
        <v>0</v>
      </c>
    </row>
    <row r="6" spans="1:8" x14ac:dyDescent="0.25">
      <c r="A6" t="s">
        <v>320</v>
      </c>
      <c r="B6">
        <v>255</v>
      </c>
      <c r="C6" t="s">
        <v>14</v>
      </c>
      <c r="D6" t="s">
        <v>15</v>
      </c>
      <c r="E6">
        <v>27.19</v>
      </c>
      <c r="G6">
        <v>0</v>
      </c>
    </row>
    <row r="7" spans="1:8" x14ac:dyDescent="0.25">
      <c r="A7" t="s">
        <v>320</v>
      </c>
      <c r="B7">
        <v>255</v>
      </c>
      <c r="C7" t="s">
        <v>16</v>
      </c>
      <c r="D7" t="s">
        <v>17</v>
      </c>
      <c r="E7">
        <v>22.71</v>
      </c>
      <c r="G7">
        <v>0</v>
      </c>
    </row>
    <row r="8" spans="1:8" x14ac:dyDescent="0.25">
      <c r="A8" t="s">
        <v>320</v>
      </c>
      <c r="B8">
        <v>255</v>
      </c>
      <c r="C8" t="s">
        <v>18</v>
      </c>
      <c r="D8" t="s">
        <v>19</v>
      </c>
      <c r="E8">
        <v>26.72</v>
      </c>
      <c r="G8">
        <v>0</v>
      </c>
    </row>
    <row r="9" spans="1:8" x14ac:dyDescent="0.25">
      <c r="A9" t="s">
        <v>320</v>
      </c>
      <c r="B9">
        <v>65280</v>
      </c>
      <c r="C9" t="s">
        <v>20</v>
      </c>
      <c r="D9" t="s">
        <v>21</v>
      </c>
      <c r="G9">
        <v>0</v>
      </c>
    </row>
    <row r="10" spans="1:8" x14ac:dyDescent="0.25">
      <c r="A10" t="s">
        <v>320</v>
      </c>
      <c r="B10">
        <v>255</v>
      </c>
      <c r="C10" t="s">
        <v>22</v>
      </c>
      <c r="D10" t="s">
        <v>23</v>
      </c>
      <c r="E10">
        <v>35.950000000000003</v>
      </c>
      <c r="G10">
        <v>0</v>
      </c>
    </row>
    <row r="11" spans="1:8" x14ac:dyDescent="0.25">
      <c r="A11" t="s">
        <v>320</v>
      </c>
      <c r="B11">
        <v>255</v>
      </c>
      <c r="C11" t="s">
        <v>24</v>
      </c>
      <c r="D11" t="s">
        <v>25</v>
      </c>
      <c r="E11">
        <v>31.65</v>
      </c>
      <c r="G11">
        <v>0</v>
      </c>
    </row>
    <row r="12" spans="1:8" x14ac:dyDescent="0.25">
      <c r="A12" t="s">
        <v>320</v>
      </c>
      <c r="B12">
        <v>255</v>
      </c>
      <c r="C12" t="s">
        <v>26</v>
      </c>
      <c r="D12" t="s">
        <v>27</v>
      </c>
      <c r="E12">
        <v>19.329999999999998</v>
      </c>
      <c r="G12">
        <v>0</v>
      </c>
    </row>
    <row r="13" spans="1:8" x14ac:dyDescent="0.25">
      <c r="A13" t="s">
        <v>320</v>
      </c>
      <c r="B13">
        <v>255</v>
      </c>
      <c r="C13" t="s">
        <v>28</v>
      </c>
      <c r="D13" t="s">
        <v>29</v>
      </c>
      <c r="E13">
        <v>29.43</v>
      </c>
      <c r="G13">
        <v>0</v>
      </c>
    </row>
    <row r="14" spans="1:8" x14ac:dyDescent="0.25">
      <c r="A14" t="s">
        <v>320</v>
      </c>
      <c r="B14">
        <v>255</v>
      </c>
      <c r="C14" t="s">
        <v>30</v>
      </c>
      <c r="D14" t="s">
        <v>31</v>
      </c>
      <c r="E14">
        <v>15.91</v>
      </c>
      <c r="G14">
        <v>0</v>
      </c>
    </row>
    <row r="15" spans="1:8" x14ac:dyDescent="0.25">
      <c r="A15" t="s">
        <v>320</v>
      </c>
      <c r="B15">
        <v>255</v>
      </c>
      <c r="C15" t="s">
        <v>32</v>
      </c>
      <c r="D15" t="s">
        <v>33</v>
      </c>
      <c r="E15">
        <v>28.63</v>
      </c>
      <c r="G15">
        <v>0</v>
      </c>
    </row>
    <row r="16" spans="1:8" x14ac:dyDescent="0.25">
      <c r="A16" t="s">
        <v>320</v>
      </c>
      <c r="B16">
        <v>255</v>
      </c>
      <c r="C16" t="s">
        <v>34</v>
      </c>
      <c r="D16" t="s">
        <v>35</v>
      </c>
      <c r="E16">
        <v>34.67</v>
      </c>
      <c r="G16">
        <v>0</v>
      </c>
    </row>
    <row r="17" spans="1:7" x14ac:dyDescent="0.25">
      <c r="A17" t="s">
        <v>320</v>
      </c>
      <c r="B17">
        <v>255</v>
      </c>
      <c r="C17" t="s">
        <v>36</v>
      </c>
      <c r="D17" t="s">
        <v>37</v>
      </c>
      <c r="E17">
        <v>33.68</v>
      </c>
      <c r="G17">
        <v>0</v>
      </c>
    </row>
    <row r="18" spans="1:7" x14ac:dyDescent="0.25">
      <c r="A18" t="s">
        <v>320</v>
      </c>
      <c r="B18">
        <v>255</v>
      </c>
      <c r="C18" t="s">
        <v>38</v>
      </c>
      <c r="D18" t="s">
        <v>39</v>
      </c>
      <c r="E18">
        <v>41.44</v>
      </c>
      <c r="G18">
        <v>0</v>
      </c>
    </row>
    <row r="19" spans="1:7" x14ac:dyDescent="0.25">
      <c r="A19" t="s">
        <v>320</v>
      </c>
      <c r="B19">
        <v>65280</v>
      </c>
      <c r="C19" t="s">
        <v>40</v>
      </c>
      <c r="D19" t="s">
        <v>41</v>
      </c>
      <c r="G19">
        <v>0</v>
      </c>
    </row>
    <row r="20" spans="1:7" x14ac:dyDescent="0.25">
      <c r="A20" t="s">
        <v>320</v>
      </c>
      <c r="B20">
        <v>255</v>
      </c>
      <c r="C20" t="s">
        <v>42</v>
      </c>
      <c r="D20" t="s">
        <v>43</v>
      </c>
      <c r="E20">
        <v>16.84</v>
      </c>
      <c r="G20">
        <v>0</v>
      </c>
    </row>
    <row r="21" spans="1:7" x14ac:dyDescent="0.25">
      <c r="A21" t="s">
        <v>320</v>
      </c>
      <c r="B21">
        <v>65280</v>
      </c>
      <c r="C21" t="s">
        <v>44</v>
      </c>
      <c r="D21" t="s">
        <v>45</v>
      </c>
      <c r="G21">
        <v>0</v>
      </c>
    </row>
    <row r="22" spans="1:7" x14ac:dyDescent="0.25">
      <c r="A22" t="s">
        <v>320</v>
      </c>
      <c r="B22">
        <v>65280</v>
      </c>
      <c r="C22" t="s">
        <v>46</v>
      </c>
      <c r="D22" t="s">
        <v>47</v>
      </c>
      <c r="G22">
        <v>0</v>
      </c>
    </row>
    <row r="23" spans="1:7" x14ac:dyDescent="0.25">
      <c r="A23" t="s">
        <v>320</v>
      </c>
      <c r="B23">
        <v>255</v>
      </c>
      <c r="C23" t="s">
        <v>48</v>
      </c>
      <c r="D23" t="s">
        <v>49</v>
      </c>
      <c r="E23">
        <v>28.94</v>
      </c>
      <c r="G23">
        <v>0</v>
      </c>
    </row>
    <row r="24" spans="1:7" x14ac:dyDescent="0.25">
      <c r="A24" t="s">
        <v>320</v>
      </c>
      <c r="B24">
        <v>255</v>
      </c>
      <c r="C24" t="s">
        <v>50</v>
      </c>
      <c r="D24" t="s">
        <v>51</v>
      </c>
      <c r="E24">
        <v>22.91</v>
      </c>
      <c r="G24">
        <v>0</v>
      </c>
    </row>
    <row r="25" spans="1:7" x14ac:dyDescent="0.25">
      <c r="A25" t="s">
        <v>320</v>
      </c>
      <c r="B25">
        <v>255</v>
      </c>
      <c r="C25" t="s">
        <v>52</v>
      </c>
      <c r="D25" t="s">
        <v>53</v>
      </c>
      <c r="E25">
        <v>19.510000000000002</v>
      </c>
      <c r="G25">
        <v>0</v>
      </c>
    </row>
    <row r="26" spans="1:7" x14ac:dyDescent="0.25">
      <c r="A26" t="s">
        <v>320</v>
      </c>
      <c r="B26">
        <v>255</v>
      </c>
      <c r="C26" t="s">
        <v>54</v>
      </c>
      <c r="D26" t="s">
        <v>55</v>
      </c>
      <c r="E26">
        <v>8.49</v>
      </c>
      <c r="G26">
        <v>0</v>
      </c>
    </row>
    <row r="27" spans="1:7" x14ac:dyDescent="0.25">
      <c r="A27" t="s">
        <v>320</v>
      </c>
      <c r="B27">
        <v>255</v>
      </c>
      <c r="C27" t="s">
        <v>56</v>
      </c>
      <c r="D27" t="s">
        <v>57</v>
      </c>
      <c r="E27">
        <v>13.88</v>
      </c>
      <c r="G27">
        <v>0</v>
      </c>
    </row>
    <row r="28" spans="1:7" x14ac:dyDescent="0.25">
      <c r="A28" t="s">
        <v>320</v>
      </c>
      <c r="B28">
        <v>255</v>
      </c>
      <c r="C28" t="s">
        <v>58</v>
      </c>
      <c r="D28" t="s">
        <v>59</v>
      </c>
      <c r="E28">
        <v>22.41</v>
      </c>
      <c r="G28">
        <v>0</v>
      </c>
    </row>
    <row r="29" spans="1:7" x14ac:dyDescent="0.25">
      <c r="A29" t="s">
        <v>320</v>
      </c>
      <c r="B29">
        <v>255</v>
      </c>
      <c r="C29" t="s">
        <v>60</v>
      </c>
      <c r="D29" t="s">
        <v>61</v>
      </c>
      <c r="E29">
        <v>41.95</v>
      </c>
      <c r="G29">
        <v>0</v>
      </c>
    </row>
    <row r="30" spans="1:7" x14ac:dyDescent="0.25">
      <c r="A30" t="s">
        <v>320</v>
      </c>
      <c r="B30">
        <v>255</v>
      </c>
      <c r="C30" t="s">
        <v>62</v>
      </c>
      <c r="D30" t="s">
        <v>63</v>
      </c>
      <c r="E30">
        <v>38.94</v>
      </c>
      <c r="G30">
        <v>0</v>
      </c>
    </row>
    <row r="31" spans="1:7" x14ac:dyDescent="0.25">
      <c r="A31" t="s">
        <v>320</v>
      </c>
      <c r="B31">
        <v>255</v>
      </c>
      <c r="C31" t="s">
        <v>64</v>
      </c>
      <c r="D31" t="s">
        <v>65</v>
      </c>
      <c r="E31">
        <v>33.43</v>
      </c>
      <c r="G31">
        <v>0</v>
      </c>
    </row>
    <row r="32" spans="1:7" x14ac:dyDescent="0.25">
      <c r="A32" t="s">
        <v>320</v>
      </c>
      <c r="B32">
        <v>65280</v>
      </c>
      <c r="C32" t="s">
        <v>66</v>
      </c>
      <c r="D32" t="s">
        <v>67</v>
      </c>
      <c r="G32">
        <v>0</v>
      </c>
    </row>
    <row r="33" spans="1:7" x14ac:dyDescent="0.25">
      <c r="A33" t="s">
        <v>320</v>
      </c>
      <c r="B33">
        <v>255</v>
      </c>
      <c r="C33" t="s">
        <v>68</v>
      </c>
      <c r="D33" t="s">
        <v>69</v>
      </c>
      <c r="E33">
        <v>23.45</v>
      </c>
      <c r="G33">
        <v>0</v>
      </c>
    </row>
    <row r="34" spans="1:7" x14ac:dyDescent="0.25">
      <c r="A34" t="s">
        <v>320</v>
      </c>
      <c r="B34">
        <v>255</v>
      </c>
      <c r="C34" t="s">
        <v>70</v>
      </c>
      <c r="D34" t="s">
        <v>71</v>
      </c>
      <c r="E34">
        <v>8.1999999999999993</v>
      </c>
      <c r="G34">
        <v>0</v>
      </c>
    </row>
    <row r="35" spans="1:7" x14ac:dyDescent="0.25">
      <c r="A35" t="s">
        <v>320</v>
      </c>
      <c r="B35">
        <v>65280</v>
      </c>
      <c r="C35" t="s">
        <v>72</v>
      </c>
      <c r="D35" t="s">
        <v>73</v>
      </c>
      <c r="G35">
        <v>0</v>
      </c>
    </row>
    <row r="36" spans="1:7" x14ac:dyDescent="0.25">
      <c r="A36" t="s">
        <v>320</v>
      </c>
      <c r="B36">
        <v>255</v>
      </c>
      <c r="C36" t="s">
        <v>74</v>
      </c>
      <c r="D36" t="s">
        <v>75</v>
      </c>
      <c r="E36">
        <v>36.58</v>
      </c>
      <c r="G36">
        <v>0</v>
      </c>
    </row>
    <row r="37" spans="1:7" x14ac:dyDescent="0.25">
      <c r="A37" t="s">
        <v>320</v>
      </c>
      <c r="B37">
        <v>255</v>
      </c>
      <c r="C37" t="s">
        <v>76</v>
      </c>
      <c r="D37" t="s">
        <v>77</v>
      </c>
      <c r="E37">
        <v>22.92</v>
      </c>
      <c r="G37">
        <v>0</v>
      </c>
    </row>
    <row r="38" spans="1:7" x14ac:dyDescent="0.25">
      <c r="A38" t="s">
        <v>320</v>
      </c>
      <c r="B38">
        <v>255</v>
      </c>
      <c r="C38" t="s">
        <v>78</v>
      </c>
      <c r="D38" t="s">
        <v>79</v>
      </c>
      <c r="E38">
        <v>23.15</v>
      </c>
      <c r="G38">
        <v>0</v>
      </c>
    </row>
    <row r="39" spans="1:7" x14ac:dyDescent="0.25">
      <c r="A39" t="s">
        <v>320</v>
      </c>
      <c r="B39">
        <v>255</v>
      </c>
      <c r="C39" t="s">
        <v>80</v>
      </c>
      <c r="D39" t="s">
        <v>81</v>
      </c>
      <c r="E39">
        <v>13.46</v>
      </c>
      <c r="G39">
        <v>0</v>
      </c>
    </row>
    <row r="40" spans="1:7" x14ac:dyDescent="0.25">
      <c r="A40" t="s">
        <v>320</v>
      </c>
      <c r="B40">
        <v>65280</v>
      </c>
      <c r="C40" t="s">
        <v>82</v>
      </c>
      <c r="D40" t="s">
        <v>83</v>
      </c>
      <c r="G40">
        <v>0</v>
      </c>
    </row>
    <row r="41" spans="1:7" x14ac:dyDescent="0.25">
      <c r="A41" t="s">
        <v>320</v>
      </c>
      <c r="B41">
        <v>65280</v>
      </c>
      <c r="C41" t="s">
        <v>84</v>
      </c>
      <c r="D41" t="s">
        <v>85</v>
      </c>
      <c r="G41">
        <v>0</v>
      </c>
    </row>
    <row r="42" spans="1:7" x14ac:dyDescent="0.25">
      <c r="A42" t="s">
        <v>321</v>
      </c>
      <c r="B42">
        <v>255</v>
      </c>
      <c r="C42" t="s">
        <v>86</v>
      </c>
      <c r="D42" t="s">
        <v>87</v>
      </c>
      <c r="E42">
        <v>6.56</v>
      </c>
      <c r="G42">
        <v>0</v>
      </c>
    </row>
    <row r="43" spans="1:7" x14ac:dyDescent="0.25">
      <c r="A43" t="s">
        <v>321</v>
      </c>
      <c r="B43">
        <v>65280</v>
      </c>
      <c r="C43" t="s">
        <v>88</v>
      </c>
      <c r="D43" t="s">
        <v>89</v>
      </c>
      <c r="G43">
        <v>0</v>
      </c>
    </row>
    <row r="44" spans="1:7" x14ac:dyDescent="0.25">
      <c r="A44" t="s">
        <v>321</v>
      </c>
      <c r="B44">
        <v>65280</v>
      </c>
      <c r="C44" t="s">
        <v>90</v>
      </c>
      <c r="D44" t="s">
        <v>91</v>
      </c>
      <c r="G44">
        <v>0</v>
      </c>
    </row>
    <row r="45" spans="1:7" x14ac:dyDescent="0.25">
      <c r="A45" t="s">
        <v>321</v>
      </c>
      <c r="B45">
        <v>255</v>
      </c>
      <c r="C45" t="s">
        <v>92</v>
      </c>
      <c r="D45" t="s">
        <v>93</v>
      </c>
      <c r="E45">
        <v>35.53</v>
      </c>
      <c r="G45">
        <v>0</v>
      </c>
    </row>
    <row r="46" spans="1:7" x14ac:dyDescent="0.25">
      <c r="A46" t="s">
        <v>321</v>
      </c>
      <c r="B46">
        <v>255</v>
      </c>
      <c r="C46" t="s">
        <v>94</v>
      </c>
      <c r="D46" t="s">
        <v>95</v>
      </c>
      <c r="E46">
        <v>25.66</v>
      </c>
      <c r="G46">
        <v>0</v>
      </c>
    </row>
    <row r="47" spans="1:7" x14ac:dyDescent="0.25">
      <c r="A47" t="s">
        <v>321</v>
      </c>
      <c r="B47">
        <v>255</v>
      </c>
      <c r="C47" t="s">
        <v>96</v>
      </c>
      <c r="D47" t="s">
        <v>97</v>
      </c>
      <c r="E47">
        <v>42.86</v>
      </c>
      <c r="G47">
        <v>0</v>
      </c>
    </row>
    <row r="48" spans="1:7" x14ac:dyDescent="0.25">
      <c r="A48" t="s">
        <v>321</v>
      </c>
      <c r="B48">
        <v>65280</v>
      </c>
      <c r="C48" t="s">
        <v>98</v>
      </c>
      <c r="D48" t="s">
        <v>99</v>
      </c>
      <c r="G48">
        <v>0</v>
      </c>
    </row>
    <row r="49" spans="1:7" x14ac:dyDescent="0.25">
      <c r="A49" t="s">
        <v>321</v>
      </c>
      <c r="B49">
        <v>65280</v>
      </c>
      <c r="C49" t="s">
        <v>100</v>
      </c>
      <c r="D49" t="s">
        <v>101</v>
      </c>
      <c r="G49">
        <v>0</v>
      </c>
    </row>
    <row r="50" spans="1:7" x14ac:dyDescent="0.25">
      <c r="A50" t="s">
        <v>321</v>
      </c>
      <c r="B50">
        <v>255</v>
      </c>
      <c r="C50" t="s">
        <v>102</v>
      </c>
      <c r="D50" t="s">
        <v>103</v>
      </c>
      <c r="E50">
        <v>31.94</v>
      </c>
      <c r="G50">
        <v>0</v>
      </c>
    </row>
    <row r="51" spans="1:7" x14ac:dyDescent="0.25">
      <c r="A51" t="s">
        <v>321</v>
      </c>
      <c r="B51">
        <v>255</v>
      </c>
      <c r="C51" t="s">
        <v>104</v>
      </c>
      <c r="D51" t="s">
        <v>105</v>
      </c>
      <c r="E51">
        <v>20.95</v>
      </c>
      <c r="G51">
        <v>0</v>
      </c>
    </row>
    <row r="52" spans="1:7" x14ac:dyDescent="0.25">
      <c r="A52" t="s">
        <v>321</v>
      </c>
      <c r="B52">
        <v>255</v>
      </c>
      <c r="C52" t="s">
        <v>106</v>
      </c>
      <c r="D52" t="s">
        <v>107</v>
      </c>
      <c r="E52">
        <v>16.89</v>
      </c>
      <c r="G52">
        <v>0</v>
      </c>
    </row>
    <row r="53" spans="1:7" x14ac:dyDescent="0.25">
      <c r="A53" t="s">
        <v>321</v>
      </c>
      <c r="B53">
        <v>255</v>
      </c>
      <c r="C53" t="s">
        <v>108</v>
      </c>
      <c r="D53" t="s">
        <v>109</v>
      </c>
      <c r="E53">
        <v>21.96</v>
      </c>
      <c r="G53">
        <v>0</v>
      </c>
    </row>
    <row r="54" spans="1:7" x14ac:dyDescent="0.25">
      <c r="A54" t="s">
        <v>321</v>
      </c>
      <c r="B54">
        <v>255</v>
      </c>
      <c r="C54" t="s">
        <v>110</v>
      </c>
      <c r="D54" t="s">
        <v>111</v>
      </c>
      <c r="E54">
        <v>38.9</v>
      </c>
      <c r="G54">
        <v>0</v>
      </c>
    </row>
    <row r="55" spans="1:7" x14ac:dyDescent="0.25">
      <c r="A55" t="s">
        <v>321</v>
      </c>
      <c r="B55">
        <v>65280</v>
      </c>
      <c r="C55" t="s">
        <v>112</v>
      </c>
      <c r="D55" t="s">
        <v>113</v>
      </c>
      <c r="G55">
        <v>0</v>
      </c>
    </row>
    <row r="56" spans="1:7" x14ac:dyDescent="0.25">
      <c r="A56" t="s">
        <v>321</v>
      </c>
      <c r="B56">
        <v>255</v>
      </c>
      <c r="C56" t="s">
        <v>114</v>
      </c>
      <c r="D56" t="s">
        <v>115</v>
      </c>
      <c r="E56">
        <v>41.28</v>
      </c>
      <c r="G56">
        <v>0</v>
      </c>
    </row>
    <row r="57" spans="1:7" x14ac:dyDescent="0.25">
      <c r="A57" t="s">
        <v>321</v>
      </c>
      <c r="B57">
        <v>65280</v>
      </c>
      <c r="C57" t="s">
        <v>116</v>
      </c>
      <c r="D57" t="s">
        <v>117</v>
      </c>
      <c r="G57">
        <v>0</v>
      </c>
    </row>
    <row r="58" spans="1:7" x14ac:dyDescent="0.25">
      <c r="A58" t="s">
        <v>321</v>
      </c>
      <c r="B58">
        <v>255</v>
      </c>
      <c r="C58" t="s">
        <v>118</v>
      </c>
      <c r="D58" t="s">
        <v>119</v>
      </c>
      <c r="E58">
        <v>26.67</v>
      </c>
      <c r="G58">
        <v>0</v>
      </c>
    </row>
    <row r="59" spans="1:7" x14ac:dyDescent="0.25">
      <c r="A59" t="s">
        <v>321</v>
      </c>
      <c r="B59">
        <v>255</v>
      </c>
      <c r="C59" t="s">
        <v>120</v>
      </c>
      <c r="D59" t="s">
        <v>121</v>
      </c>
      <c r="E59">
        <v>22.69</v>
      </c>
      <c r="G59">
        <v>0</v>
      </c>
    </row>
    <row r="60" spans="1:7" x14ac:dyDescent="0.25">
      <c r="A60" t="s">
        <v>321</v>
      </c>
      <c r="B60">
        <v>255</v>
      </c>
      <c r="C60" t="s">
        <v>122</v>
      </c>
      <c r="D60" t="s">
        <v>123</v>
      </c>
      <c r="E60">
        <v>41.97</v>
      </c>
      <c r="G60">
        <v>0</v>
      </c>
    </row>
    <row r="61" spans="1:7" x14ac:dyDescent="0.25">
      <c r="A61" t="s">
        <v>321</v>
      </c>
      <c r="B61">
        <v>65280</v>
      </c>
      <c r="C61" t="s">
        <v>124</v>
      </c>
      <c r="D61" t="s">
        <v>125</v>
      </c>
      <c r="G61">
        <v>0</v>
      </c>
    </row>
    <row r="62" spans="1:7" x14ac:dyDescent="0.25">
      <c r="A62" t="s">
        <v>321</v>
      </c>
      <c r="B62">
        <v>255</v>
      </c>
      <c r="C62" t="s">
        <v>126</v>
      </c>
      <c r="D62" t="s">
        <v>127</v>
      </c>
      <c r="E62">
        <v>41.44</v>
      </c>
      <c r="G62">
        <v>0</v>
      </c>
    </row>
    <row r="63" spans="1:7" x14ac:dyDescent="0.25">
      <c r="A63" t="s">
        <v>321</v>
      </c>
      <c r="B63">
        <v>255</v>
      </c>
      <c r="C63" t="s">
        <v>128</v>
      </c>
      <c r="D63" t="s">
        <v>129</v>
      </c>
      <c r="E63">
        <v>19.28</v>
      </c>
      <c r="G63">
        <v>0</v>
      </c>
    </row>
    <row r="64" spans="1:7" x14ac:dyDescent="0.25">
      <c r="A64" t="s">
        <v>321</v>
      </c>
      <c r="B64">
        <v>255</v>
      </c>
      <c r="C64" t="s">
        <v>130</v>
      </c>
      <c r="D64" t="s">
        <v>131</v>
      </c>
      <c r="E64">
        <v>25.86</v>
      </c>
      <c r="G64">
        <v>0</v>
      </c>
    </row>
    <row r="65" spans="1:7" x14ac:dyDescent="0.25">
      <c r="A65" t="s">
        <v>321</v>
      </c>
      <c r="B65">
        <v>255</v>
      </c>
      <c r="C65" t="s">
        <v>132</v>
      </c>
      <c r="D65" t="s">
        <v>133</v>
      </c>
      <c r="E65">
        <v>28.97</v>
      </c>
      <c r="G65">
        <v>0</v>
      </c>
    </row>
    <row r="66" spans="1:7" x14ac:dyDescent="0.25">
      <c r="A66" t="s">
        <v>321</v>
      </c>
      <c r="B66">
        <v>255</v>
      </c>
      <c r="C66" t="s">
        <v>134</v>
      </c>
      <c r="D66" t="s">
        <v>135</v>
      </c>
      <c r="E66">
        <v>24.42</v>
      </c>
      <c r="G66">
        <v>0</v>
      </c>
    </row>
    <row r="67" spans="1:7" x14ac:dyDescent="0.25">
      <c r="A67" t="s">
        <v>321</v>
      </c>
      <c r="B67">
        <v>255</v>
      </c>
      <c r="C67" t="s">
        <v>136</v>
      </c>
      <c r="D67" t="s">
        <v>137</v>
      </c>
      <c r="E67">
        <v>33.11</v>
      </c>
      <c r="G67">
        <v>0</v>
      </c>
    </row>
    <row r="68" spans="1:7" x14ac:dyDescent="0.25">
      <c r="A68" t="s">
        <v>321</v>
      </c>
      <c r="B68">
        <v>255</v>
      </c>
      <c r="C68" t="s">
        <v>138</v>
      </c>
      <c r="D68" t="s">
        <v>139</v>
      </c>
      <c r="E68">
        <v>40.130000000000003</v>
      </c>
      <c r="G68">
        <v>0</v>
      </c>
    </row>
    <row r="69" spans="1:7" x14ac:dyDescent="0.25">
      <c r="A69" t="s">
        <v>321</v>
      </c>
      <c r="B69">
        <v>255</v>
      </c>
      <c r="C69" t="s">
        <v>140</v>
      </c>
      <c r="D69" t="s">
        <v>141</v>
      </c>
      <c r="E69">
        <v>33.92</v>
      </c>
      <c r="G69">
        <v>0</v>
      </c>
    </row>
    <row r="70" spans="1:7" x14ac:dyDescent="0.25">
      <c r="A70" t="s">
        <v>321</v>
      </c>
      <c r="B70">
        <v>255</v>
      </c>
      <c r="C70" t="s">
        <v>142</v>
      </c>
      <c r="D70" t="s">
        <v>143</v>
      </c>
      <c r="E70">
        <v>38.47</v>
      </c>
      <c r="G70">
        <v>0</v>
      </c>
    </row>
    <row r="71" spans="1:7" x14ac:dyDescent="0.25">
      <c r="A71" t="s">
        <v>321</v>
      </c>
      <c r="B71">
        <v>255</v>
      </c>
      <c r="C71" t="s">
        <v>144</v>
      </c>
      <c r="D71" t="s">
        <v>145</v>
      </c>
      <c r="E71">
        <v>26.57</v>
      </c>
      <c r="G71">
        <v>0</v>
      </c>
    </row>
    <row r="72" spans="1:7" x14ac:dyDescent="0.25">
      <c r="A72" t="s">
        <v>321</v>
      </c>
      <c r="B72">
        <v>255</v>
      </c>
      <c r="C72" t="s">
        <v>146</v>
      </c>
      <c r="D72" t="s">
        <v>147</v>
      </c>
      <c r="E72">
        <v>25.16</v>
      </c>
      <c r="G72">
        <v>0</v>
      </c>
    </row>
    <row r="73" spans="1:7" x14ac:dyDescent="0.25">
      <c r="A73" t="s">
        <v>321</v>
      </c>
      <c r="B73">
        <v>255</v>
      </c>
      <c r="C73" t="s">
        <v>148</v>
      </c>
      <c r="D73" t="s">
        <v>149</v>
      </c>
      <c r="E73">
        <v>36.24</v>
      </c>
      <c r="G73">
        <v>0</v>
      </c>
    </row>
    <row r="74" spans="1:7" x14ac:dyDescent="0.25">
      <c r="A74" t="s">
        <v>321</v>
      </c>
      <c r="B74">
        <v>65280</v>
      </c>
      <c r="C74" t="s">
        <v>150</v>
      </c>
      <c r="D74" t="s">
        <v>151</v>
      </c>
      <c r="G74">
        <v>0</v>
      </c>
    </row>
    <row r="75" spans="1:7" x14ac:dyDescent="0.25">
      <c r="A75" t="s">
        <v>321</v>
      </c>
      <c r="B75">
        <v>255</v>
      </c>
      <c r="C75" t="s">
        <v>152</v>
      </c>
      <c r="D75" t="s">
        <v>153</v>
      </c>
      <c r="E75">
        <v>35.6</v>
      </c>
      <c r="G75">
        <v>0</v>
      </c>
    </row>
    <row r="76" spans="1:7" x14ac:dyDescent="0.25">
      <c r="A76" t="s">
        <v>321</v>
      </c>
      <c r="B76">
        <v>255</v>
      </c>
      <c r="C76" t="s">
        <v>154</v>
      </c>
      <c r="D76" t="s">
        <v>155</v>
      </c>
      <c r="E76">
        <v>7.27</v>
      </c>
      <c r="G76">
        <v>0</v>
      </c>
    </row>
    <row r="77" spans="1:7" x14ac:dyDescent="0.25">
      <c r="A77" t="s">
        <v>321</v>
      </c>
      <c r="B77">
        <v>65280</v>
      </c>
      <c r="C77" t="s">
        <v>156</v>
      </c>
      <c r="D77" t="s">
        <v>157</v>
      </c>
      <c r="G77">
        <v>0</v>
      </c>
    </row>
    <row r="78" spans="1:7" x14ac:dyDescent="0.25">
      <c r="A78" t="s">
        <v>321</v>
      </c>
      <c r="B78">
        <v>255</v>
      </c>
      <c r="C78" t="s">
        <v>158</v>
      </c>
      <c r="D78" t="s">
        <v>159</v>
      </c>
      <c r="E78">
        <v>20.68</v>
      </c>
      <c r="G78">
        <v>0</v>
      </c>
    </row>
    <row r="79" spans="1:7" x14ac:dyDescent="0.25">
      <c r="A79" t="s">
        <v>321</v>
      </c>
      <c r="B79">
        <v>65280</v>
      </c>
      <c r="C79" t="s">
        <v>160</v>
      </c>
      <c r="D79" t="s">
        <v>161</v>
      </c>
      <c r="G79">
        <v>0</v>
      </c>
    </row>
    <row r="80" spans="1:7" x14ac:dyDescent="0.25">
      <c r="A80" t="s">
        <v>321</v>
      </c>
      <c r="B80">
        <v>65280</v>
      </c>
      <c r="C80" t="s">
        <v>162</v>
      </c>
      <c r="D80" t="s">
        <v>163</v>
      </c>
      <c r="G80">
        <v>0</v>
      </c>
    </row>
    <row r="81" spans="1:7" x14ac:dyDescent="0.25">
      <c r="A81" t="s">
        <v>322</v>
      </c>
      <c r="B81">
        <v>65280</v>
      </c>
      <c r="C81" t="s">
        <v>164</v>
      </c>
      <c r="D81" t="s">
        <v>165</v>
      </c>
      <c r="G81">
        <v>0</v>
      </c>
    </row>
    <row r="82" spans="1:7" x14ac:dyDescent="0.25">
      <c r="A82" t="s">
        <v>322</v>
      </c>
      <c r="B82">
        <v>255</v>
      </c>
      <c r="C82" t="s">
        <v>166</v>
      </c>
      <c r="D82" t="s">
        <v>167</v>
      </c>
      <c r="E82">
        <v>36.81</v>
      </c>
      <c r="G82">
        <v>0</v>
      </c>
    </row>
    <row r="83" spans="1:7" x14ac:dyDescent="0.25">
      <c r="A83" t="s">
        <v>322</v>
      </c>
      <c r="B83">
        <v>65280</v>
      </c>
      <c r="C83" t="s">
        <v>168</v>
      </c>
      <c r="D83" t="s">
        <v>169</v>
      </c>
      <c r="G83">
        <v>0</v>
      </c>
    </row>
    <row r="84" spans="1:7" x14ac:dyDescent="0.25">
      <c r="A84" t="s">
        <v>322</v>
      </c>
      <c r="B84">
        <v>255</v>
      </c>
      <c r="C84" t="s">
        <v>170</v>
      </c>
      <c r="D84" t="s">
        <v>171</v>
      </c>
      <c r="E84">
        <v>37.68</v>
      </c>
      <c r="G84">
        <v>0</v>
      </c>
    </row>
    <row r="85" spans="1:7" x14ac:dyDescent="0.25">
      <c r="A85" t="s">
        <v>322</v>
      </c>
      <c r="B85">
        <v>255</v>
      </c>
      <c r="C85" t="s">
        <v>172</v>
      </c>
      <c r="D85" t="s">
        <v>173</v>
      </c>
      <c r="E85">
        <v>29.05</v>
      </c>
      <c r="G85">
        <v>0</v>
      </c>
    </row>
    <row r="86" spans="1:7" x14ac:dyDescent="0.25">
      <c r="A86" t="s">
        <v>322</v>
      </c>
      <c r="B86">
        <v>65280</v>
      </c>
      <c r="C86" t="s">
        <v>174</v>
      </c>
      <c r="D86" t="s">
        <v>175</v>
      </c>
      <c r="G86">
        <v>0</v>
      </c>
    </row>
    <row r="87" spans="1:7" x14ac:dyDescent="0.25">
      <c r="A87" t="s">
        <v>322</v>
      </c>
      <c r="B87">
        <v>65280</v>
      </c>
      <c r="C87" t="s">
        <v>176</v>
      </c>
      <c r="D87" t="s">
        <v>177</v>
      </c>
      <c r="G87">
        <v>0</v>
      </c>
    </row>
    <row r="88" spans="1:7" x14ac:dyDescent="0.25">
      <c r="A88" t="s">
        <v>322</v>
      </c>
      <c r="B88">
        <v>255</v>
      </c>
      <c r="C88" t="s">
        <v>178</v>
      </c>
      <c r="D88" t="s">
        <v>179</v>
      </c>
      <c r="E88">
        <v>40.32</v>
      </c>
      <c r="G88">
        <v>0</v>
      </c>
    </row>
    <row r="89" spans="1:7" x14ac:dyDescent="0.25">
      <c r="A89" t="s">
        <v>322</v>
      </c>
      <c r="B89">
        <v>255</v>
      </c>
      <c r="C89" t="s">
        <v>180</v>
      </c>
      <c r="D89" t="s">
        <v>181</v>
      </c>
      <c r="E89">
        <v>26.1</v>
      </c>
      <c r="G89">
        <v>0</v>
      </c>
    </row>
    <row r="90" spans="1:7" x14ac:dyDescent="0.25">
      <c r="A90" t="s">
        <v>322</v>
      </c>
      <c r="B90">
        <v>65280</v>
      </c>
      <c r="C90" t="s">
        <v>182</v>
      </c>
      <c r="D90" t="s">
        <v>183</v>
      </c>
      <c r="G90">
        <v>0</v>
      </c>
    </row>
    <row r="91" spans="1:7" x14ac:dyDescent="0.25">
      <c r="A91" t="s">
        <v>322</v>
      </c>
      <c r="B91">
        <v>255</v>
      </c>
      <c r="C91" t="s">
        <v>184</v>
      </c>
      <c r="D91" t="s">
        <v>185</v>
      </c>
      <c r="E91">
        <v>32.19</v>
      </c>
      <c r="G91">
        <v>0</v>
      </c>
    </row>
    <row r="92" spans="1:7" x14ac:dyDescent="0.25">
      <c r="A92" t="s">
        <v>322</v>
      </c>
      <c r="B92">
        <v>255</v>
      </c>
      <c r="C92" t="s">
        <v>186</v>
      </c>
      <c r="D92" t="s">
        <v>187</v>
      </c>
      <c r="E92">
        <v>31.79</v>
      </c>
      <c r="G92">
        <v>0</v>
      </c>
    </row>
    <row r="93" spans="1:7" x14ac:dyDescent="0.25">
      <c r="A93" t="s">
        <v>322</v>
      </c>
      <c r="B93">
        <v>255</v>
      </c>
      <c r="C93" t="s">
        <v>188</v>
      </c>
      <c r="D93" t="s">
        <v>189</v>
      </c>
      <c r="E93">
        <v>35.770000000000003</v>
      </c>
      <c r="G93">
        <v>0</v>
      </c>
    </row>
    <row r="94" spans="1:7" x14ac:dyDescent="0.25">
      <c r="A94" t="s">
        <v>322</v>
      </c>
      <c r="B94">
        <v>65280</v>
      </c>
      <c r="C94" t="s">
        <v>190</v>
      </c>
      <c r="D94" t="s">
        <v>191</v>
      </c>
      <c r="G94">
        <v>0</v>
      </c>
    </row>
    <row r="95" spans="1:7" x14ac:dyDescent="0.25">
      <c r="A95" t="s">
        <v>322</v>
      </c>
      <c r="B95">
        <v>255</v>
      </c>
      <c r="C95" t="s">
        <v>192</v>
      </c>
      <c r="D95" t="s">
        <v>193</v>
      </c>
      <c r="E95">
        <v>40.909999999999997</v>
      </c>
      <c r="G95">
        <v>0</v>
      </c>
    </row>
    <row r="96" spans="1:7" x14ac:dyDescent="0.25">
      <c r="A96" t="s">
        <v>322</v>
      </c>
      <c r="B96">
        <v>255</v>
      </c>
      <c r="C96" t="s">
        <v>194</v>
      </c>
      <c r="D96" t="s">
        <v>195</v>
      </c>
      <c r="E96">
        <v>39.9</v>
      </c>
      <c r="G96">
        <v>0</v>
      </c>
    </row>
    <row r="97" spans="1:7" x14ac:dyDescent="0.25">
      <c r="A97" t="s">
        <v>322</v>
      </c>
      <c r="B97">
        <v>255</v>
      </c>
      <c r="C97" t="s">
        <v>196</v>
      </c>
      <c r="D97" t="s">
        <v>197</v>
      </c>
      <c r="E97">
        <v>30.39</v>
      </c>
      <c r="G97">
        <v>0</v>
      </c>
    </row>
    <row r="98" spans="1:7" x14ac:dyDescent="0.25">
      <c r="A98" t="s">
        <v>322</v>
      </c>
      <c r="B98">
        <v>255</v>
      </c>
      <c r="C98" t="s">
        <v>198</v>
      </c>
      <c r="D98" t="s">
        <v>199</v>
      </c>
      <c r="E98">
        <v>20.57</v>
      </c>
      <c r="G98">
        <v>0</v>
      </c>
    </row>
    <row r="99" spans="1:7" x14ac:dyDescent="0.25">
      <c r="A99" t="s">
        <v>322</v>
      </c>
      <c r="B99">
        <v>65280</v>
      </c>
      <c r="C99" t="s">
        <v>200</v>
      </c>
      <c r="D99" t="s">
        <v>201</v>
      </c>
      <c r="G99">
        <v>0</v>
      </c>
    </row>
    <row r="100" spans="1:7" x14ac:dyDescent="0.25">
      <c r="A100" t="s">
        <v>322</v>
      </c>
      <c r="B100">
        <v>65280</v>
      </c>
      <c r="C100" t="s">
        <v>202</v>
      </c>
      <c r="D100" t="s">
        <v>203</v>
      </c>
      <c r="G100">
        <v>0</v>
      </c>
    </row>
    <row r="101" spans="1:7" x14ac:dyDescent="0.25">
      <c r="A101" t="s">
        <v>322</v>
      </c>
      <c r="B101">
        <v>255</v>
      </c>
      <c r="C101" t="s">
        <v>204</v>
      </c>
      <c r="D101" t="s">
        <v>205</v>
      </c>
      <c r="E101">
        <v>34.28</v>
      </c>
      <c r="G101">
        <v>0</v>
      </c>
    </row>
    <row r="102" spans="1:7" x14ac:dyDescent="0.25">
      <c r="A102" t="s">
        <v>322</v>
      </c>
      <c r="B102">
        <v>255</v>
      </c>
      <c r="C102" t="s">
        <v>206</v>
      </c>
      <c r="D102" t="s">
        <v>207</v>
      </c>
      <c r="E102">
        <v>29.43</v>
      </c>
      <c r="G102">
        <v>0</v>
      </c>
    </row>
    <row r="103" spans="1:7" x14ac:dyDescent="0.25">
      <c r="A103" t="s">
        <v>322</v>
      </c>
      <c r="B103">
        <v>255</v>
      </c>
      <c r="C103" t="s">
        <v>208</v>
      </c>
      <c r="D103" t="s">
        <v>209</v>
      </c>
      <c r="E103">
        <v>23.7</v>
      </c>
      <c r="G103">
        <v>0</v>
      </c>
    </row>
    <row r="104" spans="1:7" x14ac:dyDescent="0.25">
      <c r="A104" t="s">
        <v>322</v>
      </c>
      <c r="B104">
        <v>255</v>
      </c>
      <c r="C104" t="s">
        <v>210</v>
      </c>
      <c r="D104" t="s">
        <v>211</v>
      </c>
      <c r="E104">
        <v>36.299999999999997</v>
      </c>
      <c r="G104">
        <v>0</v>
      </c>
    </row>
    <row r="105" spans="1:7" x14ac:dyDescent="0.25">
      <c r="A105" t="s">
        <v>322</v>
      </c>
      <c r="B105">
        <v>255</v>
      </c>
      <c r="C105" t="s">
        <v>212</v>
      </c>
      <c r="D105" t="s">
        <v>213</v>
      </c>
      <c r="E105">
        <v>22.9</v>
      </c>
      <c r="G105">
        <v>0</v>
      </c>
    </row>
    <row r="106" spans="1:7" x14ac:dyDescent="0.25">
      <c r="A106" t="s">
        <v>322</v>
      </c>
      <c r="B106">
        <v>255</v>
      </c>
      <c r="C106" t="s">
        <v>214</v>
      </c>
      <c r="D106" t="s">
        <v>215</v>
      </c>
      <c r="E106">
        <v>24.02</v>
      </c>
      <c r="G106">
        <v>0</v>
      </c>
    </row>
    <row r="107" spans="1:7" x14ac:dyDescent="0.25">
      <c r="A107" t="s">
        <v>322</v>
      </c>
      <c r="B107">
        <v>65280</v>
      </c>
      <c r="C107" t="s">
        <v>216</v>
      </c>
      <c r="D107" t="s">
        <v>217</v>
      </c>
      <c r="G107">
        <v>0</v>
      </c>
    </row>
    <row r="108" spans="1:7" x14ac:dyDescent="0.25">
      <c r="A108" t="s">
        <v>322</v>
      </c>
      <c r="B108">
        <v>255</v>
      </c>
      <c r="C108" t="s">
        <v>218</v>
      </c>
      <c r="D108" t="s">
        <v>219</v>
      </c>
      <c r="E108">
        <v>34.78</v>
      </c>
      <c r="G108">
        <v>0</v>
      </c>
    </row>
    <row r="109" spans="1:7" x14ac:dyDescent="0.25">
      <c r="A109" t="s">
        <v>322</v>
      </c>
      <c r="B109">
        <v>255</v>
      </c>
      <c r="C109" t="s">
        <v>220</v>
      </c>
      <c r="D109" t="s">
        <v>221</v>
      </c>
      <c r="E109">
        <v>40.909999999999997</v>
      </c>
      <c r="G109">
        <v>0</v>
      </c>
    </row>
    <row r="110" spans="1:7" x14ac:dyDescent="0.25">
      <c r="A110" t="s">
        <v>322</v>
      </c>
      <c r="B110">
        <v>255</v>
      </c>
      <c r="C110" t="s">
        <v>222</v>
      </c>
      <c r="D110" t="s">
        <v>223</v>
      </c>
      <c r="E110">
        <v>31.78</v>
      </c>
      <c r="G110">
        <v>0</v>
      </c>
    </row>
    <row r="111" spans="1:7" x14ac:dyDescent="0.25">
      <c r="A111" t="s">
        <v>322</v>
      </c>
      <c r="B111">
        <v>255</v>
      </c>
      <c r="C111" t="s">
        <v>224</v>
      </c>
      <c r="D111" t="s">
        <v>225</v>
      </c>
      <c r="E111">
        <v>22.36</v>
      </c>
      <c r="G111">
        <v>0</v>
      </c>
    </row>
    <row r="112" spans="1:7" x14ac:dyDescent="0.25">
      <c r="A112" t="s">
        <v>322</v>
      </c>
      <c r="B112">
        <v>65280</v>
      </c>
      <c r="C112" t="s">
        <v>226</v>
      </c>
      <c r="D112" t="s">
        <v>227</v>
      </c>
      <c r="G112">
        <v>0</v>
      </c>
    </row>
    <row r="113" spans="1:7" x14ac:dyDescent="0.25">
      <c r="A113" t="s">
        <v>322</v>
      </c>
      <c r="B113">
        <v>65280</v>
      </c>
      <c r="C113" t="s">
        <v>228</v>
      </c>
      <c r="D113" t="s">
        <v>229</v>
      </c>
      <c r="G113">
        <v>0</v>
      </c>
    </row>
    <row r="114" spans="1:7" x14ac:dyDescent="0.25">
      <c r="A114" t="s">
        <v>322</v>
      </c>
      <c r="B114">
        <v>255</v>
      </c>
      <c r="C114" t="s">
        <v>230</v>
      </c>
      <c r="D114" t="s">
        <v>231</v>
      </c>
      <c r="E114">
        <v>37.75</v>
      </c>
      <c r="G114">
        <v>0</v>
      </c>
    </row>
    <row r="115" spans="1:7" x14ac:dyDescent="0.25">
      <c r="A115" t="s">
        <v>322</v>
      </c>
      <c r="B115">
        <v>255</v>
      </c>
      <c r="C115" t="s">
        <v>232</v>
      </c>
      <c r="D115" t="s">
        <v>233</v>
      </c>
      <c r="E115">
        <v>21.79</v>
      </c>
      <c r="G115">
        <v>0</v>
      </c>
    </row>
    <row r="116" spans="1:7" x14ac:dyDescent="0.25">
      <c r="A116" t="s">
        <v>322</v>
      </c>
      <c r="B116">
        <v>65280</v>
      </c>
      <c r="C116" t="s">
        <v>234</v>
      </c>
      <c r="D116" t="s">
        <v>235</v>
      </c>
      <c r="G116">
        <v>0</v>
      </c>
    </row>
    <row r="117" spans="1:7" x14ac:dyDescent="0.25">
      <c r="A117" t="s">
        <v>322</v>
      </c>
      <c r="B117">
        <v>65280</v>
      </c>
      <c r="C117" t="s">
        <v>236</v>
      </c>
      <c r="D117" t="s">
        <v>237</v>
      </c>
      <c r="G117">
        <v>0</v>
      </c>
    </row>
    <row r="118" spans="1:7" x14ac:dyDescent="0.25">
      <c r="A118" t="s">
        <v>322</v>
      </c>
      <c r="B118">
        <v>255</v>
      </c>
      <c r="C118" t="s">
        <v>238</v>
      </c>
      <c r="D118" t="s">
        <v>239</v>
      </c>
      <c r="E118">
        <v>17.510000000000002</v>
      </c>
      <c r="G118">
        <v>0</v>
      </c>
    </row>
    <row r="119" spans="1:7" x14ac:dyDescent="0.25">
      <c r="A119" t="s">
        <v>322</v>
      </c>
      <c r="B119">
        <v>65280</v>
      </c>
      <c r="C119" t="s">
        <v>240</v>
      </c>
      <c r="D119" t="s">
        <v>241</v>
      </c>
      <c r="G119">
        <v>0</v>
      </c>
    </row>
    <row r="120" spans="1:7" x14ac:dyDescent="0.25">
      <c r="A120" t="s">
        <v>323</v>
      </c>
      <c r="B120">
        <v>65280</v>
      </c>
      <c r="C120" t="s">
        <v>242</v>
      </c>
      <c r="D120" t="s">
        <v>243</v>
      </c>
      <c r="G120">
        <v>0</v>
      </c>
    </row>
    <row r="121" spans="1:7" x14ac:dyDescent="0.25">
      <c r="A121" t="s">
        <v>323</v>
      </c>
      <c r="B121">
        <v>255</v>
      </c>
      <c r="C121" t="s">
        <v>244</v>
      </c>
      <c r="D121" t="s">
        <v>245</v>
      </c>
      <c r="E121">
        <v>38.65</v>
      </c>
      <c r="G121">
        <v>0</v>
      </c>
    </row>
    <row r="122" spans="1:7" x14ac:dyDescent="0.25">
      <c r="A122" t="s">
        <v>323</v>
      </c>
      <c r="B122">
        <v>255</v>
      </c>
      <c r="C122" t="s">
        <v>246</v>
      </c>
      <c r="D122" t="s">
        <v>247</v>
      </c>
      <c r="E122">
        <v>40.75</v>
      </c>
      <c r="G122">
        <v>0</v>
      </c>
    </row>
    <row r="123" spans="1:7" x14ac:dyDescent="0.25">
      <c r="A123" t="s">
        <v>323</v>
      </c>
      <c r="B123">
        <v>255</v>
      </c>
      <c r="C123" t="s">
        <v>248</v>
      </c>
      <c r="D123" t="s">
        <v>249</v>
      </c>
      <c r="E123">
        <v>34.94</v>
      </c>
      <c r="G123">
        <v>0</v>
      </c>
    </row>
    <row r="124" spans="1:7" x14ac:dyDescent="0.25">
      <c r="A124" t="s">
        <v>323</v>
      </c>
      <c r="B124">
        <v>255</v>
      </c>
      <c r="C124" t="s">
        <v>250</v>
      </c>
      <c r="D124" t="s">
        <v>251</v>
      </c>
      <c r="E124">
        <v>23.91</v>
      </c>
      <c r="G124">
        <v>0</v>
      </c>
    </row>
    <row r="125" spans="1:7" x14ac:dyDescent="0.25">
      <c r="A125" t="s">
        <v>323</v>
      </c>
      <c r="B125">
        <v>255</v>
      </c>
      <c r="C125" t="s">
        <v>252</v>
      </c>
      <c r="D125" t="s">
        <v>253</v>
      </c>
      <c r="E125">
        <v>41.49</v>
      </c>
      <c r="G125">
        <v>0</v>
      </c>
    </row>
    <row r="126" spans="1:7" x14ac:dyDescent="0.25">
      <c r="A126" t="s">
        <v>323</v>
      </c>
      <c r="B126">
        <v>65280</v>
      </c>
      <c r="C126" t="s">
        <v>254</v>
      </c>
      <c r="D126" t="s">
        <v>255</v>
      </c>
      <c r="G126">
        <v>0</v>
      </c>
    </row>
    <row r="127" spans="1:7" x14ac:dyDescent="0.25">
      <c r="A127" t="s">
        <v>323</v>
      </c>
      <c r="B127">
        <v>255</v>
      </c>
      <c r="C127" t="s">
        <v>256</v>
      </c>
      <c r="D127" t="s">
        <v>257</v>
      </c>
      <c r="E127">
        <v>38.479999999999997</v>
      </c>
      <c r="G127">
        <v>0</v>
      </c>
    </row>
    <row r="128" spans="1:7" x14ac:dyDescent="0.25">
      <c r="A128" t="s">
        <v>323</v>
      </c>
      <c r="B128">
        <v>255</v>
      </c>
      <c r="C128" t="s">
        <v>258</v>
      </c>
      <c r="D128" t="s">
        <v>259</v>
      </c>
      <c r="E128">
        <v>25.63</v>
      </c>
      <c r="G128">
        <v>0</v>
      </c>
    </row>
    <row r="129" spans="1:7" x14ac:dyDescent="0.25">
      <c r="A129" t="s">
        <v>323</v>
      </c>
      <c r="B129">
        <v>255</v>
      </c>
      <c r="C129" t="s">
        <v>260</v>
      </c>
      <c r="D129" t="s">
        <v>261</v>
      </c>
      <c r="E129">
        <v>23.54</v>
      </c>
      <c r="G129">
        <v>0</v>
      </c>
    </row>
    <row r="130" spans="1:7" x14ac:dyDescent="0.25">
      <c r="A130" t="s">
        <v>323</v>
      </c>
      <c r="B130">
        <v>255</v>
      </c>
      <c r="C130" t="s">
        <v>262</v>
      </c>
      <c r="D130" t="s">
        <v>263</v>
      </c>
      <c r="E130">
        <v>38.1</v>
      </c>
      <c r="G130">
        <v>0</v>
      </c>
    </row>
    <row r="131" spans="1:7" x14ac:dyDescent="0.25">
      <c r="A131" t="s">
        <v>323</v>
      </c>
      <c r="B131">
        <v>255</v>
      </c>
      <c r="C131" t="s">
        <v>264</v>
      </c>
      <c r="D131" t="s">
        <v>265</v>
      </c>
      <c r="E131">
        <v>22.86</v>
      </c>
      <c r="G131">
        <v>0</v>
      </c>
    </row>
    <row r="132" spans="1:7" x14ac:dyDescent="0.25">
      <c r="A132" t="s">
        <v>323</v>
      </c>
      <c r="B132">
        <v>255</v>
      </c>
      <c r="C132" t="s">
        <v>266</v>
      </c>
      <c r="D132" t="s">
        <v>267</v>
      </c>
      <c r="E132">
        <v>33.96</v>
      </c>
      <c r="G132">
        <v>0</v>
      </c>
    </row>
    <row r="133" spans="1:7" x14ac:dyDescent="0.25">
      <c r="A133" t="s">
        <v>323</v>
      </c>
      <c r="B133">
        <v>255</v>
      </c>
      <c r="C133" t="s">
        <v>268</v>
      </c>
      <c r="D133" t="s">
        <v>269</v>
      </c>
      <c r="E133">
        <v>36.72</v>
      </c>
      <c r="G133">
        <v>0</v>
      </c>
    </row>
    <row r="134" spans="1:7" x14ac:dyDescent="0.25">
      <c r="A134" t="s">
        <v>323</v>
      </c>
      <c r="B134">
        <v>65280</v>
      </c>
      <c r="C134" t="s">
        <v>270</v>
      </c>
      <c r="D134" t="s">
        <v>271</v>
      </c>
      <c r="G134">
        <v>0</v>
      </c>
    </row>
    <row r="135" spans="1:7" x14ac:dyDescent="0.25">
      <c r="A135" t="s">
        <v>323</v>
      </c>
      <c r="B135">
        <v>255</v>
      </c>
      <c r="C135" t="s">
        <v>272</v>
      </c>
      <c r="D135" t="s">
        <v>273</v>
      </c>
      <c r="E135">
        <v>35.92</v>
      </c>
      <c r="G135">
        <v>0</v>
      </c>
    </row>
    <row r="136" spans="1:7" x14ac:dyDescent="0.25">
      <c r="A136" t="s">
        <v>323</v>
      </c>
      <c r="B136">
        <v>255</v>
      </c>
      <c r="C136" t="s">
        <v>274</v>
      </c>
      <c r="D136" t="s">
        <v>275</v>
      </c>
      <c r="E136">
        <v>34.71</v>
      </c>
      <c r="G136">
        <v>0</v>
      </c>
    </row>
    <row r="137" spans="1:7" x14ac:dyDescent="0.25">
      <c r="A137" t="s">
        <v>323</v>
      </c>
      <c r="B137">
        <v>255</v>
      </c>
      <c r="C137" t="s">
        <v>276</v>
      </c>
      <c r="D137" t="s">
        <v>277</v>
      </c>
      <c r="E137">
        <v>22.52</v>
      </c>
      <c r="G137">
        <v>0</v>
      </c>
    </row>
    <row r="138" spans="1:7" x14ac:dyDescent="0.25">
      <c r="A138" t="s">
        <v>323</v>
      </c>
      <c r="B138">
        <v>255</v>
      </c>
      <c r="C138" t="s">
        <v>278</v>
      </c>
      <c r="D138" t="s">
        <v>279</v>
      </c>
      <c r="E138">
        <v>37.76</v>
      </c>
      <c r="G138">
        <v>0</v>
      </c>
    </row>
    <row r="139" spans="1:7" x14ac:dyDescent="0.25">
      <c r="A139" t="s">
        <v>323</v>
      </c>
      <c r="B139">
        <v>65280</v>
      </c>
      <c r="C139" t="s">
        <v>280</v>
      </c>
      <c r="D139" t="s">
        <v>281</v>
      </c>
      <c r="G139">
        <v>0</v>
      </c>
    </row>
    <row r="140" spans="1:7" x14ac:dyDescent="0.25">
      <c r="A140" t="s">
        <v>323</v>
      </c>
      <c r="B140">
        <v>255</v>
      </c>
      <c r="C140" t="s">
        <v>282</v>
      </c>
      <c r="D140" t="s">
        <v>283</v>
      </c>
      <c r="E140">
        <v>38.44</v>
      </c>
      <c r="G140">
        <v>0</v>
      </c>
    </row>
    <row r="141" spans="1:7" x14ac:dyDescent="0.25">
      <c r="A141" t="s">
        <v>323</v>
      </c>
      <c r="B141">
        <v>255</v>
      </c>
      <c r="C141" t="s">
        <v>284</v>
      </c>
      <c r="D141" t="s">
        <v>285</v>
      </c>
      <c r="E141">
        <v>26.77</v>
      </c>
      <c r="G141">
        <v>0</v>
      </c>
    </row>
    <row r="142" spans="1:7" x14ac:dyDescent="0.25">
      <c r="A142" t="s">
        <v>323</v>
      </c>
      <c r="B142">
        <v>255</v>
      </c>
      <c r="C142" t="s">
        <v>286</v>
      </c>
      <c r="D142" t="s">
        <v>287</v>
      </c>
      <c r="E142">
        <v>32.49</v>
      </c>
      <c r="G142">
        <v>0</v>
      </c>
    </row>
    <row r="143" spans="1:7" x14ac:dyDescent="0.25">
      <c r="A143" t="s">
        <v>323</v>
      </c>
      <c r="B143">
        <v>255</v>
      </c>
      <c r="C143" t="s">
        <v>288</v>
      </c>
      <c r="D143" t="s">
        <v>289</v>
      </c>
      <c r="E143">
        <v>27.4</v>
      </c>
      <c r="G143">
        <v>0</v>
      </c>
    </row>
    <row r="144" spans="1:7" x14ac:dyDescent="0.25">
      <c r="A144" t="s">
        <v>323</v>
      </c>
      <c r="B144">
        <v>255</v>
      </c>
      <c r="C144" t="s">
        <v>290</v>
      </c>
      <c r="D144" t="s">
        <v>291</v>
      </c>
      <c r="E144">
        <v>23.75</v>
      </c>
      <c r="G144">
        <v>0</v>
      </c>
    </row>
    <row r="145" spans="1:7" x14ac:dyDescent="0.25">
      <c r="A145" t="s">
        <v>323</v>
      </c>
      <c r="B145">
        <v>255</v>
      </c>
      <c r="C145" t="s">
        <v>292</v>
      </c>
      <c r="D145" t="s">
        <v>293</v>
      </c>
      <c r="E145">
        <v>32.83</v>
      </c>
      <c r="G145">
        <v>0</v>
      </c>
    </row>
    <row r="146" spans="1:7" x14ac:dyDescent="0.25">
      <c r="A146" t="s">
        <v>323</v>
      </c>
      <c r="B146">
        <v>255</v>
      </c>
      <c r="C146" t="s">
        <v>294</v>
      </c>
      <c r="D146" t="s">
        <v>295</v>
      </c>
      <c r="E146">
        <v>37.909999999999997</v>
      </c>
      <c r="G146">
        <v>0</v>
      </c>
    </row>
    <row r="147" spans="1:7" x14ac:dyDescent="0.25">
      <c r="A147" t="s">
        <v>323</v>
      </c>
      <c r="B147">
        <v>255</v>
      </c>
      <c r="C147" t="s">
        <v>296</v>
      </c>
      <c r="D147" t="s">
        <v>297</v>
      </c>
      <c r="E147">
        <v>39.49</v>
      </c>
      <c r="G147">
        <v>0</v>
      </c>
    </row>
    <row r="148" spans="1:7" x14ac:dyDescent="0.25">
      <c r="A148" t="s">
        <v>323</v>
      </c>
      <c r="B148">
        <v>65280</v>
      </c>
      <c r="C148" t="s">
        <v>298</v>
      </c>
      <c r="D148" t="s">
        <v>299</v>
      </c>
      <c r="G148">
        <v>0</v>
      </c>
    </row>
    <row r="149" spans="1:7" x14ac:dyDescent="0.25">
      <c r="A149" t="s">
        <v>323</v>
      </c>
      <c r="B149">
        <v>255</v>
      </c>
      <c r="C149" t="s">
        <v>300</v>
      </c>
      <c r="D149" t="s">
        <v>301</v>
      </c>
      <c r="E149">
        <v>33.840000000000003</v>
      </c>
      <c r="G149">
        <v>0</v>
      </c>
    </row>
    <row r="150" spans="1:7" x14ac:dyDescent="0.25">
      <c r="A150" t="s">
        <v>323</v>
      </c>
      <c r="B150">
        <v>255</v>
      </c>
      <c r="C150" t="s">
        <v>302</v>
      </c>
      <c r="D150" t="s">
        <v>303</v>
      </c>
      <c r="E150">
        <v>26.64</v>
      </c>
      <c r="G150">
        <v>0</v>
      </c>
    </row>
    <row r="151" spans="1:7" x14ac:dyDescent="0.25">
      <c r="A151" t="s">
        <v>323</v>
      </c>
      <c r="B151">
        <v>65280</v>
      </c>
      <c r="C151" t="s">
        <v>304</v>
      </c>
      <c r="D151" t="s">
        <v>305</v>
      </c>
      <c r="G151">
        <v>0</v>
      </c>
    </row>
    <row r="152" spans="1:7" x14ac:dyDescent="0.25">
      <c r="A152" t="s">
        <v>323</v>
      </c>
      <c r="B152">
        <v>65280</v>
      </c>
      <c r="C152" t="s">
        <v>306</v>
      </c>
      <c r="D152" t="s">
        <v>307</v>
      </c>
      <c r="G152">
        <v>0</v>
      </c>
    </row>
    <row r="153" spans="1:7" x14ac:dyDescent="0.25">
      <c r="A153" t="s">
        <v>323</v>
      </c>
      <c r="B153">
        <v>255</v>
      </c>
      <c r="C153" t="s">
        <v>308</v>
      </c>
      <c r="D153" t="s">
        <v>309</v>
      </c>
      <c r="E153">
        <v>36.630000000000003</v>
      </c>
      <c r="G153">
        <v>0</v>
      </c>
    </row>
    <row r="154" spans="1:7" x14ac:dyDescent="0.25">
      <c r="A154" t="s">
        <v>323</v>
      </c>
      <c r="B154">
        <v>255</v>
      </c>
      <c r="C154" t="s">
        <v>310</v>
      </c>
      <c r="D154" t="s">
        <v>311</v>
      </c>
      <c r="E154">
        <v>22.72</v>
      </c>
      <c r="G154">
        <v>0</v>
      </c>
    </row>
    <row r="155" spans="1:7" x14ac:dyDescent="0.25">
      <c r="A155" t="s">
        <v>323</v>
      </c>
      <c r="B155">
        <v>65280</v>
      </c>
      <c r="C155" t="s">
        <v>312</v>
      </c>
      <c r="D155" t="s">
        <v>313</v>
      </c>
      <c r="G155">
        <v>0</v>
      </c>
    </row>
    <row r="156" spans="1:7" x14ac:dyDescent="0.25">
      <c r="A156" t="s">
        <v>323</v>
      </c>
      <c r="B156">
        <v>65280</v>
      </c>
      <c r="C156" t="s">
        <v>314</v>
      </c>
      <c r="D156" t="s">
        <v>315</v>
      </c>
      <c r="G156">
        <v>0</v>
      </c>
    </row>
    <row r="157" spans="1:7" x14ac:dyDescent="0.25">
      <c r="A157" t="s">
        <v>323</v>
      </c>
      <c r="B157">
        <v>255</v>
      </c>
      <c r="C157" t="s">
        <v>316</v>
      </c>
      <c r="D157" t="s">
        <v>317</v>
      </c>
      <c r="E157">
        <v>17.579999999999998</v>
      </c>
      <c r="G157">
        <v>0</v>
      </c>
    </row>
    <row r="158" spans="1:7" x14ac:dyDescent="0.25">
      <c r="A158" t="s">
        <v>323</v>
      </c>
      <c r="B158">
        <v>65280</v>
      </c>
      <c r="C158" t="s">
        <v>318</v>
      </c>
      <c r="D158" t="s">
        <v>319</v>
      </c>
      <c r="G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16" workbookViewId="0">
      <selection activeCell="N32" sqref="N32:Q34"/>
    </sheetView>
  </sheetViews>
  <sheetFormatPr defaultRowHeight="15" x14ac:dyDescent="0.25"/>
  <sheetData>
    <row r="1" spans="1:24" x14ac:dyDescent="0.25">
      <c r="A1" t="s">
        <v>327</v>
      </c>
      <c r="F1" s="1" t="s">
        <v>324</v>
      </c>
      <c r="G1" s="2" t="s">
        <v>325</v>
      </c>
      <c r="L1" t="s">
        <v>342</v>
      </c>
    </row>
    <row r="2" spans="1:24" x14ac:dyDescent="0.25">
      <c r="A2" t="s">
        <v>320</v>
      </c>
      <c r="B2" t="s">
        <v>329</v>
      </c>
      <c r="D2">
        <v>34.67</v>
      </c>
      <c r="E2">
        <v>41.95</v>
      </c>
      <c r="F2" s="1">
        <f>AVERAGE(C2:E2)</f>
        <v>38.31</v>
      </c>
      <c r="G2" s="2">
        <f>STDEV(C2:E2)</f>
        <v>5.1477373670380668</v>
      </c>
      <c r="L2">
        <f>F2-F45</f>
        <v>0.99500000000000455</v>
      </c>
      <c r="S2">
        <f>F2-H46</f>
        <v>7.0000000000000284E-2</v>
      </c>
      <c r="T2">
        <f>F5-H49</f>
        <v>-5.9422222222222238</v>
      </c>
      <c r="V2">
        <f>-(S2-T2)</f>
        <v>-6.0122222222222241</v>
      </c>
    </row>
    <row r="3" spans="1:24" x14ac:dyDescent="0.25">
      <c r="A3" t="s">
        <v>320</v>
      </c>
      <c r="B3" t="s">
        <v>330</v>
      </c>
      <c r="C3">
        <v>30.75</v>
      </c>
      <c r="D3">
        <v>33.68</v>
      </c>
      <c r="E3">
        <v>38.94</v>
      </c>
      <c r="F3" s="1">
        <f t="shared" ref="F3:F14" si="0">AVERAGE(C3:E3)</f>
        <v>34.456666666666671</v>
      </c>
      <c r="G3" s="2">
        <f t="shared" ref="G3:G14" si="1">STDEV(C3:E3)</f>
        <v>4.1498714839538495</v>
      </c>
      <c r="H3">
        <f>AVERAGE(F2:F4)</f>
        <v>36.733888888888892</v>
      </c>
      <c r="J3">
        <f>_xlfn.T.TEST(C2:E4,C5:E7,2,3)</f>
        <v>5.1960715476078616E-4</v>
      </c>
      <c r="K3" t="s">
        <v>335</v>
      </c>
      <c r="L3">
        <f t="shared" ref="L3:L14" si="2">F3-F46</f>
        <v>-4.6133333333333297</v>
      </c>
      <c r="O3" t="s">
        <v>337</v>
      </c>
      <c r="P3" t="s">
        <v>321</v>
      </c>
      <c r="Q3" t="s">
        <v>322</v>
      </c>
      <c r="S3">
        <f>F3-H46</f>
        <v>-3.7833333333333314</v>
      </c>
      <c r="T3">
        <f>F6-H49</f>
        <v>-12.132222222222225</v>
      </c>
      <c r="V3">
        <f t="shared" ref="V3:V8" si="3">-(S3-T3)</f>
        <v>-8.3488888888888937</v>
      </c>
      <c r="W3">
        <f>AVERAGE(V2:V4)</f>
        <v>-6.6561111111111151</v>
      </c>
      <c r="X3">
        <f>STDEV(V2:V4)/SQRT(3)</f>
        <v>0.85442548021145115</v>
      </c>
    </row>
    <row r="4" spans="1:24" x14ac:dyDescent="0.25">
      <c r="A4" t="s">
        <v>320</v>
      </c>
      <c r="B4" t="s">
        <v>331</v>
      </c>
      <c r="D4">
        <v>41.44</v>
      </c>
      <c r="E4">
        <v>33.43</v>
      </c>
      <c r="F4" s="1">
        <f t="shared" si="0"/>
        <v>37.435000000000002</v>
      </c>
      <c r="G4" s="2">
        <f t="shared" si="1"/>
        <v>5.6639253173042077</v>
      </c>
      <c r="L4">
        <f t="shared" si="2"/>
        <v>-0.89999999999999858</v>
      </c>
      <c r="N4" t="s">
        <v>338</v>
      </c>
      <c r="O4">
        <f>H3</f>
        <v>36.733888888888892</v>
      </c>
      <c r="P4">
        <f>H18</f>
        <v>38.733333333333334</v>
      </c>
      <c r="Q4">
        <f>H32</f>
        <v>38.952500000000001</v>
      </c>
      <c r="S4">
        <f>F4-H46</f>
        <v>-0.80499999999999972</v>
      </c>
      <c r="T4">
        <f>F7-H49</f>
        <v>-6.4122222222222263</v>
      </c>
      <c r="V4">
        <f t="shared" si="3"/>
        <v>-5.6072222222222265</v>
      </c>
    </row>
    <row r="5" spans="1:24" x14ac:dyDescent="0.25">
      <c r="A5" t="s">
        <v>320</v>
      </c>
      <c r="B5" t="s">
        <v>326</v>
      </c>
      <c r="C5">
        <v>27.19</v>
      </c>
      <c r="F5" s="1">
        <f t="shared" si="0"/>
        <v>27.19</v>
      </c>
      <c r="G5" s="2" t="e">
        <f t="shared" si="1"/>
        <v>#DIV/0!</v>
      </c>
      <c r="L5">
        <f t="shared" si="2"/>
        <v>-7.3066666666666684</v>
      </c>
      <c r="N5" t="s">
        <v>339</v>
      </c>
      <c r="O5">
        <f>H6</f>
        <v>24.97</v>
      </c>
      <c r="P5">
        <f>H21</f>
        <v>27.046666666666667</v>
      </c>
      <c r="Q5">
        <f>H35</f>
        <v>28.638333333333335</v>
      </c>
    </row>
    <row r="6" spans="1:24" x14ac:dyDescent="0.25">
      <c r="A6" t="s">
        <v>320</v>
      </c>
      <c r="B6" t="s">
        <v>326</v>
      </c>
      <c r="C6">
        <v>22.71</v>
      </c>
      <c r="D6">
        <v>16.84</v>
      </c>
      <c r="E6">
        <v>23.45</v>
      </c>
      <c r="F6" s="1">
        <f t="shared" si="0"/>
        <v>21</v>
      </c>
      <c r="G6" s="2">
        <f t="shared" si="1"/>
        <v>3.6216156615521697</v>
      </c>
      <c r="H6">
        <f>AVERAGE(F5:F7)</f>
        <v>24.97</v>
      </c>
      <c r="J6">
        <f>-((H3-H6)-(H46-H49))</f>
        <v>-6.656111111111116</v>
      </c>
      <c r="L6">
        <f t="shared" si="2"/>
        <v>-4.2749999999999986</v>
      </c>
      <c r="N6" t="s">
        <v>340</v>
      </c>
      <c r="O6">
        <f>H10</f>
        <v>26.771111111111111</v>
      </c>
      <c r="P6">
        <f>H25</f>
        <v>29.178333333333331</v>
      </c>
      <c r="Q6">
        <f>H39</f>
        <v>28.974444444444444</v>
      </c>
      <c r="S6">
        <f>F9-30.30167</f>
        <v>3.5216633333333291</v>
      </c>
      <c r="T6">
        <f>F12-29.18056</f>
        <v>-7.7355599999999995</v>
      </c>
      <c r="V6">
        <f t="shared" si="3"/>
        <v>-11.257223333333329</v>
      </c>
    </row>
    <row r="7" spans="1:24" x14ac:dyDescent="0.25">
      <c r="A7" t="s">
        <v>320</v>
      </c>
      <c r="B7" t="s">
        <v>326</v>
      </c>
      <c r="C7">
        <v>26.72</v>
      </c>
      <c r="F7" s="1">
        <f t="shared" si="0"/>
        <v>26.72</v>
      </c>
      <c r="G7" s="2" t="e">
        <f t="shared" si="1"/>
        <v>#DIV/0!</v>
      </c>
      <c r="L7">
        <f t="shared" si="2"/>
        <v>-12.905000000000001</v>
      </c>
      <c r="N7" t="s">
        <v>341</v>
      </c>
      <c r="O7">
        <f>H13</f>
        <v>20.62</v>
      </c>
      <c r="P7">
        <f>H28</f>
        <v>27.125</v>
      </c>
      <c r="Q7">
        <f>H42</f>
        <v>26.758888888888887</v>
      </c>
      <c r="S7">
        <f t="shared" ref="S7:S8" si="4">F10-30.30167</f>
        <v>-4.4750033333333334</v>
      </c>
      <c r="T7">
        <f t="shared" ref="T7:T8" si="5">F13-29.18056</f>
        <v>-14.28556</v>
      </c>
      <c r="V7">
        <f t="shared" si="3"/>
        <v>-9.8105566666666668</v>
      </c>
      <c r="W7">
        <f>AVERAGE(V6:V8)</f>
        <v>-5.0300011111111091</v>
      </c>
      <c r="X7">
        <f>STDEV(V6:V8)/SQRT(3)</f>
        <v>5.5197098297771294</v>
      </c>
    </row>
    <row r="8" spans="1:24" x14ac:dyDescent="0.25">
      <c r="A8" t="s">
        <v>328</v>
      </c>
      <c r="F8" s="1"/>
      <c r="G8" s="2"/>
      <c r="S8">
        <f t="shared" si="4"/>
        <v>-9.6383366666666674</v>
      </c>
      <c r="T8">
        <f t="shared" si="5"/>
        <v>-3.6605600000000003</v>
      </c>
      <c r="V8">
        <f t="shared" si="3"/>
        <v>5.9777766666666672</v>
      </c>
    </row>
    <row r="9" spans="1:24" x14ac:dyDescent="0.25">
      <c r="A9" t="s">
        <v>320</v>
      </c>
      <c r="B9" t="s">
        <v>332</v>
      </c>
      <c r="C9">
        <v>35.950000000000003</v>
      </c>
      <c r="D9">
        <v>28.94</v>
      </c>
      <c r="E9">
        <v>36.58</v>
      </c>
      <c r="F9" s="1">
        <f t="shared" si="0"/>
        <v>33.823333333333331</v>
      </c>
      <c r="G9" s="2">
        <f t="shared" si="1"/>
        <v>4.2408057410512834</v>
      </c>
      <c r="L9">
        <f t="shared" si="2"/>
        <v>-4.0266666666666637</v>
      </c>
    </row>
    <row r="10" spans="1:24" x14ac:dyDescent="0.25">
      <c r="A10" t="s">
        <v>320</v>
      </c>
      <c r="B10" t="s">
        <v>333</v>
      </c>
      <c r="C10">
        <v>31.65</v>
      </c>
      <c r="D10">
        <v>22.91</v>
      </c>
      <c r="E10">
        <v>22.92</v>
      </c>
      <c r="F10" s="1">
        <f t="shared" si="0"/>
        <v>25.826666666666668</v>
      </c>
      <c r="G10" s="2">
        <f t="shared" si="1"/>
        <v>5.0431570799781023</v>
      </c>
      <c r="H10">
        <f>AVERAGE(F9:F11)</f>
        <v>26.771111111111111</v>
      </c>
      <c r="L10">
        <f>F10-F53</f>
        <v>0.78666666666666529</v>
      </c>
    </row>
    <row r="11" spans="1:24" x14ac:dyDescent="0.25">
      <c r="A11" t="s">
        <v>320</v>
      </c>
      <c r="B11" t="s">
        <v>334</v>
      </c>
      <c r="C11">
        <v>19.329999999999998</v>
      </c>
      <c r="D11">
        <v>19.510000000000002</v>
      </c>
      <c r="E11">
        <v>23.15</v>
      </c>
      <c r="F11" s="1">
        <f t="shared" si="0"/>
        <v>20.663333333333334</v>
      </c>
      <c r="G11" s="2">
        <f t="shared" si="1"/>
        <v>2.1553963285979054</v>
      </c>
      <c r="J11">
        <f>_xlfn.T.TEST(C9:E11,C12:E14,2,3)</f>
        <v>0.12798906436038995</v>
      </c>
      <c r="K11" t="s">
        <v>335</v>
      </c>
      <c r="L11">
        <f t="shared" si="2"/>
        <v>-7.3516666666666666</v>
      </c>
    </row>
    <row r="12" spans="1:24" x14ac:dyDescent="0.25">
      <c r="A12" t="s">
        <v>320</v>
      </c>
      <c r="B12" t="s">
        <v>326</v>
      </c>
      <c r="C12">
        <v>29.43</v>
      </c>
      <c r="E12">
        <v>13.46</v>
      </c>
      <c r="F12" s="1">
        <f t="shared" si="0"/>
        <v>21.445</v>
      </c>
      <c r="G12" s="2">
        <f>STDEV(C12:E12)</f>
        <v>11.292495295549157</v>
      </c>
      <c r="L12">
        <f t="shared" si="2"/>
        <v>-11.305</v>
      </c>
    </row>
    <row r="13" spans="1:24" x14ac:dyDescent="0.25">
      <c r="A13" t="s">
        <v>320</v>
      </c>
      <c r="B13" t="s">
        <v>326</v>
      </c>
      <c r="C13">
        <v>15.91</v>
      </c>
      <c r="D13">
        <v>13.88</v>
      </c>
      <c r="F13" s="1">
        <f t="shared" si="0"/>
        <v>14.895</v>
      </c>
      <c r="G13" s="2">
        <f t="shared" si="1"/>
        <v>1.435426765808691</v>
      </c>
      <c r="H13">
        <f>AVERAGE(F12:F14)</f>
        <v>20.62</v>
      </c>
      <c r="J13">
        <f>-((H10-H13)-(H53-H56))</f>
        <v>-5.0299999999999976</v>
      </c>
      <c r="L13">
        <f t="shared" si="2"/>
        <v>-6.5016666666666652</v>
      </c>
    </row>
    <row r="14" spans="1:24" x14ac:dyDescent="0.25">
      <c r="A14" t="s">
        <v>320</v>
      </c>
      <c r="B14" t="s">
        <v>326</v>
      </c>
      <c r="C14">
        <v>28.63</v>
      </c>
      <c r="D14">
        <v>22.41</v>
      </c>
      <c r="F14" s="1">
        <f t="shared" si="0"/>
        <v>25.52</v>
      </c>
      <c r="G14" s="2">
        <f t="shared" si="1"/>
        <v>4.3982041789803255</v>
      </c>
      <c r="L14">
        <f t="shared" si="2"/>
        <v>-7.8749999999999964</v>
      </c>
    </row>
    <row r="16" spans="1:24" x14ac:dyDescent="0.25">
      <c r="A16" t="s">
        <v>327</v>
      </c>
    </row>
    <row r="17" spans="1:17" x14ac:dyDescent="0.25">
      <c r="A17" t="s">
        <v>321</v>
      </c>
      <c r="B17" t="s">
        <v>329</v>
      </c>
      <c r="E17">
        <v>40.130000000000003</v>
      </c>
      <c r="F17" s="1">
        <f>AVERAGE(C17:E17)</f>
        <v>40.130000000000003</v>
      </c>
      <c r="G17" s="2" t="e">
        <f>STDEV(C17:E17)</f>
        <v>#DIV/0!</v>
      </c>
      <c r="L17">
        <f>F17-F45</f>
        <v>2.8150000000000048</v>
      </c>
      <c r="N17">
        <f>F17-38.24</f>
        <v>1.8900000000000006</v>
      </c>
      <c r="O17">
        <f>F20-33.1322</f>
        <v>-3.542199999999994</v>
      </c>
      <c r="P17">
        <f>F24-30.30167</f>
        <v>8.2183299999999946</v>
      </c>
      <c r="Q17">
        <f>F27-29.18056</f>
        <v>-7.0005600000000037</v>
      </c>
    </row>
    <row r="18" spans="1:17" x14ac:dyDescent="0.25">
      <c r="A18" t="s">
        <v>321</v>
      </c>
      <c r="B18" t="s">
        <v>330</v>
      </c>
      <c r="D18">
        <v>41.28</v>
      </c>
      <c r="E18">
        <v>33.92</v>
      </c>
      <c r="F18" s="1">
        <f t="shared" ref="F18:F29" si="6">AVERAGE(C18:E18)</f>
        <v>37.6</v>
      </c>
      <c r="G18" s="2">
        <f t="shared" ref="G18:G29" si="7">STDEV(C18:E18)</f>
        <v>5.2043059095329891</v>
      </c>
      <c r="H18">
        <f>AVERAGE(F17:F19)</f>
        <v>38.733333333333334</v>
      </c>
      <c r="J18">
        <f>-((H18-H21)-(H46-H49))</f>
        <v>-6.5788888888888906</v>
      </c>
      <c r="L18">
        <f t="shared" ref="L18:L29" si="8">F18-F46</f>
        <v>-1.4699999999999989</v>
      </c>
      <c r="N18">
        <f t="shared" ref="N18:N19" si="9">F18-38.24</f>
        <v>-0.64000000000000057</v>
      </c>
      <c r="O18">
        <f>F21-33.1322</f>
        <v>-8.6288666666666636</v>
      </c>
      <c r="P18">
        <f t="shared" ref="P18:P19" si="10">F25-30.30167</f>
        <v>-4.691670000000002</v>
      </c>
      <c r="Q18">
        <f t="shared" ref="Q18:Q19" si="11">F28-29.18056</f>
        <v>-5.9905599999999986</v>
      </c>
    </row>
    <row r="19" spans="1:17" x14ac:dyDescent="0.25">
      <c r="A19" t="s">
        <v>321</v>
      </c>
      <c r="B19" t="s">
        <v>331</v>
      </c>
      <c r="E19">
        <v>38.47</v>
      </c>
      <c r="F19" s="1">
        <f t="shared" si="6"/>
        <v>38.47</v>
      </c>
      <c r="G19" s="2" t="e">
        <f t="shared" si="7"/>
        <v>#DIV/0!</v>
      </c>
      <c r="L19">
        <f t="shared" si="8"/>
        <v>0.13499999999999801</v>
      </c>
      <c r="N19">
        <f t="shared" si="9"/>
        <v>0.22999999999999687</v>
      </c>
      <c r="O19">
        <f>F22-33.1322</f>
        <v>7.2244666666666646</v>
      </c>
      <c r="P19">
        <f t="shared" si="10"/>
        <v>-6.8966700000000003</v>
      </c>
      <c r="Q19">
        <f t="shared" si="11"/>
        <v>6.8244399999999956</v>
      </c>
    </row>
    <row r="20" spans="1:17" x14ac:dyDescent="0.25">
      <c r="A20" t="s">
        <v>321</v>
      </c>
      <c r="B20" t="s">
        <v>326</v>
      </c>
      <c r="C20">
        <v>35.53</v>
      </c>
      <c r="D20">
        <v>26.67</v>
      </c>
      <c r="E20">
        <v>26.57</v>
      </c>
      <c r="F20" s="1">
        <f t="shared" si="6"/>
        <v>29.590000000000003</v>
      </c>
      <c r="G20" s="2">
        <f t="shared" si="7"/>
        <v>5.1444338852783051</v>
      </c>
      <c r="J20">
        <f>_xlfn.T.TEST(C17:E19,C20:E21,2,3)</f>
        <v>1.5975026713352406E-3</v>
      </c>
      <c r="K20" t="s">
        <v>335</v>
      </c>
      <c r="L20">
        <f t="shared" si="8"/>
        <v>-4.9066666666666663</v>
      </c>
      <c r="N20">
        <f>-(N17-O17)</f>
        <v>-5.4321999999999946</v>
      </c>
      <c r="P20">
        <f>-(P17-Q17)</f>
        <v>-15.218889999999998</v>
      </c>
    </row>
    <row r="21" spans="1:17" x14ac:dyDescent="0.25">
      <c r="A21" t="s">
        <v>321</v>
      </c>
      <c r="B21" t="s">
        <v>326</v>
      </c>
      <c r="C21">
        <v>25.66</v>
      </c>
      <c r="D21">
        <v>22.69</v>
      </c>
      <c r="E21">
        <v>25.16</v>
      </c>
      <c r="F21" s="1">
        <f t="shared" si="6"/>
        <v>24.503333333333334</v>
      </c>
      <c r="G21" s="2">
        <f t="shared" si="7"/>
        <v>1.5901677060402564</v>
      </c>
      <c r="H21">
        <f>AVERAGE(F20:F21)</f>
        <v>27.046666666666667</v>
      </c>
      <c r="L21">
        <f t="shared" si="8"/>
        <v>-0.77166666666666472</v>
      </c>
      <c r="N21">
        <f t="shared" ref="N21:N22" si="12">-(N18-O18)</f>
        <v>-7.988866666666663</v>
      </c>
      <c r="P21">
        <f t="shared" ref="P21:P22" si="13">-(P18-Q18)</f>
        <v>-1.2988899999999965</v>
      </c>
    </row>
    <row r="22" spans="1:17" x14ac:dyDescent="0.25">
      <c r="A22" t="s">
        <v>321</v>
      </c>
      <c r="B22" t="s">
        <v>326</v>
      </c>
      <c r="C22">
        <v>42.86</v>
      </c>
      <c r="D22">
        <v>41.97</v>
      </c>
      <c r="E22">
        <v>36.24</v>
      </c>
      <c r="F22" s="1">
        <f t="shared" si="6"/>
        <v>40.356666666666662</v>
      </c>
      <c r="G22" s="2">
        <f t="shared" si="7"/>
        <v>3.5928029911662738</v>
      </c>
      <c r="L22">
        <f t="shared" si="8"/>
        <v>0.73166666666666202</v>
      </c>
      <c r="N22">
        <f t="shared" si="12"/>
        <v>6.9944666666666677</v>
      </c>
      <c r="P22">
        <f t="shared" si="13"/>
        <v>13.721109999999996</v>
      </c>
    </row>
    <row r="23" spans="1:17" x14ac:dyDescent="0.25">
      <c r="A23" t="s">
        <v>328</v>
      </c>
      <c r="F23" s="1"/>
      <c r="G23" s="2"/>
      <c r="N23" s="9">
        <f>AVERAGE(N20:N22)</f>
        <v>-2.1421999999999968</v>
      </c>
      <c r="O23" s="9"/>
      <c r="P23" s="9">
        <f t="shared" ref="O23:P23" si="14">AVERAGE(P20:P22)</f>
        <v>-0.93222333333333296</v>
      </c>
    </row>
    <row r="24" spans="1:17" x14ac:dyDescent="0.25">
      <c r="A24" t="s">
        <v>321</v>
      </c>
      <c r="B24" t="s">
        <v>332</v>
      </c>
      <c r="D24">
        <v>41.44</v>
      </c>
      <c r="E24">
        <v>35.6</v>
      </c>
      <c r="F24" s="1">
        <f t="shared" si="6"/>
        <v>38.519999999999996</v>
      </c>
      <c r="G24" s="2">
        <f t="shared" si="7"/>
        <v>4.1295036021294349</v>
      </c>
      <c r="L24">
        <f t="shared" si="8"/>
        <v>0.67000000000000171</v>
      </c>
      <c r="N24">
        <f>STDEV(N20:N22)/SQRT(3)</f>
        <v>4.6275675555826812</v>
      </c>
      <c r="P24">
        <f t="shared" ref="O24:P24" si="15">STDEV(P20:P22)/SQRT(3)</f>
        <v>8.35626976852976</v>
      </c>
    </row>
    <row r="25" spans="1:17" x14ac:dyDescent="0.25">
      <c r="A25" t="s">
        <v>321</v>
      </c>
      <c r="B25" t="s">
        <v>333</v>
      </c>
      <c r="C25">
        <v>31.94</v>
      </c>
      <c r="D25">
        <v>19.28</v>
      </c>
      <c r="F25" s="1">
        <f t="shared" si="6"/>
        <v>25.61</v>
      </c>
      <c r="G25" s="2">
        <f t="shared" si="7"/>
        <v>8.9519718498217031</v>
      </c>
      <c r="H25">
        <f>AVERAGE(F24:F26)</f>
        <v>29.178333333333331</v>
      </c>
      <c r="J25">
        <f>-((H25-H28)-(H53-H56))</f>
        <v>-0.93222222222221873</v>
      </c>
      <c r="L25">
        <f t="shared" si="8"/>
        <v>0.56999999999999673</v>
      </c>
    </row>
    <row r="26" spans="1:17" x14ac:dyDescent="0.25">
      <c r="A26" t="s">
        <v>321</v>
      </c>
      <c r="B26" t="s">
        <v>334</v>
      </c>
      <c r="C26">
        <v>20.95</v>
      </c>
      <c r="D26">
        <v>25.86</v>
      </c>
      <c r="F26" s="1">
        <f t="shared" si="6"/>
        <v>23.405000000000001</v>
      </c>
      <c r="G26" s="2">
        <f t="shared" si="7"/>
        <v>3.4718942956259427</v>
      </c>
      <c r="L26">
        <f t="shared" si="8"/>
        <v>-4.6099999999999994</v>
      </c>
    </row>
    <row r="27" spans="1:17" x14ac:dyDescent="0.25">
      <c r="A27" t="s">
        <v>321</v>
      </c>
      <c r="B27" t="s">
        <v>326</v>
      </c>
      <c r="C27">
        <v>16.89</v>
      </c>
      <c r="D27">
        <v>28.97</v>
      </c>
      <c r="E27">
        <v>20.68</v>
      </c>
      <c r="F27" s="1">
        <f t="shared" si="6"/>
        <v>22.179999999999996</v>
      </c>
      <c r="G27" s="2">
        <f t="shared" si="7"/>
        <v>6.1781145991313622</v>
      </c>
      <c r="J27">
        <f>_xlfn.T.TEST(C24:E26,C27:E29,2,3)</f>
        <v>0.55998428730893246</v>
      </c>
      <c r="K27" t="s">
        <v>336</v>
      </c>
      <c r="L27">
        <f t="shared" si="8"/>
        <v>-10.570000000000004</v>
      </c>
    </row>
    <row r="28" spans="1:17" x14ac:dyDescent="0.25">
      <c r="A28" t="s">
        <v>321</v>
      </c>
      <c r="B28" t="s">
        <v>326</v>
      </c>
      <c r="C28">
        <v>21.96</v>
      </c>
      <c r="D28">
        <v>24.42</v>
      </c>
      <c r="F28" s="1">
        <f t="shared" si="6"/>
        <v>23.19</v>
      </c>
      <c r="G28" s="2">
        <f t="shared" si="7"/>
        <v>1.7394826817189075</v>
      </c>
      <c r="H28">
        <f>AVERAGE(F27:F29)</f>
        <v>27.125</v>
      </c>
      <c r="L28">
        <f t="shared" si="8"/>
        <v>1.7933333333333366</v>
      </c>
    </row>
    <row r="29" spans="1:17" x14ac:dyDescent="0.25">
      <c r="A29" t="s">
        <v>321</v>
      </c>
      <c r="B29" t="s">
        <v>326</v>
      </c>
      <c r="C29">
        <v>38.9</v>
      </c>
      <c r="D29">
        <v>33.11</v>
      </c>
      <c r="F29" s="1">
        <f t="shared" si="6"/>
        <v>36.004999999999995</v>
      </c>
      <c r="G29" s="2">
        <f t="shared" si="7"/>
        <v>4.0941482630701094</v>
      </c>
      <c r="L29">
        <f t="shared" si="8"/>
        <v>2.6099999999999994</v>
      </c>
    </row>
    <row r="30" spans="1:17" x14ac:dyDescent="0.25">
      <c r="A30" t="s">
        <v>327</v>
      </c>
      <c r="F30" s="1"/>
      <c r="G30" s="2"/>
    </row>
    <row r="31" spans="1:17" x14ac:dyDescent="0.25">
      <c r="A31" t="s">
        <v>322</v>
      </c>
      <c r="B31" t="s">
        <v>329</v>
      </c>
      <c r="F31" s="1"/>
      <c r="G31" s="2"/>
    </row>
    <row r="32" spans="1:17" x14ac:dyDescent="0.25">
      <c r="A32" t="s">
        <v>322</v>
      </c>
      <c r="B32" t="s">
        <v>330</v>
      </c>
      <c r="C32">
        <v>36.81</v>
      </c>
      <c r="D32">
        <v>40.909999999999997</v>
      </c>
      <c r="E32">
        <v>34.78</v>
      </c>
      <c r="F32" s="1">
        <f t="shared" ref="F32:F43" si="16">AVERAGE(C32:E32)</f>
        <v>37.5</v>
      </c>
      <c r="G32" s="2">
        <f t="shared" ref="G32:G43" si="17">STDEV(C32:E32)</f>
        <v>3.1227071588607189</v>
      </c>
      <c r="H32">
        <f>AVERAGE(F31:F33)</f>
        <v>38.952500000000001</v>
      </c>
      <c r="L32">
        <f t="shared" ref="L32:L43" si="18">F32-F46</f>
        <v>-1.5700000000000003</v>
      </c>
      <c r="N32">
        <f>F32-38.24</f>
        <v>-0.74000000000000199</v>
      </c>
      <c r="O32">
        <f>F34-33.13222</f>
        <v>0.15111333333333477</v>
      </c>
      <c r="P32">
        <f>F38-30.30167</f>
        <v>7.1483299999999943</v>
      </c>
      <c r="Q32">
        <f>F41-29.18056</f>
        <v>3.0094399999999979</v>
      </c>
    </row>
    <row r="33" spans="1:17" x14ac:dyDescent="0.25">
      <c r="A33" t="s">
        <v>322</v>
      </c>
      <c r="B33" t="s">
        <v>331</v>
      </c>
      <c r="D33">
        <v>39.9</v>
      </c>
      <c r="E33">
        <v>40.909999999999997</v>
      </c>
      <c r="F33" s="1">
        <f t="shared" si="16"/>
        <v>40.405000000000001</v>
      </c>
      <c r="G33" s="2">
        <f t="shared" si="17"/>
        <v>0.71417784899841164</v>
      </c>
      <c r="L33">
        <f t="shared" si="18"/>
        <v>2.0700000000000003</v>
      </c>
      <c r="N33">
        <f t="shared" ref="N33:N34" si="19">F33-38.24</f>
        <v>2.1649999999999991</v>
      </c>
      <c r="O33">
        <f>F35-33.13222</f>
        <v>-9.1388866666666608</v>
      </c>
      <c r="P33">
        <f t="shared" ref="P33:P34" si="20">F39-30.30167</f>
        <v>-4.5283366666666716</v>
      </c>
      <c r="Q33">
        <f t="shared" ref="Q33:Q34" si="21">F42-29.18056</f>
        <v>-5.1138933333333334</v>
      </c>
    </row>
    <row r="34" spans="1:17" x14ac:dyDescent="0.25">
      <c r="A34" t="s">
        <v>322</v>
      </c>
      <c r="B34" t="s">
        <v>326</v>
      </c>
      <c r="C34">
        <v>37.68</v>
      </c>
      <c r="D34">
        <v>30.39</v>
      </c>
      <c r="E34">
        <v>31.78</v>
      </c>
      <c r="F34" s="1">
        <f t="shared" si="16"/>
        <v>33.283333333333331</v>
      </c>
      <c r="G34" s="2">
        <f t="shared" si="17"/>
        <v>3.8705339855546192</v>
      </c>
      <c r="J34">
        <f>-((H32-H35)-(H46-H49))</f>
        <v>-5.2063888888888883</v>
      </c>
      <c r="L34">
        <f t="shared" si="18"/>
        <v>-1.2133333333333383</v>
      </c>
      <c r="P34">
        <f>F40-30.30167</f>
        <v>-6.6016700000000021</v>
      </c>
      <c r="Q34">
        <f t="shared" si="21"/>
        <v>-5.1605600000000003</v>
      </c>
    </row>
    <row r="35" spans="1:17" x14ac:dyDescent="0.25">
      <c r="A35" t="s">
        <v>322</v>
      </c>
      <c r="B35" t="s">
        <v>326</v>
      </c>
      <c r="C35">
        <v>29.05</v>
      </c>
      <c r="D35">
        <v>20.57</v>
      </c>
      <c r="E35">
        <v>22.36</v>
      </c>
      <c r="F35" s="1">
        <f t="shared" si="16"/>
        <v>23.993333333333336</v>
      </c>
      <c r="G35" s="2">
        <f t="shared" si="17"/>
        <v>4.4697240779865934</v>
      </c>
      <c r="H35">
        <f>AVERAGE(F34:F35)</f>
        <v>28.638333333333335</v>
      </c>
      <c r="J35">
        <f>_xlfn.T.TEST(C31:E33,C34:E35,2,3)</f>
        <v>9.6947942309664678E-3</v>
      </c>
      <c r="L35">
        <f t="shared" si="18"/>
        <v>-1.2816666666666627</v>
      </c>
    </row>
    <row r="36" spans="1:17" x14ac:dyDescent="0.25">
      <c r="A36" t="s">
        <v>322</v>
      </c>
      <c r="B36" t="s">
        <v>326</v>
      </c>
      <c r="F36" s="1" t="e">
        <f t="shared" si="16"/>
        <v>#DIV/0!</v>
      </c>
      <c r="G36" s="2" t="e">
        <f t="shared" si="17"/>
        <v>#DIV/0!</v>
      </c>
      <c r="N36">
        <f>-(N32-O32)</f>
        <v>0.89111333333333675</v>
      </c>
      <c r="P36">
        <f t="shared" ref="O36:P36" si="22">-(P32-Q32)</f>
        <v>-4.1388899999999964</v>
      </c>
    </row>
    <row r="37" spans="1:17" x14ac:dyDescent="0.25">
      <c r="A37" t="s">
        <v>328</v>
      </c>
      <c r="F37" s="1"/>
      <c r="G37" s="2"/>
      <c r="N37">
        <f>-(N33-O33)</f>
        <v>-11.30388666666666</v>
      </c>
      <c r="P37">
        <f t="shared" ref="O37:P37" si="23">-(P33-Q33)</f>
        <v>-0.58555666666666184</v>
      </c>
    </row>
    <row r="38" spans="1:17" x14ac:dyDescent="0.25">
      <c r="A38" t="s">
        <v>322</v>
      </c>
      <c r="B38" t="s">
        <v>332</v>
      </c>
      <c r="C38">
        <v>40.32</v>
      </c>
      <c r="D38">
        <v>34.28</v>
      </c>
      <c r="E38">
        <v>37.75</v>
      </c>
      <c r="F38" s="1">
        <f t="shared" si="16"/>
        <v>37.449999999999996</v>
      </c>
      <c r="G38" s="2">
        <f t="shared" si="17"/>
        <v>3.0311548954152769</v>
      </c>
      <c r="L38">
        <f t="shared" si="18"/>
        <v>-0.39999999999999858</v>
      </c>
      <c r="N38" s="3">
        <f>AVERAGE(N36:N37)</f>
        <v>-5.2063866666666616</v>
      </c>
      <c r="O38" s="3"/>
      <c r="P38" s="3">
        <f>AVERAGE(P36:P37)</f>
        <v>-2.3622233333333291</v>
      </c>
    </row>
    <row r="39" spans="1:17" x14ac:dyDescent="0.25">
      <c r="A39" t="s">
        <v>322</v>
      </c>
      <c r="B39" t="s">
        <v>333</v>
      </c>
      <c r="C39">
        <v>26.1</v>
      </c>
      <c r="D39">
        <v>29.43</v>
      </c>
      <c r="E39">
        <v>21.79</v>
      </c>
      <c r="F39" s="1">
        <f t="shared" si="16"/>
        <v>25.77333333333333</v>
      </c>
      <c r="G39" s="2">
        <f t="shared" si="17"/>
        <v>3.8304612428966864</v>
      </c>
      <c r="H39">
        <f t="shared" ref="H39" si="24">AVERAGE(F38:F40)</f>
        <v>28.974444444444444</v>
      </c>
      <c r="L39">
        <f t="shared" si="18"/>
        <v>0.73333333333332718</v>
      </c>
      <c r="N39" s="8">
        <f>STDEV(N36:N37)/SQRT(2)</f>
        <v>6.0974999999999993</v>
      </c>
      <c r="O39" s="8"/>
      <c r="P39" s="8">
        <f t="shared" ref="O39:P39" si="25">STDEV(P36:P37)/SQRT(2)</f>
        <v>1.7766666666666675</v>
      </c>
    </row>
    <row r="40" spans="1:17" x14ac:dyDescent="0.25">
      <c r="A40" t="s">
        <v>322</v>
      </c>
      <c r="B40" t="s">
        <v>334</v>
      </c>
      <c r="D40">
        <v>23.7</v>
      </c>
      <c r="F40" s="1">
        <f t="shared" si="16"/>
        <v>23.7</v>
      </c>
      <c r="G40" s="2" t="e">
        <f t="shared" si="17"/>
        <v>#DIV/0!</v>
      </c>
      <c r="L40">
        <f t="shared" si="18"/>
        <v>-4.3150000000000013</v>
      </c>
    </row>
    <row r="41" spans="1:17" x14ac:dyDescent="0.25">
      <c r="A41" t="s">
        <v>322</v>
      </c>
      <c r="B41" t="s">
        <v>326</v>
      </c>
      <c r="C41">
        <v>32.19</v>
      </c>
      <c r="F41" s="1">
        <f t="shared" si="16"/>
        <v>32.19</v>
      </c>
      <c r="G41" s="2" t="e">
        <f t="shared" si="17"/>
        <v>#DIV/0!</v>
      </c>
      <c r="J41">
        <f>-((H39-H42)-(H53-H56))</f>
        <v>-1.094444444444445</v>
      </c>
      <c r="L41">
        <f t="shared" si="18"/>
        <v>-0.56000000000000227</v>
      </c>
    </row>
    <row r="42" spans="1:17" x14ac:dyDescent="0.25">
      <c r="A42" t="s">
        <v>322</v>
      </c>
      <c r="B42" t="s">
        <v>326</v>
      </c>
      <c r="C42">
        <v>31.79</v>
      </c>
      <c r="D42">
        <v>22.9</v>
      </c>
      <c r="E42">
        <v>17.510000000000002</v>
      </c>
      <c r="F42" s="1">
        <f t="shared" si="16"/>
        <v>24.066666666666666</v>
      </c>
      <c r="G42" s="2">
        <f t="shared" si="17"/>
        <v>7.2111325971260065</v>
      </c>
      <c r="H42">
        <f t="shared" ref="H42" si="26">AVERAGE(F41:F43)</f>
        <v>26.758888888888887</v>
      </c>
      <c r="J42">
        <f>_xlfn.T.TEST(C38:E40,C41:E43,2,3)</f>
        <v>0.24707346935597305</v>
      </c>
      <c r="L42">
        <f t="shared" si="18"/>
        <v>2.6700000000000017</v>
      </c>
    </row>
    <row r="43" spans="1:17" x14ac:dyDescent="0.25">
      <c r="A43" t="s">
        <v>322</v>
      </c>
      <c r="B43" t="s">
        <v>326</v>
      </c>
      <c r="D43">
        <v>24.02</v>
      </c>
      <c r="F43" s="1">
        <f t="shared" si="16"/>
        <v>24.02</v>
      </c>
      <c r="G43" s="2" t="e">
        <f t="shared" si="17"/>
        <v>#DIV/0!</v>
      </c>
      <c r="L43">
        <f t="shared" si="18"/>
        <v>-9.3749999999999964</v>
      </c>
    </row>
    <row r="44" spans="1:17" x14ac:dyDescent="0.25">
      <c r="A44" t="s">
        <v>327</v>
      </c>
      <c r="F44" s="1"/>
      <c r="G44" s="2"/>
    </row>
    <row r="45" spans="1:17" x14ac:dyDescent="0.25">
      <c r="A45" t="s">
        <v>323</v>
      </c>
      <c r="B45" t="s">
        <v>329</v>
      </c>
      <c r="D45">
        <v>36.72</v>
      </c>
      <c r="E45">
        <v>37.909999999999997</v>
      </c>
      <c r="F45" s="1">
        <f t="shared" ref="F45:F57" si="27">AVERAGE(C45:E45)</f>
        <v>37.314999999999998</v>
      </c>
      <c r="G45" s="2">
        <f t="shared" ref="G45:G57" si="28">STDEV(C45:E45)</f>
        <v>0.84145706961198996</v>
      </c>
    </row>
    <row r="46" spans="1:17" x14ac:dyDescent="0.25">
      <c r="A46" t="s">
        <v>323</v>
      </c>
      <c r="B46" t="s">
        <v>330</v>
      </c>
      <c r="C46">
        <v>38.65</v>
      </c>
      <c r="E46">
        <v>39.49</v>
      </c>
      <c r="F46" s="1">
        <f t="shared" si="27"/>
        <v>39.07</v>
      </c>
      <c r="G46" s="2">
        <f t="shared" si="28"/>
        <v>0.59396969619670237</v>
      </c>
      <c r="H46">
        <f t="shared" ref="H46" si="29">AVERAGE(F45:F47)</f>
        <v>38.24</v>
      </c>
    </row>
    <row r="47" spans="1:17" x14ac:dyDescent="0.25">
      <c r="A47" t="s">
        <v>323</v>
      </c>
      <c r="B47" t="s">
        <v>331</v>
      </c>
      <c r="C47">
        <v>40.75</v>
      </c>
      <c r="D47">
        <v>35.92</v>
      </c>
      <c r="F47" s="1">
        <f t="shared" si="27"/>
        <v>38.335000000000001</v>
      </c>
      <c r="G47" s="2">
        <f t="shared" si="28"/>
        <v>3.4153257531310235</v>
      </c>
      <c r="I47">
        <f>_xlfn.T.TEST(C45:E47,C48:E50,2,3)</f>
        <v>8.1323425212232264E-2</v>
      </c>
    </row>
    <row r="48" spans="1:17" x14ac:dyDescent="0.25">
      <c r="A48" t="s">
        <v>323</v>
      </c>
      <c r="B48" t="s">
        <v>326</v>
      </c>
      <c r="C48">
        <v>34.94</v>
      </c>
      <c r="D48">
        <v>34.71</v>
      </c>
      <c r="E48">
        <v>33.840000000000003</v>
      </c>
      <c r="F48" s="1">
        <f t="shared" si="27"/>
        <v>34.49666666666667</v>
      </c>
      <c r="G48" s="2">
        <f t="shared" si="28"/>
        <v>0.58020111455712509</v>
      </c>
    </row>
    <row r="49" spans="1:9" x14ac:dyDescent="0.25">
      <c r="A49" t="s">
        <v>323</v>
      </c>
      <c r="B49" t="s">
        <v>326</v>
      </c>
      <c r="C49">
        <v>23.91</v>
      </c>
      <c r="E49">
        <v>26.64</v>
      </c>
      <c r="F49" s="1">
        <f t="shared" si="27"/>
        <v>25.274999999999999</v>
      </c>
      <c r="G49" s="2">
        <f t="shared" si="28"/>
        <v>1.9304015126392751</v>
      </c>
      <c r="H49">
        <f t="shared" ref="H49" si="30">AVERAGE(F48:F50)</f>
        <v>33.132222222222225</v>
      </c>
    </row>
    <row r="50" spans="1:9" x14ac:dyDescent="0.25">
      <c r="A50" t="s">
        <v>323</v>
      </c>
      <c r="B50" t="s">
        <v>326</v>
      </c>
      <c r="C50">
        <v>41.49</v>
      </c>
      <c r="D50">
        <v>37.76</v>
      </c>
      <c r="F50" s="1">
        <f t="shared" si="27"/>
        <v>39.625</v>
      </c>
      <c r="G50" s="2">
        <f t="shared" si="28"/>
        <v>2.637508293825825</v>
      </c>
    </row>
    <row r="51" spans="1:9" x14ac:dyDescent="0.25">
      <c r="A51" t="s">
        <v>328</v>
      </c>
      <c r="F51" s="1"/>
      <c r="G51" s="2"/>
    </row>
    <row r="52" spans="1:9" x14ac:dyDescent="0.25">
      <c r="A52" t="s">
        <v>323</v>
      </c>
      <c r="B52" t="s">
        <v>332</v>
      </c>
      <c r="C52">
        <v>38.479999999999997</v>
      </c>
      <c r="D52">
        <v>38.44</v>
      </c>
      <c r="E52">
        <v>36.630000000000003</v>
      </c>
      <c r="F52" s="1">
        <f t="shared" si="27"/>
        <v>37.849999999999994</v>
      </c>
      <c r="G52" s="2">
        <f t="shared" si="28"/>
        <v>1.0567402708329012</v>
      </c>
    </row>
    <row r="53" spans="1:9" x14ac:dyDescent="0.25">
      <c r="A53" t="s">
        <v>323</v>
      </c>
      <c r="B53" t="s">
        <v>333</v>
      </c>
      <c r="C53">
        <v>25.63</v>
      </c>
      <c r="D53">
        <v>26.77</v>
      </c>
      <c r="E53">
        <v>22.72</v>
      </c>
      <c r="F53" s="1">
        <f t="shared" si="27"/>
        <v>25.040000000000003</v>
      </c>
      <c r="G53" s="2">
        <f t="shared" si="28"/>
        <v>2.0884683382804732</v>
      </c>
      <c r="H53">
        <f t="shared" ref="H53" si="31">AVERAGE(F52:F54)</f>
        <v>30.301666666666666</v>
      </c>
    </row>
    <row r="54" spans="1:9" x14ac:dyDescent="0.25">
      <c r="A54" t="s">
        <v>323</v>
      </c>
      <c r="B54" t="s">
        <v>334</v>
      </c>
      <c r="C54">
        <v>23.54</v>
      </c>
      <c r="D54">
        <v>32.49</v>
      </c>
      <c r="F54" s="1">
        <f t="shared" si="27"/>
        <v>28.015000000000001</v>
      </c>
      <c r="G54" s="2">
        <f t="shared" si="28"/>
        <v>6.3286056916195985</v>
      </c>
      <c r="I54">
        <f>_xlfn.T.TEST(C52:E54,C55:E57,2,3)</f>
        <v>0.4993487066394029</v>
      </c>
    </row>
    <row r="55" spans="1:9" x14ac:dyDescent="0.25">
      <c r="A55" t="s">
        <v>323</v>
      </c>
      <c r="B55" t="s">
        <v>326</v>
      </c>
      <c r="C55">
        <v>38.1</v>
      </c>
      <c r="D55">
        <v>27.4</v>
      </c>
      <c r="F55" s="1">
        <f t="shared" si="27"/>
        <v>32.75</v>
      </c>
      <c r="G55" s="2">
        <f t="shared" si="28"/>
        <v>7.5660425586960516</v>
      </c>
    </row>
    <row r="56" spans="1:9" x14ac:dyDescent="0.25">
      <c r="A56" t="s">
        <v>323</v>
      </c>
      <c r="B56" t="s">
        <v>326</v>
      </c>
      <c r="C56">
        <v>22.86</v>
      </c>
      <c r="D56">
        <v>23.75</v>
      </c>
      <c r="E56">
        <v>17.579999999999998</v>
      </c>
      <c r="F56" s="1">
        <f t="shared" si="27"/>
        <v>21.396666666666665</v>
      </c>
      <c r="G56" s="2">
        <f t="shared" si="28"/>
        <v>3.3351511709866104</v>
      </c>
      <c r="H56">
        <f t="shared" ref="H56" si="32">AVERAGE(F55:F57)</f>
        <v>29.180555555555554</v>
      </c>
    </row>
    <row r="57" spans="1:9" x14ac:dyDescent="0.25">
      <c r="A57" t="s">
        <v>323</v>
      </c>
      <c r="B57" t="s">
        <v>326</v>
      </c>
      <c r="C57">
        <v>33.96</v>
      </c>
      <c r="D57">
        <v>32.83</v>
      </c>
      <c r="F57" s="1">
        <f t="shared" si="27"/>
        <v>33.394999999999996</v>
      </c>
      <c r="G57" s="2">
        <f t="shared" si="28"/>
        <v>0.79903066274080048</v>
      </c>
    </row>
  </sheetData>
  <conditionalFormatting sqref="B9:B11">
    <cfRule type="duplicateValues" dxfId="3" priority="4"/>
  </conditionalFormatting>
  <conditionalFormatting sqref="B24:B26">
    <cfRule type="duplicateValues" dxfId="2" priority="3"/>
  </conditionalFormatting>
  <conditionalFormatting sqref="B38:B40">
    <cfRule type="duplicateValues" dxfId="1" priority="2"/>
  </conditionalFormatting>
  <conditionalFormatting sqref="B52:B54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29" sqref="G29"/>
    </sheetView>
  </sheetViews>
  <sheetFormatPr defaultRowHeight="15" x14ac:dyDescent="0.25"/>
  <sheetData>
    <row r="1" spans="1:5" x14ac:dyDescent="0.25">
      <c r="A1" t="s">
        <v>353</v>
      </c>
    </row>
    <row r="2" spans="1:5" x14ac:dyDescent="0.25">
      <c r="A2" t="s">
        <v>320</v>
      </c>
      <c r="B2" t="s">
        <v>354</v>
      </c>
      <c r="C2" t="s">
        <v>355</v>
      </c>
      <c r="D2" t="s">
        <v>356</v>
      </c>
      <c r="E2" t="s">
        <v>357</v>
      </c>
    </row>
    <row r="3" spans="1:5" x14ac:dyDescent="0.25">
      <c r="B3">
        <v>7.0000000000000284E-2</v>
      </c>
      <c r="C3">
        <v>-5.9422222222222238</v>
      </c>
      <c r="D3">
        <v>3.5216633333333291</v>
      </c>
      <c r="E3">
        <v>-7.7355599999999995</v>
      </c>
    </row>
    <row r="4" spans="1:5" x14ac:dyDescent="0.25">
      <c r="B4">
        <v>-3.7833333333333314</v>
      </c>
      <c r="C4">
        <v>-12.132222222222225</v>
      </c>
      <c r="D4">
        <v>-4.4750033333333334</v>
      </c>
      <c r="E4">
        <v>-14.28556</v>
      </c>
    </row>
    <row r="5" spans="1:5" x14ac:dyDescent="0.25">
      <c r="B5">
        <v>-0.80499999999999972</v>
      </c>
      <c r="C5">
        <v>-6.4122222222222263</v>
      </c>
      <c r="D5">
        <v>-9.6383366666666674</v>
      </c>
      <c r="E5">
        <v>-3.6605600000000003</v>
      </c>
    </row>
    <row r="6" spans="1:5" x14ac:dyDescent="0.25">
      <c r="A6" s="3"/>
      <c r="B6" s="3">
        <f>AVERAGE(B3:B5)</f>
        <v>-1.5061111111111103</v>
      </c>
      <c r="C6" s="3">
        <f>AVERAGE(C3:C5)</f>
        <v>-8.1622222222222245</v>
      </c>
      <c r="D6" s="3">
        <f>AVERAGE(D3:D5)</f>
        <v>-3.5305588888888906</v>
      </c>
      <c r="E6" s="3">
        <f>AVERAGE(E3:E5)</f>
        <v>-8.5605600000000006</v>
      </c>
    </row>
    <row r="7" spans="1:5" x14ac:dyDescent="0.25">
      <c r="A7" s="8"/>
      <c r="B7" s="8">
        <f>-(B6-C6)</f>
        <v>-6.6561111111111142</v>
      </c>
      <c r="C7" s="8"/>
      <c r="D7" s="8">
        <f>-(D6-E6)</f>
        <v>-5.03000111111111</v>
      </c>
      <c r="E7" s="8"/>
    </row>
    <row r="8" spans="1:5" x14ac:dyDescent="0.25">
      <c r="A8" t="s">
        <v>321</v>
      </c>
      <c r="B8">
        <v>1.8900000000000006</v>
      </c>
      <c r="C8">
        <v>-3.542199999999994</v>
      </c>
      <c r="D8">
        <v>8.2183299999999946</v>
      </c>
      <c r="E8">
        <v>-7.0005600000000037</v>
      </c>
    </row>
    <row r="9" spans="1:5" x14ac:dyDescent="0.25">
      <c r="B9">
        <v>-0.64000000000000057</v>
      </c>
      <c r="C9">
        <v>-8.6288666666666636</v>
      </c>
      <c r="D9">
        <v>-4.691670000000002</v>
      </c>
      <c r="E9">
        <v>-5.9905599999999986</v>
      </c>
    </row>
    <row r="10" spans="1:5" x14ac:dyDescent="0.25">
      <c r="B10">
        <v>0.22999999999999687</v>
      </c>
      <c r="C10">
        <v>7.2244666666666646</v>
      </c>
      <c r="D10">
        <v>-6.8966700000000003</v>
      </c>
      <c r="E10">
        <v>6.8244399999999956</v>
      </c>
    </row>
    <row r="11" spans="1:5" x14ac:dyDescent="0.25">
      <c r="A11" s="3"/>
      <c r="B11" s="3">
        <f>AVERAGE(B8:B10)</f>
        <v>0.49333333333333229</v>
      </c>
      <c r="C11" s="3">
        <f t="shared" ref="C11:E11" si="0">AVERAGE(C8:C10)</f>
        <v>-1.6488666666666643</v>
      </c>
      <c r="D11" s="3">
        <f t="shared" si="0"/>
        <v>-1.1233366666666693</v>
      </c>
      <c r="E11" s="3">
        <f t="shared" si="0"/>
        <v>-2.0555600000000021</v>
      </c>
    </row>
    <row r="12" spans="1:5" x14ac:dyDescent="0.25">
      <c r="A12" s="8"/>
      <c r="B12" s="8">
        <f>-(B11-C11)</f>
        <v>-2.1421999999999963</v>
      </c>
      <c r="C12" s="8"/>
      <c r="D12" s="8">
        <f>-(D11-E11)</f>
        <v>-0.93222333333333274</v>
      </c>
      <c r="E12" s="8"/>
    </row>
    <row r="13" spans="1:5" x14ac:dyDescent="0.25">
      <c r="A13" t="s">
        <v>322</v>
      </c>
      <c r="B13">
        <v>-0.74000000000000199</v>
      </c>
      <c r="C13">
        <v>0.15111333333333477</v>
      </c>
      <c r="D13">
        <v>7.1483299999999943</v>
      </c>
      <c r="E13">
        <v>3.0094399999999979</v>
      </c>
    </row>
    <row r="14" spans="1:5" x14ac:dyDescent="0.25">
      <c r="B14">
        <v>2.1649999999999991</v>
      </c>
      <c r="C14">
        <v>-9.1388866666666608</v>
      </c>
      <c r="D14">
        <v>-4.5283366666666716</v>
      </c>
      <c r="E14">
        <v>-5.1138933333333334</v>
      </c>
    </row>
    <row r="15" spans="1:5" x14ac:dyDescent="0.25">
      <c r="D15">
        <v>-6.6016700000000021</v>
      </c>
      <c r="E15">
        <v>-5.1605600000000003</v>
      </c>
    </row>
    <row r="16" spans="1:5" x14ac:dyDescent="0.25">
      <c r="B16">
        <v>-11.490000000000002</v>
      </c>
      <c r="D16">
        <v>-3.3000000000000007</v>
      </c>
      <c r="E16">
        <v>-10.298</v>
      </c>
    </row>
    <row r="17" spans="1:5" x14ac:dyDescent="0.25">
      <c r="B17">
        <v>-0.96999999999999886</v>
      </c>
      <c r="C17">
        <v>-1.4674999999999976</v>
      </c>
      <c r="D17">
        <v>7.6099999999999994</v>
      </c>
      <c r="E17">
        <v>-11.138</v>
      </c>
    </row>
    <row r="18" spans="1:5" x14ac:dyDescent="0.25">
      <c r="B18">
        <v>-3</v>
      </c>
      <c r="D18">
        <v>3.2699999999999996</v>
      </c>
      <c r="E18">
        <v>13.822000000000003</v>
      </c>
    </row>
    <row r="19" spans="1:5" x14ac:dyDescent="0.25">
      <c r="B19">
        <v>1.9299999999999997</v>
      </c>
      <c r="C19">
        <v>-13.977499999999999</v>
      </c>
      <c r="D19">
        <v>5.0000000000000711E-2</v>
      </c>
      <c r="E19">
        <v>-2.0380000000000003</v>
      </c>
    </row>
    <row r="20" spans="1:5" x14ac:dyDescent="0.25">
      <c r="C20">
        <v>-9.7500000000000142E-2</v>
      </c>
      <c r="D20">
        <v>-8.1699999999999982</v>
      </c>
      <c r="E20">
        <v>-11.498000000000001</v>
      </c>
    </row>
    <row r="21" spans="1:5" x14ac:dyDescent="0.25">
      <c r="E21">
        <v>-2.6433</v>
      </c>
    </row>
    <row r="22" spans="1:5" x14ac:dyDescent="0.25">
      <c r="B22">
        <v>-11.07</v>
      </c>
      <c r="D22">
        <v>-1.2324999999999982</v>
      </c>
      <c r="E22">
        <v>5.3167000000000009</v>
      </c>
    </row>
    <row r="23" spans="1:5" x14ac:dyDescent="0.25">
      <c r="B23">
        <v>-1.8399999999999999</v>
      </c>
      <c r="C23">
        <v>0.35500000000000043</v>
      </c>
      <c r="D23">
        <v>2.3375000000000021</v>
      </c>
    </row>
    <row r="24" spans="1:5" x14ac:dyDescent="0.25">
      <c r="B24">
        <v>2.9800000000000004</v>
      </c>
      <c r="C24">
        <v>-9.0949999999999989</v>
      </c>
      <c r="D24">
        <v>-5.9124999999999996</v>
      </c>
      <c r="E24">
        <v>-10.023299999999999</v>
      </c>
    </row>
    <row r="25" spans="1:5" x14ac:dyDescent="0.25">
      <c r="B25">
        <v>-0.48000000000000043</v>
      </c>
      <c r="C25">
        <v>-10.074999999999999</v>
      </c>
      <c r="D25">
        <v>-8.9124999999999996</v>
      </c>
      <c r="E25">
        <v>-6.1032999999999991</v>
      </c>
    </row>
    <row r="26" spans="1:5" x14ac:dyDescent="0.25">
      <c r="B26" s="3">
        <f>AVERAGE(B13:B25)</f>
        <v>-2.2515000000000005</v>
      </c>
      <c r="C26" s="3">
        <f t="shared" ref="C26:D26" si="1">AVERAGE(C13:C25)</f>
        <v>-5.4181591666666655</v>
      </c>
      <c r="D26" s="3">
        <f t="shared" si="1"/>
        <v>-1.5201397222222228</v>
      </c>
      <c r="E26" s="3">
        <f>AVERAGE(E13:E25)</f>
        <v>-3.4890177777777773</v>
      </c>
    </row>
    <row r="27" spans="1:5" x14ac:dyDescent="0.25">
      <c r="B27" s="8">
        <f>-(B26-C26)</f>
        <v>-3.166659166666665</v>
      </c>
      <c r="C27" s="8"/>
      <c r="D27" s="8">
        <f>-(D26-E26)</f>
        <v>-1.9688780555555545</v>
      </c>
      <c r="E27" s="8"/>
    </row>
    <row r="29" spans="1:5" x14ac:dyDescent="0.25">
      <c r="A29" t="s">
        <v>348</v>
      </c>
      <c r="D29">
        <v>-1.1600000000000001</v>
      </c>
      <c r="E29">
        <v>-13.498000000000001</v>
      </c>
    </row>
    <row r="30" spans="1:5" x14ac:dyDescent="0.25">
      <c r="B30">
        <v>1.2100000000000009</v>
      </c>
      <c r="C30">
        <v>-4.8974999999999973</v>
      </c>
      <c r="D30">
        <v>-4.4399999999999977</v>
      </c>
      <c r="E30">
        <v>-24.018000000000001</v>
      </c>
    </row>
    <row r="31" spans="1:5" x14ac:dyDescent="0.25">
      <c r="B31">
        <v>-0.94000000000000128</v>
      </c>
      <c r="C31">
        <v>-18.087499999999999</v>
      </c>
      <c r="D31">
        <v>1.4100000000000001</v>
      </c>
      <c r="E31">
        <v>-24.018000000000001</v>
      </c>
    </row>
    <row r="32" spans="1:5" x14ac:dyDescent="0.25">
      <c r="B32">
        <v>0.67999999999999972</v>
      </c>
      <c r="D32">
        <v>-5.120000000000001</v>
      </c>
      <c r="E32">
        <v>4.7119999999999997</v>
      </c>
    </row>
    <row r="33" spans="1:5" x14ac:dyDescent="0.25">
      <c r="C33">
        <v>0.32250000000000156</v>
      </c>
      <c r="D33">
        <v>-12.76</v>
      </c>
      <c r="E33">
        <v>-7.4380000000000024</v>
      </c>
    </row>
    <row r="34" spans="1:5" x14ac:dyDescent="0.25">
      <c r="B34" s="3">
        <f>AVERAGE(B29:B33)</f>
        <v>0.31666666666666643</v>
      </c>
      <c r="C34" s="3">
        <f t="shared" ref="C34:E34" si="2">AVERAGE(C29:C33)</f>
        <v>-7.5541666666666645</v>
      </c>
      <c r="D34" s="3">
        <f t="shared" si="2"/>
        <v>-4.4139999999999997</v>
      </c>
      <c r="E34" s="3">
        <f t="shared" si="2"/>
        <v>-12.852</v>
      </c>
    </row>
    <row r="35" spans="1:5" x14ac:dyDescent="0.25">
      <c r="B35" s="8">
        <f>-(B34-C34)</f>
        <v>-7.8708333333333309</v>
      </c>
      <c r="C35" s="8"/>
      <c r="D35" s="8">
        <f>-(D34-E34)</f>
        <v>-8.4380000000000006</v>
      </c>
      <c r="E35" s="8"/>
    </row>
    <row r="36" spans="1:5" x14ac:dyDescent="0.25">
      <c r="A36" t="s">
        <v>349</v>
      </c>
      <c r="B36">
        <v>-3.3599999999999994</v>
      </c>
      <c r="C36">
        <v>2.3825000000000003</v>
      </c>
      <c r="D36">
        <v>-1.379999999999999</v>
      </c>
      <c r="E36">
        <v>-11.468</v>
      </c>
    </row>
    <row r="37" spans="1:5" x14ac:dyDescent="0.25">
      <c r="B37">
        <v>-6.9000000000000021</v>
      </c>
      <c r="C37">
        <v>-8.7375000000000007</v>
      </c>
      <c r="D37">
        <v>-0.57000000000000028</v>
      </c>
      <c r="E37">
        <v>-7.7780000000000022</v>
      </c>
    </row>
    <row r="38" spans="1:5" x14ac:dyDescent="0.25">
      <c r="B38">
        <v>-5.8100000000000023</v>
      </c>
      <c r="C38">
        <v>-16.9375</v>
      </c>
      <c r="D38">
        <v>6.990000000000002</v>
      </c>
    </row>
    <row r="39" spans="1:5" x14ac:dyDescent="0.25">
      <c r="B39">
        <v>1.0499999999999972</v>
      </c>
      <c r="C39">
        <v>-19.927499999999998</v>
      </c>
      <c r="D39">
        <v>-3.870000000000001</v>
      </c>
      <c r="E39">
        <v>-8.4480000000000004</v>
      </c>
    </row>
    <row r="40" spans="1:5" x14ac:dyDescent="0.25">
      <c r="B40">
        <v>2.5</v>
      </c>
      <c r="D40">
        <v>-6.0599999999999987</v>
      </c>
      <c r="E40">
        <v>-2.0680000000000014</v>
      </c>
    </row>
    <row r="41" spans="1:5" x14ac:dyDescent="0.25">
      <c r="B41" s="3">
        <f>AVERAGE(B36:B40)</f>
        <v>-2.5040000000000013</v>
      </c>
      <c r="C41" s="3">
        <f t="shared" ref="C41:E41" si="3">AVERAGE(C36:C40)</f>
        <v>-10.805</v>
      </c>
      <c r="D41" s="3">
        <f t="shared" si="3"/>
        <v>-0.97799999999999943</v>
      </c>
      <c r="E41" s="3">
        <f t="shared" si="3"/>
        <v>-7.440500000000001</v>
      </c>
    </row>
    <row r="42" spans="1:5" x14ac:dyDescent="0.25">
      <c r="B42" s="8">
        <f>-(B41-C41)</f>
        <v>-8.3009999999999984</v>
      </c>
      <c r="C42" s="8"/>
      <c r="D42" s="8">
        <f>-(D41-E41)</f>
        <v>-6.4625000000000012</v>
      </c>
      <c r="E42" s="8"/>
    </row>
    <row r="43" spans="1:5" x14ac:dyDescent="0.25">
      <c r="B43" s="9">
        <f>STDEV(B36:B40)</f>
        <v>4.1430097755134492</v>
      </c>
      <c r="C43" s="9">
        <f t="shared" ref="C43:E43" si="4">STDEV(C36:C40)</f>
        <v>9.9835243443051382</v>
      </c>
      <c r="D43" s="9">
        <f t="shared" si="4"/>
        <v>4.9499363632273097</v>
      </c>
      <c r="E43" s="9">
        <f t="shared" si="4"/>
        <v>3.9248556236716112</v>
      </c>
    </row>
    <row r="44" spans="1:5" x14ac:dyDescent="0.25">
      <c r="A44">
        <v>574</v>
      </c>
      <c r="B44">
        <v>-11.284999999999997</v>
      </c>
      <c r="C44" s="4">
        <v>18.855000000000004</v>
      </c>
      <c r="D44">
        <v>0.7240000000000002</v>
      </c>
      <c r="E44">
        <v>-2.5400000000000027</v>
      </c>
    </row>
    <row r="45" spans="1:5" x14ac:dyDescent="0.25">
      <c r="B45">
        <v>-10.834999999999997</v>
      </c>
      <c r="C45" s="4">
        <v>15.164999999999999</v>
      </c>
      <c r="D45">
        <v>-1.1759999999999984</v>
      </c>
      <c r="E45">
        <v>1.2299999999999969</v>
      </c>
    </row>
    <row r="46" spans="1:5" x14ac:dyDescent="0.25">
      <c r="B46">
        <v>-2.9549999999999983</v>
      </c>
      <c r="C46" s="4">
        <v>-7.9249999999999972</v>
      </c>
      <c r="E46">
        <v>3.509999999999998</v>
      </c>
    </row>
    <row r="47" spans="1:5" x14ac:dyDescent="0.25">
      <c r="B47">
        <v>4.115000000000002</v>
      </c>
      <c r="C47" s="4">
        <v>-6.7149999999999999</v>
      </c>
      <c r="D47">
        <v>1.7940000000000005</v>
      </c>
      <c r="E47">
        <v>2.1499999999999986</v>
      </c>
    </row>
    <row r="48" spans="1:5" x14ac:dyDescent="0.25">
      <c r="B48">
        <v>-1.0349999999999966</v>
      </c>
      <c r="C48" s="4">
        <v>-3.9869999999999983</v>
      </c>
      <c r="D48">
        <v>-0.1460000000000008</v>
      </c>
      <c r="E48">
        <v>-0.41000000000000014</v>
      </c>
    </row>
    <row r="49" spans="2:5" x14ac:dyDescent="0.25">
      <c r="B49" s="3">
        <f>AVERAGE(B44:B48)</f>
        <v>-4.3989999999999974</v>
      </c>
      <c r="C49" s="3">
        <f t="shared" ref="C49:E49" si="5">AVERAGE(C44:C48)</f>
        <v>3.0786000000000016</v>
      </c>
      <c r="D49" s="3">
        <f t="shared" si="5"/>
        <v>0.29900000000000038</v>
      </c>
      <c r="E49" s="3">
        <f t="shared" si="5"/>
        <v>0.78799999999999815</v>
      </c>
    </row>
    <row r="50" spans="2:5" x14ac:dyDescent="0.25">
      <c r="B50" s="8">
        <f>-(B49-C49)</f>
        <v>7.4775999999999989</v>
      </c>
      <c r="C50" s="8"/>
      <c r="D50" s="8">
        <f>-(D49-E49)</f>
        <v>0.48899999999999777</v>
      </c>
      <c r="E50" s="8"/>
    </row>
    <row r="51" spans="2:5" x14ac:dyDescent="0.25">
      <c r="B51">
        <f>STDEV(B44:B48)</f>
        <v>6.6092533617648517</v>
      </c>
      <c r="C51">
        <f t="shared" ref="C51:E51" si="6">STDEV(C44:C48)</f>
        <v>12.86363458747177</v>
      </c>
      <c r="D51">
        <f t="shared" si="6"/>
        <v>1.2635004287032643</v>
      </c>
      <c r="E51">
        <f t="shared" si="6"/>
        <v>2.3436339304592773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K22" workbookViewId="0">
      <selection activeCell="T49" sqref="T49:U50"/>
    </sheetView>
  </sheetViews>
  <sheetFormatPr defaultRowHeight="15" x14ac:dyDescent="0.25"/>
  <sheetData>
    <row r="1" spans="1:21" x14ac:dyDescent="0.25">
      <c r="A1" t="s">
        <v>320</v>
      </c>
      <c r="B1" t="s">
        <v>343</v>
      </c>
      <c r="C1" t="s">
        <v>344</v>
      </c>
      <c r="D1" t="s">
        <v>321</v>
      </c>
      <c r="E1" t="s">
        <v>327</v>
      </c>
      <c r="F1" t="s">
        <v>328</v>
      </c>
      <c r="G1" t="s">
        <v>322</v>
      </c>
      <c r="H1" t="s">
        <v>346</v>
      </c>
      <c r="I1" t="s">
        <v>347</v>
      </c>
      <c r="J1" t="s">
        <v>348</v>
      </c>
      <c r="K1" t="s">
        <v>346</v>
      </c>
      <c r="L1" t="s">
        <v>347</v>
      </c>
      <c r="M1" t="s">
        <v>349</v>
      </c>
      <c r="N1" t="s">
        <v>346</v>
      </c>
      <c r="O1" t="s">
        <v>347</v>
      </c>
      <c r="P1">
        <v>574</v>
      </c>
      <c r="Q1" t="s">
        <v>346</v>
      </c>
      <c r="R1" t="s">
        <v>347</v>
      </c>
      <c r="S1">
        <v>363</v>
      </c>
      <c r="T1" t="s">
        <v>346</v>
      </c>
      <c r="U1" t="s">
        <v>347</v>
      </c>
    </row>
    <row r="2" spans="1:21" x14ac:dyDescent="0.25">
      <c r="A2" s="5" t="s">
        <v>332</v>
      </c>
      <c r="B2">
        <v>0.99500000000000455</v>
      </c>
      <c r="C2">
        <v>-4.0266666666666637</v>
      </c>
      <c r="E2">
        <v>2.8150000000000048</v>
      </c>
      <c r="F2">
        <v>0.67000000000000171</v>
      </c>
      <c r="H2">
        <v>-1.5700000000000003</v>
      </c>
      <c r="I2">
        <v>-0.39999999999999858</v>
      </c>
      <c r="K2">
        <v>3.1300000000000026</v>
      </c>
      <c r="L2">
        <v>1.1799999999999997</v>
      </c>
      <c r="N2">
        <v>-4.43</v>
      </c>
      <c r="O2">
        <v>0.96000000000000085</v>
      </c>
      <c r="Q2">
        <v>-14.979999999999997</v>
      </c>
      <c r="R2">
        <v>-0.93999999999999773</v>
      </c>
      <c r="T2">
        <v>-0.86000000000000121</v>
      </c>
      <c r="U2">
        <v>6.6999999999999993</v>
      </c>
    </row>
    <row r="3" spans="1:21" x14ac:dyDescent="0.25">
      <c r="A3" s="5"/>
      <c r="B3">
        <v>-4.6133333333333297</v>
      </c>
      <c r="C3">
        <v>0.78666666666666529</v>
      </c>
      <c r="E3">
        <v>-1.4699999999999989</v>
      </c>
      <c r="F3">
        <v>0.56999999999999673</v>
      </c>
      <c r="H3">
        <v>2.0700000000000003</v>
      </c>
      <c r="I3">
        <v>0.73333333333332718</v>
      </c>
      <c r="K3">
        <v>3.2799999999999976</v>
      </c>
      <c r="L3">
        <v>-3.2099999999999973</v>
      </c>
      <c r="N3">
        <v>-4.9800000000000004</v>
      </c>
      <c r="O3">
        <v>0.66000000000000014</v>
      </c>
      <c r="Q3">
        <v>2.6600000000000037</v>
      </c>
      <c r="R3">
        <v>4.9400000000000013</v>
      </c>
      <c r="T3">
        <v>0.21000000000000085</v>
      </c>
      <c r="U3">
        <v>0.51999999999999957</v>
      </c>
    </row>
    <row r="4" spans="1:21" x14ac:dyDescent="0.25">
      <c r="A4" s="5"/>
      <c r="B4">
        <v>-0.89999999999999858</v>
      </c>
      <c r="C4">
        <v>-7.3516666666666666</v>
      </c>
      <c r="E4">
        <v>0.13499999999999801</v>
      </c>
      <c r="F4">
        <v>-4.6099999999999994</v>
      </c>
      <c r="H4">
        <v>-12.560000000000002</v>
      </c>
      <c r="I4">
        <v>-4.3150000000000013</v>
      </c>
      <c r="K4">
        <v>-1.2199999999999989</v>
      </c>
      <c r="L4">
        <v>3.1900000000000013</v>
      </c>
      <c r="N4">
        <v>-1.5900000000000034</v>
      </c>
      <c r="O4">
        <v>8.7700000000000031</v>
      </c>
      <c r="R4">
        <v>0.23000000000000398</v>
      </c>
    </row>
    <row r="5" spans="1:21" x14ac:dyDescent="0.25">
      <c r="B5">
        <v>-2.6900000000000013</v>
      </c>
      <c r="C5">
        <v>1.5700000000000003</v>
      </c>
      <c r="E5">
        <v>-2.8299999999999983</v>
      </c>
      <c r="F5">
        <v>0.13999999999999702</v>
      </c>
      <c r="H5">
        <v>0.95000000000000284</v>
      </c>
      <c r="I5">
        <v>-0.96000000000000085</v>
      </c>
      <c r="K5">
        <v>-4.5500000000000007</v>
      </c>
      <c r="L5">
        <v>0.37000000000000099</v>
      </c>
      <c r="N5">
        <v>-0.85000000000000142</v>
      </c>
      <c r="O5">
        <v>-11.41</v>
      </c>
      <c r="R5">
        <v>-2.0400000000000027</v>
      </c>
    </row>
    <row r="6" spans="1:21" x14ac:dyDescent="0.25">
      <c r="B6">
        <v>-0.30000000000000071</v>
      </c>
      <c r="C6">
        <v>-2.4800000000000004</v>
      </c>
      <c r="E6">
        <v>-1.8900000000000006</v>
      </c>
      <c r="F6">
        <v>-1.4399999999999995</v>
      </c>
      <c r="H6">
        <v>1.2199999999999989</v>
      </c>
      <c r="I6">
        <v>5.0500000000000007</v>
      </c>
      <c r="K6">
        <v>-3.7300000000000004</v>
      </c>
      <c r="N6">
        <v>-0.67000000000000171</v>
      </c>
    </row>
    <row r="7" spans="1:21" x14ac:dyDescent="0.25">
      <c r="B7">
        <v>1.629999999999999</v>
      </c>
      <c r="C7">
        <v>3.9800000000000004</v>
      </c>
      <c r="E7">
        <v>-1.5800000000000018</v>
      </c>
      <c r="F7">
        <v>-1.1099999999999994</v>
      </c>
      <c r="H7">
        <v>3.0000000000001137E-2</v>
      </c>
      <c r="I7">
        <v>-13.52</v>
      </c>
      <c r="K7">
        <v>20.399999999999999</v>
      </c>
    </row>
    <row r="8" spans="1:21" x14ac:dyDescent="0.25">
      <c r="B8">
        <v>-0.89000000000000057</v>
      </c>
      <c r="C8">
        <v>-0.33000000000000007</v>
      </c>
      <c r="E8">
        <v>-0.26000000000000156</v>
      </c>
      <c r="F8">
        <v>-1.0500000000000007</v>
      </c>
      <c r="H8">
        <v>-13.16</v>
      </c>
      <c r="I8">
        <v>-3.3499999999999979</v>
      </c>
    </row>
    <row r="9" spans="1:21" x14ac:dyDescent="0.25">
      <c r="B9">
        <v>-0.53999999999999915</v>
      </c>
      <c r="C9">
        <v>1.3699999999999992</v>
      </c>
      <c r="E9">
        <v>-2.3900000000000006</v>
      </c>
      <c r="F9">
        <v>-1.370000000000001</v>
      </c>
      <c r="H9">
        <v>1.6099999999999994</v>
      </c>
      <c r="I9">
        <v>18.48</v>
      </c>
    </row>
    <row r="10" spans="1:21" x14ac:dyDescent="0.25">
      <c r="H10">
        <v>1.67</v>
      </c>
      <c r="I10">
        <v>-7.1300000000000008</v>
      </c>
    </row>
    <row r="11" spans="1:21" x14ac:dyDescent="0.25">
      <c r="H11">
        <v>0.91000000000000014</v>
      </c>
      <c r="I11">
        <v>-21.72</v>
      </c>
    </row>
    <row r="12" spans="1:21" x14ac:dyDescent="0.25">
      <c r="I12">
        <v>-0.24000000000000199</v>
      </c>
    </row>
    <row r="13" spans="1:21" x14ac:dyDescent="0.25">
      <c r="I13">
        <v>2.7600000000000016</v>
      </c>
    </row>
    <row r="20" spans="1:22" x14ac:dyDescent="0.25">
      <c r="A20" t="s">
        <v>350</v>
      </c>
      <c r="B20">
        <f>AVERAGE(B2:B19)</f>
        <v>-0.91354166666666581</v>
      </c>
      <c r="C20">
        <f t="shared" ref="C20:U20" si="0">AVERAGE(C2:C19)</f>
        <v>-0.8102083333333332</v>
      </c>
      <c r="E20">
        <f t="shared" si="0"/>
        <v>-0.93374999999999986</v>
      </c>
      <c r="F20">
        <f t="shared" si="0"/>
        <v>-1.0250000000000006</v>
      </c>
      <c r="H20">
        <f>AVERAGE(H2:H19)</f>
        <v>-1.8830000000000002</v>
      </c>
      <c r="I20">
        <f t="shared" si="0"/>
        <v>-2.0509722222222222</v>
      </c>
      <c r="K20">
        <f t="shared" si="0"/>
        <v>2.8849999999999998</v>
      </c>
      <c r="L20">
        <f t="shared" si="0"/>
        <v>0.38250000000000117</v>
      </c>
      <c r="N20">
        <f t="shared" si="0"/>
        <v>-2.5040000000000013</v>
      </c>
      <c r="O20">
        <f t="shared" si="0"/>
        <v>-0.25499999999999901</v>
      </c>
      <c r="Q20">
        <f t="shared" si="0"/>
        <v>-6.1599999999999966</v>
      </c>
      <c r="R20">
        <f t="shared" si="0"/>
        <v>0.54750000000000121</v>
      </c>
      <c r="T20">
        <f t="shared" si="0"/>
        <v>-0.32500000000000018</v>
      </c>
      <c r="U20">
        <f t="shared" si="0"/>
        <v>3.6099999999999994</v>
      </c>
    </row>
    <row r="26" spans="1:22" x14ac:dyDescent="0.25">
      <c r="A26" s="6" t="s">
        <v>345</v>
      </c>
      <c r="B26" s="3">
        <v>-7.3066666666666684</v>
      </c>
      <c r="C26" s="3">
        <v>-11.305</v>
      </c>
      <c r="D26" s="3"/>
      <c r="E26" s="3">
        <v>-4.9066666666666663</v>
      </c>
      <c r="F26" s="3">
        <v>-10.570000000000004</v>
      </c>
      <c r="G26" s="3"/>
      <c r="H26" s="3">
        <v>-1.2133333333333383</v>
      </c>
      <c r="I26" s="3">
        <v>-0.56000000000000227</v>
      </c>
      <c r="J26" s="3"/>
      <c r="K26" s="3">
        <v>-3.7199999999999989</v>
      </c>
      <c r="L26" s="3">
        <v>-7.0399999999999991</v>
      </c>
      <c r="M26" s="3"/>
      <c r="N26" s="3">
        <v>-1.7399999999999984</v>
      </c>
      <c r="O26" s="3">
        <v>-5.009999999999998</v>
      </c>
      <c r="P26" s="3"/>
      <c r="Q26" s="3">
        <v>0.83999999999999631</v>
      </c>
      <c r="R26" s="3">
        <v>6.57</v>
      </c>
      <c r="S26" s="3"/>
      <c r="T26" s="3">
        <v>-2.0100000000000016</v>
      </c>
      <c r="U26" s="3">
        <v>5.9399999999999995</v>
      </c>
      <c r="V26" s="3"/>
    </row>
    <row r="27" spans="1:22" x14ac:dyDescent="0.25">
      <c r="A27" s="7"/>
      <c r="B27" s="4">
        <v>-4.2749999999999986</v>
      </c>
      <c r="C27" s="4">
        <v>-6.5016666666666652</v>
      </c>
      <c r="D27" s="4"/>
      <c r="E27" s="4">
        <v>-0.77166666666666472</v>
      </c>
      <c r="F27" s="4">
        <v>1.7933333333333366</v>
      </c>
      <c r="G27" s="4"/>
      <c r="H27" s="4">
        <v>-1.2816666666666627</v>
      </c>
      <c r="I27" s="4">
        <v>2.6700000000000017</v>
      </c>
      <c r="K27">
        <v>3.870000000000001</v>
      </c>
      <c r="L27">
        <v>-1.7300000000000004</v>
      </c>
      <c r="N27">
        <v>-7.5600000000000023</v>
      </c>
      <c r="O27">
        <v>-6.4400000000000013</v>
      </c>
      <c r="Q27">
        <v>3.0500000000000025</v>
      </c>
      <c r="R27">
        <v>3.09</v>
      </c>
      <c r="T27">
        <v>0.46999999999999886</v>
      </c>
      <c r="U27">
        <v>-1.5800000000000018</v>
      </c>
    </row>
    <row r="28" spans="1:22" x14ac:dyDescent="0.25">
      <c r="A28" s="7"/>
      <c r="B28" s="4">
        <v>-12.905000000000001</v>
      </c>
      <c r="C28" s="4">
        <v>-7.8749999999999964</v>
      </c>
      <c r="D28" s="4"/>
      <c r="E28" s="4">
        <v>0.73166666666666202</v>
      </c>
      <c r="F28" s="4">
        <v>2.6099999999999994</v>
      </c>
      <c r="G28" s="4"/>
      <c r="H28">
        <v>-0.28999999999999915</v>
      </c>
      <c r="I28" s="4">
        <v>-9.3749999999999964</v>
      </c>
      <c r="K28">
        <v>3.990000000000002</v>
      </c>
      <c r="L28">
        <v>2.0299999999999976</v>
      </c>
      <c r="N28">
        <v>-20.53</v>
      </c>
      <c r="O28">
        <v>7.3999999999999986</v>
      </c>
      <c r="Q28">
        <v>-3.1799999999999997</v>
      </c>
      <c r="R28">
        <v>-2.9100000000000037</v>
      </c>
      <c r="T28">
        <v>4.6199999999999992</v>
      </c>
      <c r="U28">
        <v>6.66</v>
      </c>
    </row>
    <row r="29" spans="1:22" x14ac:dyDescent="0.25">
      <c r="B29">
        <v>0.49000000000000199</v>
      </c>
      <c r="C29">
        <v>-0.12999999999999901</v>
      </c>
      <c r="E29">
        <v>-0.32000000000000028</v>
      </c>
      <c r="F29">
        <v>-2.2999999999999989</v>
      </c>
      <c r="H29">
        <v>-14.580000000000002</v>
      </c>
      <c r="I29">
        <v>-3.8399999999999981</v>
      </c>
      <c r="K29">
        <v>1.0600000000000023</v>
      </c>
      <c r="L29">
        <v>3.870000000000001</v>
      </c>
      <c r="N29">
        <v>8.4599999999999973</v>
      </c>
      <c r="Q29">
        <v>-4.1720000000000006</v>
      </c>
      <c r="R29">
        <v>-0.86999999999999744</v>
      </c>
      <c r="U29">
        <v>7.0800000000000018</v>
      </c>
    </row>
    <row r="30" spans="1:22" x14ac:dyDescent="0.25">
      <c r="B30">
        <v>-27.27</v>
      </c>
      <c r="C30">
        <v>0.96999999999999886</v>
      </c>
      <c r="E30">
        <v>-24.799999999999997</v>
      </c>
      <c r="F30">
        <v>-0.82000000000000028</v>
      </c>
      <c r="H30">
        <v>3.4499999999999993</v>
      </c>
      <c r="I30">
        <v>-9.7999999999999989</v>
      </c>
      <c r="L30">
        <v>1.6500000000000021</v>
      </c>
      <c r="R30">
        <v>-1.9400000000000013</v>
      </c>
    </row>
    <row r="31" spans="1:22" x14ac:dyDescent="0.25">
      <c r="B31">
        <v>1.33</v>
      </c>
      <c r="C31">
        <v>-4.1199999999999992</v>
      </c>
      <c r="E31">
        <v>-1.6499999999999986</v>
      </c>
      <c r="F31">
        <v>-3.76</v>
      </c>
      <c r="H31">
        <v>9.0500000000000007</v>
      </c>
      <c r="I31">
        <v>3</v>
      </c>
      <c r="L31">
        <v>1.2300000000000004</v>
      </c>
    </row>
    <row r="32" spans="1:22" x14ac:dyDescent="0.25">
      <c r="B32">
        <v>2.17</v>
      </c>
      <c r="C32">
        <v>-0.96999999999999886</v>
      </c>
      <c r="E32">
        <v>1.7000000000000011</v>
      </c>
      <c r="F32">
        <v>-3.4299999999999997</v>
      </c>
      <c r="H32">
        <v>-14.769999999999996</v>
      </c>
      <c r="I32">
        <v>-8.48</v>
      </c>
      <c r="L32">
        <v>-2.16</v>
      </c>
    </row>
    <row r="33" spans="1:21" x14ac:dyDescent="0.25">
      <c r="H33">
        <v>-7.7100000000000009</v>
      </c>
      <c r="I33">
        <v>-2.0300000000000011</v>
      </c>
    </row>
    <row r="34" spans="1:21" x14ac:dyDescent="0.25">
      <c r="H34">
        <v>-7.3000000000000007</v>
      </c>
      <c r="I34">
        <v>-1.5200000000000031</v>
      </c>
    </row>
    <row r="35" spans="1:21" x14ac:dyDescent="0.25">
      <c r="H35">
        <v>0.17999999999999972</v>
      </c>
      <c r="I35">
        <v>-1.2599999999999998</v>
      </c>
    </row>
    <row r="36" spans="1:21" x14ac:dyDescent="0.25">
      <c r="I36">
        <v>-15.99</v>
      </c>
    </row>
    <row r="37" spans="1:21" x14ac:dyDescent="0.25">
      <c r="I37">
        <v>8.4599999999999991</v>
      </c>
    </row>
    <row r="38" spans="1:21" x14ac:dyDescent="0.25">
      <c r="I38">
        <v>0.11999999999999744</v>
      </c>
    </row>
    <row r="39" spans="1:21" x14ac:dyDescent="0.25">
      <c r="I39">
        <v>2.9000000000000004</v>
      </c>
    </row>
    <row r="40" spans="1:21" x14ac:dyDescent="0.25">
      <c r="I40">
        <v>1.8200000000000003</v>
      </c>
    </row>
    <row r="44" spans="1:21" x14ac:dyDescent="0.25">
      <c r="A44" t="s">
        <v>350</v>
      </c>
      <c r="B44">
        <f>AVERAGE(B26:B43)</f>
        <v>-6.8238095238095235</v>
      </c>
      <c r="C44">
        <f t="shared" ref="C44:U44" si="1">AVERAGE(C26:C43)</f>
        <v>-4.2759523809523801</v>
      </c>
      <c r="E44">
        <f t="shared" si="1"/>
        <v>-4.288095238095238</v>
      </c>
      <c r="F44">
        <f t="shared" si="1"/>
        <v>-2.3538095238095238</v>
      </c>
      <c r="H44">
        <f t="shared" si="1"/>
        <v>-3.4464999999999995</v>
      </c>
      <c r="I44">
        <f t="shared" si="1"/>
        <v>-2.2590000000000003</v>
      </c>
      <c r="K44">
        <f t="shared" si="1"/>
        <v>1.3000000000000016</v>
      </c>
      <c r="L44">
        <f t="shared" si="1"/>
        <v>-0.30714285714285694</v>
      </c>
      <c r="N44">
        <f t="shared" si="1"/>
        <v>-5.3425000000000011</v>
      </c>
      <c r="O44">
        <f t="shared" si="1"/>
        <v>-1.3500000000000003</v>
      </c>
      <c r="Q44">
        <f t="shared" si="1"/>
        <v>-0.86550000000000038</v>
      </c>
      <c r="R44">
        <f t="shared" si="1"/>
        <v>0.78799999999999959</v>
      </c>
      <c r="T44">
        <f t="shared" si="1"/>
        <v>1.0266666666666655</v>
      </c>
      <c r="U44">
        <f t="shared" si="1"/>
        <v>4.5250000000000004</v>
      </c>
    </row>
    <row r="48" spans="1:21" x14ac:dyDescent="0.25">
      <c r="A48" t="s">
        <v>351</v>
      </c>
      <c r="B48">
        <f>-(B20-B44)</f>
        <v>-5.9102678571428573</v>
      </c>
      <c r="C48">
        <f>-(C20-C44)</f>
        <v>-3.4657440476190469</v>
      </c>
      <c r="E48">
        <f t="shared" ref="E48:T48" si="2">-(E20-E44)</f>
        <v>-3.3543452380952381</v>
      </c>
      <c r="F48">
        <f t="shared" si="2"/>
        <v>-1.3288095238095232</v>
      </c>
      <c r="H48">
        <f t="shared" si="2"/>
        <v>-1.5634999999999992</v>
      </c>
      <c r="I48">
        <f t="shared" si="2"/>
        <v>-0.20802777777777814</v>
      </c>
      <c r="K48">
        <f t="shared" si="2"/>
        <v>-1.5849999999999982</v>
      </c>
      <c r="L48">
        <f t="shared" si="2"/>
        <v>-0.68964285714285811</v>
      </c>
      <c r="N48">
        <f t="shared" si="2"/>
        <v>-2.8384999999999998</v>
      </c>
      <c r="O48">
        <f t="shared" si="2"/>
        <v>-1.0950000000000013</v>
      </c>
      <c r="Q48">
        <f t="shared" si="2"/>
        <v>5.2944999999999958</v>
      </c>
      <c r="R48">
        <f t="shared" si="2"/>
        <v>0.24049999999999838</v>
      </c>
      <c r="T48">
        <f t="shared" si="2"/>
        <v>1.3516666666666657</v>
      </c>
      <c r="U48">
        <f>-(U20-U44)</f>
        <v>0.91500000000000092</v>
      </c>
    </row>
    <row r="49" spans="1:21" x14ac:dyDescent="0.25">
      <c r="A49" s="3" t="s">
        <v>352</v>
      </c>
      <c r="B49" s="3">
        <f>-(B2-B26)</f>
        <v>-8.301666666666673</v>
      </c>
      <c r="C49" s="3">
        <f>-(C2-C26)</f>
        <v>-7.278333333333336</v>
      </c>
      <c r="D49" s="3"/>
      <c r="E49" s="3">
        <f t="shared" ref="E49:F49" si="3">-(E2-E26)</f>
        <v>-7.7216666666666711</v>
      </c>
      <c r="F49" s="3">
        <f t="shared" si="3"/>
        <v>-11.240000000000006</v>
      </c>
      <c r="G49" s="3"/>
      <c r="H49" s="4">
        <f>-(H2-H26)</f>
        <v>0.35666666666666202</v>
      </c>
      <c r="I49" s="4">
        <f>-(I2-I26)</f>
        <v>-0.16000000000000369</v>
      </c>
      <c r="J49" s="3"/>
      <c r="K49" s="3">
        <f>-(K2-K26)</f>
        <v>-6.8500000000000014</v>
      </c>
      <c r="L49" s="3">
        <f>-(L2-L26)</f>
        <v>-8.2199999999999989</v>
      </c>
      <c r="M49" s="3"/>
      <c r="N49" s="3">
        <f>-(N2-N26)</f>
        <v>2.6900000000000013</v>
      </c>
      <c r="O49" s="3">
        <f>-(O2-O26)</f>
        <v>-5.9699999999999989</v>
      </c>
      <c r="P49" s="3"/>
      <c r="Q49" s="3">
        <f t="shared" ref="Q49:R49" si="4">-(Q2-Q26)</f>
        <v>15.819999999999993</v>
      </c>
      <c r="R49" s="3">
        <f t="shared" si="4"/>
        <v>7.509999999999998</v>
      </c>
      <c r="S49" s="3"/>
      <c r="T49" s="3">
        <f>-(T2-T26)</f>
        <v>-1.1500000000000004</v>
      </c>
      <c r="U49" s="3">
        <f>-(U2-U26)</f>
        <v>-0.75999999999999979</v>
      </c>
    </row>
    <row r="50" spans="1:21" x14ac:dyDescent="0.25">
      <c r="B50" s="3">
        <f t="shared" ref="B50:C55" si="5">-(B3-B27)</f>
        <v>0.33833333333333115</v>
      </c>
      <c r="C50" s="3">
        <f t="shared" si="5"/>
        <v>-7.2883333333333304</v>
      </c>
      <c r="D50" s="3"/>
      <c r="E50" s="3">
        <f t="shared" ref="E50:F50" si="6">-(E3-E27)</f>
        <v>0.69833333333333414</v>
      </c>
      <c r="F50" s="3">
        <f t="shared" si="6"/>
        <v>1.2233333333333398</v>
      </c>
      <c r="H50" s="4">
        <f t="shared" ref="H50:I60" si="7">-(H3-H27)</f>
        <v>-3.351666666666663</v>
      </c>
      <c r="I50" s="4">
        <f t="shared" si="7"/>
        <v>1.9366666666666745</v>
      </c>
      <c r="K50" s="3">
        <f t="shared" ref="K50:L52" si="8">-(K3-K27)</f>
        <v>0.59000000000000341</v>
      </c>
      <c r="L50" s="3">
        <f t="shared" si="8"/>
        <v>1.4799999999999969</v>
      </c>
      <c r="N50" s="3">
        <f t="shared" ref="N50:O52" si="9">-(N3-N27)</f>
        <v>-2.5800000000000018</v>
      </c>
      <c r="O50" s="3">
        <f t="shared" si="9"/>
        <v>-7.1000000000000014</v>
      </c>
      <c r="P50" s="3"/>
      <c r="Q50" s="3">
        <f t="shared" ref="Q50:R50" si="10">-(Q3-Q27)</f>
        <v>0.38999999999999879</v>
      </c>
      <c r="R50" s="3">
        <f t="shared" si="10"/>
        <v>-1.8500000000000014</v>
      </c>
      <c r="T50" s="3">
        <f>-(T3-T27)</f>
        <v>0.25999999999999801</v>
      </c>
      <c r="U50" s="3">
        <f>-(U3-U27)</f>
        <v>-2.1000000000000014</v>
      </c>
    </row>
    <row r="51" spans="1:21" x14ac:dyDescent="0.25">
      <c r="B51" s="3">
        <f t="shared" si="5"/>
        <v>-12.005000000000003</v>
      </c>
      <c r="C51" s="3">
        <f t="shared" si="5"/>
        <v>-0.52333333333332988</v>
      </c>
      <c r="D51" s="3"/>
      <c r="E51" s="3">
        <f t="shared" ref="E51:F51" si="11">-(E4-E28)</f>
        <v>0.59666666666666401</v>
      </c>
      <c r="F51" s="3">
        <f t="shared" si="11"/>
        <v>7.2199999999999989</v>
      </c>
      <c r="H51" s="4">
        <f t="shared" si="7"/>
        <v>12.270000000000003</v>
      </c>
      <c r="I51" s="4">
        <f t="shared" si="7"/>
        <v>-5.0599999999999952</v>
      </c>
      <c r="K51" s="3">
        <f t="shared" si="8"/>
        <v>5.2100000000000009</v>
      </c>
      <c r="L51" s="3">
        <f t="shared" si="8"/>
        <v>-1.1600000000000037</v>
      </c>
      <c r="N51" s="3">
        <f t="shared" si="9"/>
        <v>-18.939999999999998</v>
      </c>
      <c r="O51" s="3">
        <f t="shared" si="9"/>
        <v>-1.3700000000000045</v>
      </c>
      <c r="P51" s="3"/>
      <c r="Q51" s="3">
        <f t="shared" ref="Q51:R51" si="12">-(Q4-Q28)</f>
        <v>-3.1799999999999997</v>
      </c>
      <c r="R51" s="3">
        <f t="shared" si="12"/>
        <v>-3.1400000000000077</v>
      </c>
    </row>
    <row r="52" spans="1:21" x14ac:dyDescent="0.25">
      <c r="B52" s="3">
        <f t="shared" si="5"/>
        <v>3.1800000000000033</v>
      </c>
      <c r="C52" s="3">
        <f t="shared" si="5"/>
        <v>-1.6999999999999993</v>
      </c>
      <c r="D52" s="3"/>
      <c r="E52" s="3">
        <f t="shared" ref="E52:F52" si="13">-(E5-E29)</f>
        <v>2.509999999999998</v>
      </c>
      <c r="F52" s="3">
        <f t="shared" si="13"/>
        <v>-2.4399999999999959</v>
      </c>
      <c r="H52" s="4">
        <f t="shared" si="7"/>
        <v>-15.530000000000005</v>
      </c>
      <c r="I52" s="4">
        <f t="shared" si="7"/>
        <v>-2.8799999999999972</v>
      </c>
      <c r="K52" s="3">
        <f t="shared" si="8"/>
        <v>5.610000000000003</v>
      </c>
      <c r="L52" s="3">
        <f t="shared" si="8"/>
        <v>3.5</v>
      </c>
      <c r="N52" s="3">
        <f t="shared" si="9"/>
        <v>9.3099999999999987</v>
      </c>
      <c r="O52" s="3">
        <f t="shared" si="9"/>
        <v>11.41</v>
      </c>
      <c r="P52" s="3"/>
      <c r="Q52" s="3">
        <f t="shared" ref="Q52:R52" si="14">-(Q5-Q29)</f>
        <v>-4.1720000000000006</v>
      </c>
      <c r="R52" s="3">
        <f t="shared" si="14"/>
        <v>1.1700000000000053</v>
      </c>
    </row>
    <row r="53" spans="1:21" x14ac:dyDescent="0.25">
      <c r="B53" s="3">
        <f t="shared" si="5"/>
        <v>-26.97</v>
      </c>
      <c r="C53" s="3">
        <f t="shared" si="5"/>
        <v>3.4499999999999993</v>
      </c>
      <c r="D53" s="3"/>
      <c r="E53" s="3">
        <f t="shared" ref="E53:F53" si="15">-(E6-E30)</f>
        <v>-22.909999999999997</v>
      </c>
      <c r="F53" s="3">
        <f t="shared" si="15"/>
        <v>0.61999999999999922</v>
      </c>
      <c r="H53" s="4">
        <f t="shared" si="7"/>
        <v>2.2300000000000004</v>
      </c>
      <c r="I53" s="4">
        <f t="shared" si="7"/>
        <v>-14.85</v>
      </c>
    </row>
    <row r="54" spans="1:21" x14ac:dyDescent="0.25">
      <c r="B54" s="3">
        <f t="shared" si="5"/>
        <v>-0.29999999999999893</v>
      </c>
      <c r="C54" s="3">
        <f t="shared" si="5"/>
        <v>-8.1</v>
      </c>
      <c r="D54" s="3"/>
      <c r="E54" s="3">
        <f t="shared" ref="E54:F54" si="16">-(E7-E31)</f>
        <v>-6.9999999999996732E-2</v>
      </c>
      <c r="F54" s="3">
        <f t="shared" si="16"/>
        <v>-2.6500000000000004</v>
      </c>
      <c r="H54" s="4">
        <f t="shared" si="7"/>
        <v>9.02</v>
      </c>
      <c r="I54" s="4">
        <f t="shared" si="7"/>
        <v>16.52</v>
      </c>
    </row>
    <row r="55" spans="1:21" x14ac:dyDescent="0.25">
      <c r="B55" s="3">
        <f t="shared" si="5"/>
        <v>3.0600000000000005</v>
      </c>
      <c r="C55" s="3">
        <f t="shared" si="5"/>
        <v>-0.63999999999999879</v>
      </c>
      <c r="D55" s="3"/>
      <c r="E55" s="3">
        <f t="shared" ref="E55:F55" si="17">-(E8-E32)</f>
        <v>1.9600000000000026</v>
      </c>
      <c r="F55" s="3">
        <f t="shared" si="17"/>
        <v>-2.379999999999999</v>
      </c>
      <c r="H55" s="4">
        <f t="shared" si="7"/>
        <v>-1.6099999999999959</v>
      </c>
      <c r="I55" s="4">
        <f t="shared" si="7"/>
        <v>-5.1300000000000026</v>
      </c>
    </row>
    <row r="56" spans="1:21" x14ac:dyDescent="0.25">
      <c r="H56" s="4">
        <f t="shared" si="7"/>
        <v>-9.32</v>
      </c>
      <c r="I56" s="4">
        <f t="shared" si="7"/>
        <v>-20.51</v>
      </c>
    </row>
    <row r="57" spans="1:21" x14ac:dyDescent="0.25">
      <c r="H57" s="4">
        <f t="shared" si="7"/>
        <v>-8.9700000000000006</v>
      </c>
      <c r="I57" s="4">
        <f t="shared" si="7"/>
        <v>5.6099999999999977</v>
      </c>
      <c r="N57">
        <v>1</v>
      </c>
    </row>
    <row r="58" spans="1:21" x14ac:dyDescent="0.25">
      <c r="H58" s="4">
        <f t="shared" si="7"/>
        <v>-0.73000000000000043</v>
      </c>
      <c r="I58" s="4">
        <f t="shared" si="7"/>
        <v>20.46</v>
      </c>
    </row>
    <row r="59" spans="1:21" x14ac:dyDescent="0.25">
      <c r="H59" s="4"/>
      <c r="I59" s="4">
        <f t="shared" si="7"/>
        <v>-15.749999999999998</v>
      </c>
    </row>
    <row r="60" spans="1:21" x14ac:dyDescent="0.25">
      <c r="H60" s="4"/>
      <c r="I60" s="4">
        <f t="shared" si="7"/>
        <v>5.6999999999999975</v>
      </c>
    </row>
    <row r="61" spans="1:21" x14ac:dyDescent="0.25">
      <c r="B61">
        <f>AVERAGE(B49:B60)</f>
        <v>-5.8569047619047625</v>
      </c>
      <c r="C61">
        <f>AVERAGE(C49:C60)</f>
        <v>-3.1542857142857139</v>
      </c>
      <c r="E61">
        <f t="shared" ref="E61:U61" si="18">AVERAGE(E49:E60)</f>
        <v>-3.5623809523809524</v>
      </c>
      <c r="F61">
        <f t="shared" si="18"/>
        <v>-1.3780952380952376</v>
      </c>
      <c r="H61">
        <f t="shared" si="18"/>
        <v>-1.5634999999999999</v>
      </c>
      <c r="I61">
        <f t="shared" si="18"/>
        <v>-1.1761111111111107</v>
      </c>
      <c r="K61">
        <f t="shared" si="18"/>
        <v>1.1400000000000015</v>
      </c>
      <c r="L61">
        <f t="shared" si="18"/>
        <v>-1.1000000000000014</v>
      </c>
      <c r="N61">
        <f t="shared" si="18"/>
        <v>-1.704</v>
      </c>
      <c r="O61">
        <f t="shared" si="18"/>
        <v>-0.75750000000000117</v>
      </c>
      <c r="Q61">
        <f t="shared" si="18"/>
        <v>2.2144999999999984</v>
      </c>
      <c r="R61">
        <f t="shared" si="18"/>
        <v>0.92249999999999854</v>
      </c>
      <c r="T61">
        <f t="shared" si="18"/>
        <v>-0.44500000000000117</v>
      </c>
      <c r="U61">
        <f t="shared" si="18"/>
        <v>-1.4300000000000006</v>
      </c>
    </row>
    <row r="62" spans="1:21" x14ac:dyDescent="0.25">
      <c r="B62">
        <f>STDEV(B49:B60)/(SQRT(7))</f>
        <v>4.1403235730427612</v>
      </c>
      <c r="C62">
        <f>STDEV(C49:C60)/(SQRT(7))</f>
        <v>1.672845366827189</v>
      </c>
      <c r="E62">
        <f t="shared" ref="E62:F62" si="19">STDEV(E49:E60)/(SQRT(7))</f>
        <v>3.4731919253642918</v>
      </c>
      <c r="F62">
        <f t="shared" si="19"/>
        <v>2.1026820687127596</v>
      </c>
      <c r="H62">
        <f>STDEV(H49:H60)/(SQRT(10))</f>
        <v>2.6571307793172436</v>
      </c>
      <c r="I62">
        <f>STDEV(I49:I60)/(SQRT(12))</f>
        <v>3.580377423847124</v>
      </c>
      <c r="K62">
        <f>STDEV(K49:K60)/2</f>
        <v>2.8966705024907484</v>
      </c>
      <c r="L62">
        <f>STDEV(L49:L60)/2</f>
        <v>2.5579027867897293</v>
      </c>
      <c r="N62">
        <f>STDEV(N49:N60)/2</f>
        <v>5.278340885164579</v>
      </c>
      <c r="O62">
        <f>STDEV(O49:O60)/2</f>
        <v>4.2408791836127566</v>
      </c>
      <c r="Q62">
        <f>STDEV(Q49:Q60)/2</f>
        <v>4.6397417582591078</v>
      </c>
      <c r="R62">
        <f>STDEV(R49:R60)/2</f>
        <v>2.3742906835516169</v>
      </c>
      <c r="T62">
        <f>STDEV(T49:T60)/SQRT(2)</f>
        <v>0.70499999999999918</v>
      </c>
      <c r="U62">
        <f>STDEV(U49:U60)/SQRT(2)</f>
        <v>0.6700000000000006</v>
      </c>
    </row>
  </sheetData>
  <mergeCells count="2">
    <mergeCell ref="A2:A4"/>
    <mergeCell ref="A26:A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exp10_autothres</vt:lpstr>
      <vt:lpstr>Sheet1</vt:lpstr>
      <vt:lpstr>AllData2</vt:lpstr>
      <vt:lpstr>Alldata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2016-06-15T01:55:11Z</dcterms:created>
  <dcterms:modified xsi:type="dcterms:W3CDTF">2016-06-22T03:21:20Z</dcterms:modified>
</cp:coreProperties>
</file>