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PCR\"/>
    </mc:Choice>
  </mc:AlternateContent>
  <bookViews>
    <workbookView xWindow="0" yWindow="0" windowWidth="28770" windowHeight="8115" firstSheet="1" activeTab="2"/>
  </bookViews>
  <sheets>
    <sheet name="Exp2200a_148a_125a_CT" sheetId="1" r:id="rId1"/>
    <sheet name="EXP1" sheetId="2" r:id="rId2"/>
    <sheet name="EXP2" sheetId="3" r:id="rId3"/>
  </sheets>
  <calcPr calcId="152511"/>
</workbook>
</file>

<file path=xl/calcChain.xml><?xml version="1.0" encoding="utf-8"?>
<calcChain xmlns="http://schemas.openxmlformats.org/spreadsheetml/2006/main">
  <c r="H9" i="3" l="1"/>
  <c r="H6" i="3"/>
  <c r="H27" i="2" l="1"/>
  <c r="G27" i="2"/>
  <c r="J19" i="2"/>
  <c r="I19" i="2"/>
  <c r="H19" i="3"/>
  <c r="G19" i="3"/>
  <c r="K4" i="3"/>
  <c r="I4" i="3"/>
  <c r="H25" i="3"/>
  <c r="H26" i="3"/>
  <c r="G26" i="3"/>
  <c r="H7" i="3"/>
  <c r="G7" i="3"/>
  <c r="E24" i="3"/>
  <c r="D24" i="3"/>
  <c r="C24" i="3"/>
  <c r="B24" i="3"/>
  <c r="H23" i="3"/>
  <c r="G23" i="3"/>
  <c r="E23" i="3"/>
  <c r="D23" i="3"/>
  <c r="C23" i="3"/>
  <c r="B23" i="3"/>
  <c r="G25" i="3" s="1"/>
  <c r="H22" i="3"/>
  <c r="G22" i="3"/>
  <c r="E17" i="3"/>
  <c r="D17" i="3"/>
  <c r="C17" i="3"/>
  <c r="B17" i="3"/>
  <c r="E16" i="3"/>
  <c r="D16" i="3"/>
  <c r="C16" i="3"/>
  <c r="B16" i="3"/>
  <c r="E9" i="3"/>
  <c r="D9" i="3"/>
  <c r="C9" i="3"/>
  <c r="H10" i="3" s="1"/>
  <c r="B9" i="3"/>
  <c r="G10" i="3" s="1"/>
  <c r="E8" i="3"/>
  <c r="D8" i="3"/>
  <c r="C8" i="3"/>
  <c r="B8" i="3"/>
  <c r="G9" i="3" s="1"/>
  <c r="G6" i="3"/>
  <c r="J13" i="2"/>
  <c r="I13" i="2"/>
  <c r="J6" i="2"/>
  <c r="I6" i="2"/>
  <c r="J12" i="2"/>
  <c r="I12" i="2"/>
  <c r="I5" i="2"/>
  <c r="E22" i="2"/>
  <c r="C22" i="2"/>
  <c r="D22" i="2"/>
  <c r="G16" i="2" s="1"/>
  <c r="B22" i="2"/>
  <c r="C15" i="2"/>
  <c r="H16" i="2" s="1"/>
  <c r="D15" i="2"/>
  <c r="E15" i="2"/>
  <c r="B15" i="2"/>
  <c r="C8" i="2"/>
  <c r="H8" i="2" s="1"/>
  <c r="D8" i="2"/>
  <c r="E8" i="2"/>
  <c r="B8" i="2"/>
  <c r="G15" i="2" l="1"/>
  <c r="H9" i="2"/>
  <c r="G9" i="2"/>
  <c r="H15" i="2"/>
  <c r="G8" i="2"/>
  <c r="E21" i="2" l="1"/>
  <c r="C21" i="2"/>
  <c r="D21" i="2"/>
  <c r="B21" i="2"/>
  <c r="C14" i="2"/>
  <c r="D14" i="2"/>
  <c r="E14" i="2"/>
  <c r="B14" i="2"/>
  <c r="C7" i="2"/>
  <c r="D7" i="2"/>
  <c r="E7" i="2"/>
  <c r="B7" i="2"/>
  <c r="J5" i="2" l="1"/>
  <c r="G5" i="2"/>
  <c r="G6" i="2"/>
  <c r="H12" i="2"/>
  <c r="H13" i="2" s="1"/>
  <c r="H5" i="2"/>
  <c r="H6" i="2" s="1"/>
  <c r="G12" i="2"/>
  <c r="G13" i="2" s="1"/>
</calcChain>
</file>

<file path=xl/sharedStrings.xml><?xml version="1.0" encoding="utf-8"?>
<sst xmlns="http://schemas.openxmlformats.org/spreadsheetml/2006/main" count="225" uniqueCount="164">
  <si>
    <t>Experiment: Experiment2_200a_148a_125a  Selected Filter: SYBR Green I / HRM Dye (465-510)</t>
  </si>
  <si>
    <t>Include</t>
  </si>
  <si>
    <t>Color</t>
  </si>
  <si>
    <t>Pos</t>
  </si>
  <si>
    <t>Name</t>
  </si>
  <si>
    <t>Cp</t>
  </si>
  <si>
    <t>Concentration</t>
  </si>
  <si>
    <t>Standard</t>
  </si>
  <si>
    <t>Status</t>
  </si>
  <si>
    <t>A1</t>
  </si>
  <si>
    <t>Sample 1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</si>
  <si>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</si>
  <si>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</si>
  <si>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</si>
  <si>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</si>
  <si>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</si>
  <si>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</si>
  <si>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</si>
  <si>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</si>
  <si>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</si>
  <si>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</si>
  <si>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</si>
  <si>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</si>
  <si>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</si>
  <si>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</si>
  <si>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</si>
  <si>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</si>
  <si>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</si>
  <si>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</si>
  <si>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</si>
  <si>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</si>
  <si>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A12</t>
  </si>
  <si>
    <t>Sample 12</t>
  </si>
  <si>
    <t>A13</t>
  </si>
  <si>
    <t>Sample 13</t>
  </si>
  <si>
    <t>A14</t>
  </si>
  <si>
    <t>Sample 14</t>
  </si>
  <si>
    <t>A15</t>
  </si>
  <si>
    <t>Sample 15</t>
  </si>
  <si>
    <t>A16</t>
  </si>
  <si>
    <t>Sample 16</t>
  </si>
  <si>
    <t>A17</t>
  </si>
  <si>
    <t>Sample 17</t>
  </si>
  <si>
    <t>A18</t>
  </si>
  <si>
    <t>Sample 18</t>
  </si>
  <si>
    <t>A19</t>
  </si>
  <si>
    <t>Sample 19</t>
  </si>
  <si>
    <t>A20</t>
  </si>
  <si>
    <t>Sample 20</t>
  </si>
  <si>
    <t>A21</t>
  </si>
  <si>
    <t>Sample 21</t>
  </si>
  <si>
    <t>B1</t>
  </si>
  <si>
    <t>Sample 25</t>
  </si>
  <si>
    <t>B2</t>
  </si>
  <si>
    <t>Sample 26</t>
  </si>
  <si>
    <t>B3</t>
  </si>
  <si>
    <t>Sample 27</t>
  </si>
  <si>
    <t>B4</t>
  </si>
  <si>
    <t>Sample 28</t>
  </si>
  <si>
    <t>B5</t>
  </si>
  <si>
    <t>Sample 29</t>
  </si>
  <si>
    <t>B6</t>
  </si>
  <si>
    <t>Sample 30</t>
  </si>
  <si>
    <t>B7</t>
  </si>
  <si>
    <t>Sample 31</t>
  </si>
  <si>
    <t>B8</t>
  </si>
  <si>
    <t>Sample 32</t>
  </si>
  <si>
    <t>B9</t>
  </si>
  <si>
    <t>Sample 33</t>
  </si>
  <si>
    <t>B10</t>
  </si>
  <si>
    <t>Sample 34</t>
  </si>
  <si>
    <t>B11</t>
  </si>
  <si>
    <t>Sample 35</t>
  </si>
  <si>
    <t>B12</t>
  </si>
  <si>
    <t>Sample 36</t>
  </si>
  <si>
    <t>B13</t>
  </si>
  <si>
    <t>Sample 37</t>
  </si>
  <si>
    <t>B14</t>
  </si>
  <si>
    <t>Sample 38</t>
  </si>
  <si>
    <t>B15</t>
  </si>
  <si>
    <t>Sample 39</t>
  </si>
  <si>
    <t>B16</t>
  </si>
  <si>
    <t>Sample 40</t>
  </si>
  <si>
    <t>B17</t>
  </si>
  <si>
    <t>Sample 41</t>
  </si>
  <si>
    <t>B18</t>
  </si>
  <si>
    <t>Sample 42</t>
  </si>
  <si>
    <t>B19</t>
  </si>
  <si>
    <t>Sample 43</t>
  </si>
  <si>
    <t>B20</t>
  </si>
  <si>
    <t>Sample 44</t>
  </si>
  <si>
    <t>B21</t>
  </si>
  <si>
    <t>Sample 45</t>
  </si>
  <si>
    <t>C1</t>
  </si>
  <si>
    <t>Sample 49</t>
  </si>
  <si>
    <t>C2</t>
  </si>
  <si>
    <t>Sample 50</t>
  </si>
  <si>
    <t>C3</t>
  </si>
  <si>
    <t>Sample 51</t>
  </si>
  <si>
    <t>C4</t>
  </si>
  <si>
    <t>Sample 52</t>
  </si>
  <si>
    <t>C5</t>
  </si>
  <si>
    <t>Sample 53</t>
  </si>
  <si>
    <t>C6</t>
  </si>
  <si>
    <t>Sample 54</t>
  </si>
  <si>
    <t>C7</t>
  </si>
  <si>
    <t>Sample 55</t>
  </si>
  <si>
    <t>C8</t>
  </si>
  <si>
    <t>Sample 56</t>
  </si>
  <si>
    <t>C9</t>
  </si>
  <si>
    <t>Sample 57</t>
  </si>
  <si>
    <t>C10</t>
  </si>
  <si>
    <t>Sample 58</t>
  </si>
  <si>
    <t>C11</t>
  </si>
  <si>
    <t>Sample 59</t>
  </si>
  <si>
    <t>C12</t>
  </si>
  <si>
    <t>Sample 60</t>
  </si>
  <si>
    <t>C13</t>
  </si>
  <si>
    <t>Sample 61</t>
  </si>
  <si>
    <t>C14</t>
  </si>
  <si>
    <t>Sample 62</t>
  </si>
  <si>
    <t>C15</t>
  </si>
  <si>
    <t>Sample 63</t>
  </si>
  <si>
    <t>C16</t>
  </si>
  <si>
    <t>Sample 64</t>
  </si>
  <si>
    <t>C17</t>
  </si>
  <si>
    <t>Sample 65</t>
  </si>
  <si>
    <t>C18</t>
  </si>
  <si>
    <t>Sample 66</t>
  </si>
  <si>
    <t>C19</t>
  </si>
  <si>
    <t>Sample 67</t>
  </si>
  <si>
    <t>C20</t>
  </si>
  <si>
    <t>Sample 68</t>
  </si>
  <si>
    <t>C21</t>
  </si>
  <si>
    <t>Sample 69</t>
  </si>
  <si>
    <t>200a</t>
  </si>
  <si>
    <t>GFP exo</t>
  </si>
  <si>
    <t>C1 exo</t>
  </si>
  <si>
    <t>C1 Cell</t>
  </si>
  <si>
    <t>Gfp cell</t>
  </si>
  <si>
    <t>148a</t>
  </si>
  <si>
    <t>125a</t>
  </si>
  <si>
    <t>AVEERAGE</t>
  </si>
  <si>
    <t>AVERAGE</t>
  </si>
  <si>
    <t>2^DDct</t>
  </si>
  <si>
    <t>EXO</t>
  </si>
  <si>
    <t>CELL</t>
  </si>
  <si>
    <t>2^DDCT</t>
  </si>
  <si>
    <t>stdev</t>
  </si>
  <si>
    <t>Stdev</t>
  </si>
  <si>
    <t>Upper</t>
  </si>
  <si>
    <t>lower</t>
  </si>
  <si>
    <t>upper</t>
  </si>
  <si>
    <t>ddCT</t>
  </si>
  <si>
    <t>SE</t>
  </si>
  <si>
    <t>mean</t>
  </si>
  <si>
    <t>C1 EXO</t>
  </si>
  <si>
    <t>Gfp Exo</t>
  </si>
  <si>
    <t>gfp cell</t>
  </si>
  <si>
    <t>Average</t>
  </si>
  <si>
    <t>30a</t>
  </si>
  <si>
    <t>FROM PREVIOUS SHEET</t>
  </si>
  <si>
    <t>se</t>
  </si>
  <si>
    <t>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</si>
</sst>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0" xfId="0" applyFill="1" applyBorder="1"/>
    <xf numFmtId="164" fontId="0" fillId="0" borderId="0" xfId="0" applyNumberFormat="1"/>
    <xf numFmtId="0" fontId="0" fillId="0" borderId="11" xfId="0" applyBorder="1"/>
    <xf numFmtId="0" fontId="0" fillId="0" borderId="0" xfId="0" applyBorder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('EXP1'!$G$6,'EXP1'!$G$13)</c:f>
              <c:numCache>
                <c:formatCode>General</c:formatCode>
                <c:ptCount val="2"/>
                <c:pt idx="0">
                  <c:v>6.9975805540890154E-2</c:v>
                </c:pt>
                <c:pt idx="1">
                  <c:v>0.12053299228149425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('EXP1'!$H$6,'EXP1'!$H$13)</c:f>
              <c:numCache>
                <c:formatCode>General</c:formatCode>
                <c:ptCount val="2"/>
                <c:pt idx="0">
                  <c:v>0.27083761028074421</c:v>
                </c:pt>
                <c:pt idx="1">
                  <c:v>0.32725791716331526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061008"/>
        <c:axId val="220059888"/>
      </c:barChart>
      <c:catAx>
        <c:axId val="22006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59888"/>
        <c:crosses val="autoZero"/>
        <c:auto val="1"/>
        <c:lblAlgn val="ctr"/>
        <c:lblOffset val="100"/>
        <c:noMultiLvlLbl val="0"/>
      </c:catAx>
      <c:valAx>
        <c:axId val="2200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6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Exo v Cell GFP v</a:t>
            </a:r>
            <a:r>
              <a:rPr lang="en-AU" baseline="0"/>
              <a:t> Cavin1 148a 200a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('EXP1'!$G$8,'EXP1'!$G$15)</c:f>
                <c:numCache>
                  <c:formatCode>General</c:formatCode>
                  <c:ptCount val="2"/>
                  <c:pt idx="0">
                    <c:v>1.0647568418560642</c:v>
                  </c:pt>
                  <c:pt idx="1">
                    <c:v>1.9250458834013713</c:v>
                  </c:pt>
                </c:numCache>
              </c:numRef>
            </c:plus>
            <c:minus>
              <c:numRef>
                <c:f>('EXP1'!$G$9,'EXP1'!$G$16)</c:f>
                <c:numCache>
                  <c:formatCode>General</c:formatCode>
                  <c:ptCount val="2"/>
                  <c:pt idx="0">
                    <c:v>0.93918156774350348</c:v>
                  </c:pt>
                  <c:pt idx="1">
                    <c:v>0.51946813768048794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('EXP1'!$G$5,'EXP1'!$G$12)</c:f>
              <c:numCache>
                <c:formatCode>General</c:formatCode>
                <c:ptCount val="2"/>
                <c:pt idx="0">
                  <c:v>14.290653637644128</c:v>
                </c:pt>
                <c:pt idx="1">
                  <c:v>8.2964836520824736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('EXP1'!$H$8,'EXP1'!$H$15)</c:f>
                <c:numCache>
                  <c:formatCode>General</c:formatCode>
                  <c:ptCount val="2"/>
                  <c:pt idx="0">
                    <c:v>2.9881802985155268</c:v>
                  </c:pt>
                  <c:pt idx="1">
                    <c:v>2.5864862738464831</c:v>
                  </c:pt>
                </c:numCache>
              </c:numRef>
            </c:plus>
            <c:minus>
              <c:numRef>
                <c:f>('EXP1'!$H$9,'EXP1'!$H$16)</c:f>
                <c:numCache>
                  <c:formatCode>General</c:formatCode>
                  <c:ptCount val="2"/>
                  <c:pt idx="0">
                    <c:v>0.33465182823699818</c:v>
                  </c:pt>
                  <c:pt idx="1">
                    <c:v>0.38662490116866299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('EXP1'!$H$5,'EXP1'!$H$12)</c:f>
              <c:numCache>
                <c:formatCode>General</c:formatCode>
                <c:ptCount val="2"/>
                <c:pt idx="0">
                  <c:v>3.6922493850223477</c:v>
                </c:pt>
                <c:pt idx="1">
                  <c:v>3.0556938352112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584912"/>
        <c:axId val="218580992"/>
      </c:barChart>
      <c:catAx>
        <c:axId val="21858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80992"/>
        <c:crosses val="autoZero"/>
        <c:auto val="1"/>
        <c:lblAlgn val="ctr"/>
        <c:lblOffset val="100"/>
        <c:noMultiLvlLbl val="0"/>
      </c:catAx>
      <c:valAx>
        <c:axId val="2185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8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Cts</a:t>
            </a:r>
            <a:r>
              <a:rPr lang="en-AU" baseline="0"/>
              <a:t> for 200a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'EXP1'!$B$8:$E$8</c:f>
                <c:numCache>
                  <c:formatCode>General</c:formatCode>
                  <c:ptCount val="4"/>
                  <c:pt idx="0">
                    <c:v>4.3057345482507543</c:v>
                  </c:pt>
                  <c:pt idx="1">
                    <c:v>4.6912546296273359</c:v>
                  </c:pt>
                  <c:pt idx="2">
                    <c:v>10.746526570633575</c:v>
                  </c:pt>
                  <c:pt idx="3">
                    <c:v>6.0455686250343765</c:v>
                  </c:pt>
                </c:numCache>
              </c:numRef>
            </c:plus>
            <c:minus>
              <c:numRef>
                <c:f>'EXP1'!$B$8:$E$8</c:f>
                <c:numCache>
                  <c:formatCode>General</c:formatCode>
                  <c:ptCount val="4"/>
                  <c:pt idx="0">
                    <c:v>4.3057345482507543</c:v>
                  </c:pt>
                  <c:pt idx="1">
                    <c:v>4.6912546296273359</c:v>
                  </c:pt>
                  <c:pt idx="2">
                    <c:v>10.746526570633575</c:v>
                  </c:pt>
                  <c:pt idx="3">
                    <c:v>6.0455686250343765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'EXP1'!$B$7:$E$7</c:f>
              <c:numCache>
                <c:formatCode>General</c:formatCode>
                <c:ptCount val="4"/>
                <c:pt idx="0">
                  <c:v>20.389999999999997</c:v>
                </c:pt>
                <c:pt idx="1">
                  <c:v>14.378000000000004</c:v>
                </c:pt>
                <c:pt idx="2">
                  <c:v>17.145</c:v>
                </c:pt>
                <c:pt idx="3">
                  <c:v>13.635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578192"/>
        <c:axId val="218581552"/>
      </c:barChart>
      <c:catAx>
        <c:axId val="21857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81552"/>
        <c:crosses val="autoZero"/>
        <c:auto val="1"/>
        <c:lblAlgn val="ctr"/>
        <c:lblOffset val="100"/>
        <c:noMultiLvlLbl val="0"/>
      </c:catAx>
      <c:valAx>
        <c:axId val="2185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CTs</a:t>
            </a:r>
            <a:r>
              <a:rPr lang="en-AU" baseline="0"/>
              <a:t> for 148a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'EXP1'!$B$15:$E$15</c:f>
                <c:numCache>
                  <c:formatCode>General</c:formatCode>
                  <c:ptCount val="4"/>
                  <c:pt idx="0">
                    <c:v>4.9615793856392214</c:v>
                  </c:pt>
                  <c:pt idx="1">
                    <c:v>3.9577203034070059</c:v>
                  </c:pt>
                  <c:pt idx="2">
                    <c:v>10.548002575527434</c:v>
                  </c:pt>
                  <c:pt idx="3">
                    <c:v>5.5203079624238374</c:v>
                  </c:pt>
                </c:numCache>
              </c:numRef>
            </c:plus>
            <c:minus>
              <c:numRef>
                <c:f>'EXP1'!$B$15:$E$15</c:f>
                <c:numCache>
                  <c:formatCode>General</c:formatCode>
                  <c:ptCount val="4"/>
                  <c:pt idx="0">
                    <c:v>4.9615793856392214</c:v>
                  </c:pt>
                  <c:pt idx="1">
                    <c:v>3.9577203034070059</c:v>
                  </c:pt>
                  <c:pt idx="2">
                    <c:v>10.548002575527434</c:v>
                  </c:pt>
                  <c:pt idx="3">
                    <c:v>5.5203079624238374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'EXP1'!$B$14:$E$14</c:f>
              <c:numCache>
                <c:formatCode>General</c:formatCode>
                <c:ptCount val="4"/>
                <c:pt idx="0">
                  <c:v>19.157999999999998</c:v>
                </c:pt>
                <c:pt idx="1">
                  <c:v>12.59</c:v>
                </c:pt>
                <c:pt idx="2">
                  <c:v>16.697500000000002</c:v>
                </c:pt>
                <c:pt idx="3">
                  <c:v>12.12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058208"/>
        <c:axId val="220060448"/>
      </c:barChart>
      <c:catAx>
        <c:axId val="22005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60448"/>
        <c:crosses val="autoZero"/>
        <c:auto val="1"/>
        <c:lblAlgn val="ctr"/>
        <c:lblOffset val="100"/>
        <c:noMultiLvlLbl val="0"/>
      </c:catAx>
      <c:valAx>
        <c:axId val="2200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Cts</a:t>
            </a:r>
            <a:r>
              <a:rPr lang="en-AU" baseline="0"/>
              <a:t> for 125a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'EXP1'!$B$22:$E$22</c:f>
                <c:numCache>
                  <c:formatCode>General</c:formatCode>
                  <c:ptCount val="4"/>
                  <c:pt idx="0">
                    <c:v>5.4514465970052246</c:v>
                  </c:pt>
                  <c:pt idx="1">
                    <c:v>3.3325785812190567</c:v>
                  </c:pt>
                  <c:pt idx="2">
                    <c:v>11.982762619696677</c:v>
                  </c:pt>
                  <c:pt idx="3">
                    <c:v>6.2661597755988767</c:v>
                  </c:pt>
                </c:numCache>
              </c:numRef>
            </c:plus>
            <c:minus>
              <c:numRef>
                <c:f>'EXP1'!$B$22:$E$22</c:f>
                <c:numCache>
                  <c:formatCode>General</c:formatCode>
                  <c:ptCount val="4"/>
                  <c:pt idx="0">
                    <c:v>5.4514465970052246</c:v>
                  </c:pt>
                  <c:pt idx="1">
                    <c:v>3.3325785812190567</c:v>
                  </c:pt>
                  <c:pt idx="2">
                    <c:v>11.982762619696677</c:v>
                  </c:pt>
                  <c:pt idx="3">
                    <c:v>6.2661597755988767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'EXP1'!$B$21:$E$21</c:f>
              <c:numCache>
                <c:formatCode>General</c:formatCode>
                <c:ptCount val="4"/>
                <c:pt idx="0">
                  <c:v>20.948</c:v>
                </c:pt>
                <c:pt idx="1">
                  <c:v>13.556000000000001</c:v>
                </c:pt>
                <c:pt idx="2">
                  <c:v>21.54</c:v>
                </c:pt>
                <c:pt idx="3">
                  <c:v>14.6975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281648"/>
        <c:axId val="258282768"/>
      </c:barChart>
      <c:catAx>
        <c:axId val="25828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82768"/>
        <c:crosses val="autoZero"/>
        <c:auto val="1"/>
        <c:lblAlgn val="ctr"/>
        <c:lblOffset val="100"/>
        <c:noMultiLvlLbl val="0"/>
      </c:catAx>
      <c:valAx>
        <c:axId val="2582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8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ddCT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('EXP1'!$I$6,'EXP1'!$I$13)</c:f>
                <c:numCache>
                  <c:formatCode>General</c:formatCode>
                  <c:ptCount val="2"/>
                  <c:pt idx="0">
                    <c:v>-4.5262000154315807E-2</c:v>
                  </c:pt>
                  <c:pt idx="1">
                    <c:v>-0.47244641640162</c:v>
                  </c:pt>
                </c:numCache>
              </c:numRef>
            </c:plus>
            <c:minus>
              <c:numRef>
                <c:f>('EXP1'!$I$6,'EXP1'!$I$13)</c:f>
                <c:numCache>
                  <c:formatCode>General</c:formatCode>
                  <c:ptCount val="2"/>
                  <c:pt idx="0">
                    <c:v>-4.5262000154315807E-2</c:v>
                  </c:pt>
                  <c:pt idx="1">
                    <c:v>-0.47244641640162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('EXP1'!$A$4,'EXP1'!$A$12)</c:f>
              <c:strCache>
                <c:ptCount val="2"/>
                <c:pt idx="0">
                  <c:v>200a</c:v>
                </c:pt>
                <c:pt idx="1">
                  <c:v>148a</c:v>
                </c:pt>
              </c:strCache>
            </c:strRef>
          </c:cat>
          <c:val>
            <c:numRef>
              <c:f>('EXP1'!$I$5,'EXP1'!$I$12)</c:f>
              <c:numCache>
                <c:formatCode>General</c:formatCode>
                <c:ptCount val="2"/>
                <c:pt idx="0">
                  <c:v>-3.8369999999999962</c:v>
                </c:pt>
                <c:pt idx="1">
                  <c:v>-3.0524999999999949</c:v>
                </c:pt>
              </c:numCache>
            </c:numRef>
          </c:val>
        </c:ser>
        <c:ser>
          <c:idx val="1"/>
          <c:order val="1"/>
          <c:tx>
            <c:v>Cell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('EXP1'!$J$6,'EXP1'!$J$13)</c:f>
                <c:numCache>
                  <c:formatCode>General</c:formatCode>
                  <c:ptCount val="2"/>
                  <c:pt idx="0">
                    <c:v>-0.78963359948638967</c:v>
                  </c:pt>
                  <c:pt idx="1">
                    <c:v>-0.68549676768149426</c:v>
                  </c:pt>
                </c:numCache>
              </c:numRef>
            </c:plus>
            <c:minus>
              <c:numRef>
                <c:f>('EXP1'!$J$6,'EXP1'!$J$13)</c:f>
                <c:numCache>
                  <c:formatCode>General</c:formatCode>
                  <c:ptCount val="2"/>
                  <c:pt idx="0">
                    <c:v>-0.78963359948638967</c:v>
                  </c:pt>
                  <c:pt idx="1">
                    <c:v>-0.68549676768149426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('EXP1'!$A$4,'EXP1'!$A$12)</c:f>
              <c:strCache>
                <c:ptCount val="2"/>
                <c:pt idx="0">
                  <c:v>200a</c:v>
                </c:pt>
                <c:pt idx="1">
                  <c:v>148a</c:v>
                </c:pt>
              </c:strCache>
            </c:strRef>
          </c:cat>
          <c:val>
            <c:numRef>
              <c:f>('EXP1'!$J$5,'EXP1'!$J$12)</c:f>
              <c:numCache>
                <c:formatCode>General</c:formatCode>
                <c:ptCount val="2"/>
                <c:pt idx="0">
                  <c:v>-1.8845000000000027</c:v>
                </c:pt>
                <c:pt idx="1">
                  <c:v>-1.6114999999999995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209872"/>
        <c:axId val="215207632"/>
      </c:barChart>
      <c:catAx>
        <c:axId val="2152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07632"/>
        <c:crosses val="autoZero"/>
        <c:auto val="0"/>
        <c:lblAlgn val="ctr"/>
        <c:lblOffset val="100"/>
        <c:noMultiLvlLbl val="0"/>
      </c:catAx>
      <c:valAx>
        <c:axId val="2152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Data from exp1 and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Exo</c:v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('EXP2'!$B$32,'EXP2'!$B$35,'EXP2'!$B$38,'EXP2'!$B$41)</c:f>
                <c:numCache>
                  <c:formatCode>General</c:formatCode>
                  <c:ptCount val="4"/>
                  <c:pt idx="0">
                    <c:v>-4.5262000154315807E-2</c:v>
                  </c:pt>
                  <c:pt idx="1">
                    <c:v>-0.47244641640162</c:v>
                  </c:pt>
                  <c:pt idx="2">
                    <c:v>-1.9531858639539166</c:v>
                  </c:pt>
                  <c:pt idx="3">
                    <c:v>-3.5213961395654279</c:v>
                  </c:pt>
                </c:numCache>
              </c:numRef>
            </c:plus>
            <c:minus>
              <c:numRef>
                <c:f>('EXP2'!$B$32,'EXP2'!$B$35,'EXP2'!$B$38,'EXP2'!$B$41)</c:f>
                <c:numCache>
                  <c:formatCode>General</c:formatCode>
                  <c:ptCount val="4"/>
                  <c:pt idx="0">
                    <c:v>-4.5262000154315807E-2</c:v>
                  </c:pt>
                  <c:pt idx="1">
                    <c:v>-0.47244641640162</c:v>
                  </c:pt>
                  <c:pt idx="2">
                    <c:v>-1.9531858639539166</c:v>
                  </c:pt>
                  <c:pt idx="3">
                    <c:v>-3.5213961395654279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('EXP2'!$B$30,'EXP2'!$B$33,'EXP2'!$B$36,'EXP2'!$B$39)</c:f>
              <c:strCache>
                <c:ptCount val="4"/>
                <c:pt idx="0">
                  <c:v>200a</c:v>
                </c:pt>
                <c:pt idx="1">
                  <c:v>148a</c:v>
                </c:pt>
                <c:pt idx="2">
                  <c:v>30a</c:v>
                </c:pt>
                <c:pt idx="3">
                  <c:v>363</c:v>
                </c:pt>
              </c:strCache>
            </c:strRef>
          </c:cat>
          <c:val>
            <c:numRef>
              <c:f>('EXP2'!$B$31,'EXP2'!$B$34,'EXP2'!$B$37,'EXP2'!$B$40)</c:f>
              <c:numCache>
                <c:formatCode>General</c:formatCode>
                <c:ptCount val="4"/>
                <c:pt idx="0">
                  <c:v>-3.8369999999999962</c:v>
                </c:pt>
                <c:pt idx="1">
                  <c:v>-3.0524999999999949</c:v>
                </c:pt>
                <c:pt idx="2">
                  <c:v>-6.7541666666666682</c:v>
                </c:pt>
                <c:pt idx="3">
                  <c:v>-5.1775000000000038</c:v>
                </c:pt>
              </c:numCache>
            </c:numRef>
          </c:val>
        </c:ser>
        <c:ser>
          <c:idx val="1"/>
          <c:order val="1"/>
          <c:tx>
            <c:v>Cell</c:v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('EXP2'!$C$32,'EXP2'!$C$35,'EXP2'!$C$38,'EXP2'!$C$41)</c:f>
                <c:numCache>
                  <c:formatCode>General</c:formatCode>
                  <c:ptCount val="4"/>
                  <c:pt idx="0">
                    <c:v>-0.78963359948638967</c:v>
                  </c:pt>
                  <c:pt idx="1">
                    <c:v>-0.68549676768149426</c:v>
                  </c:pt>
                  <c:pt idx="2">
                    <c:v>-6.2989777139535201</c:v>
                  </c:pt>
                  <c:pt idx="3">
                    <c:v>-7.5264064428668682</c:v>
                  </c:pt>
                </c:numCache>
              </c:numRef>
            </c:plus>
            <c:minus>
              <c:numRef>
                <c:f>('EXP2'!$C$32,'EXP2'!$C$35,'EXP2'!$C$38,'EXP2'!$C$41)</c:f>
                <c:numCache>
                  <c:formatCode>General</c:formatCode>
                  <c:ptCount val="4"/>
                  <c:pt idx="0">
                    <c:v>-0.78963359948638967</c:v>
                  </c:pt>
                  <c:pt idx="1">
                    <c:v>-0.68549676768149426</c:v>
                  </c:pt>
                  <c:pt idx="2">
                    <c:v>-6.2989777139535201</c:v>
                  </c:pt>
                  <c:pt idx="3">
                    <c:v>-7.5264064428668682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('EXP2'!$B$30,'EXP2'!$B$33,'EXP2'!$B$36,'EXP2'!$B$39)</c:f>
              <c:strCache>
                <c:ptCount val="4"/>
                <c:pt idx="0">
                  <c:v>200a</c:v>
                </c:pt>
                <c:pt idx="1">
                  <c:v>148a</c:v>
                </c:pt>
                <c:pt idx="2">
                  <c:v>30a</c:v>
                </c:pt>
                <c:pt idx="3">
                  <c:v>363</c:v>
                </c:pt>
              </c:strCache>
            </c:strRef>
          </c:cat>
          <c:val>
            <c:numRef>
              <c:f>('EXP2'!$C$31,'EXP2'!$C$34,'EXP2'!$C$37,'EXP2'!$C$40)</c:f>
              <c:numCache>
                <c:formatCode>General</c:formatCode>
                <c:ptCount val="4"/>
                <c:pt idx="0">
                  <c:v>-1.8845000000000027</c:v>
                </c:pt>
                <c:pt idx="1">
                  <c:v>-1.6114999999999995</c:v>
                </c:pt>
                <c:pt idx="2">
                  <c:v>-6.1634999999999955</c:v>
                </c:pt>
                <c:pt idx="3">
                  <c:v>-5.6284999999999954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29456"/>
        <c:axId val="129135056"/>
      </c:barChart>
      <c:catAx>
        <c:axId val="12912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5056"/>
        <c:crosses val="autoZero"/>
        <c:auto val="1"/>
        <c:lblAlgn val="ctr"/>
        <c:lblOffset val="100"/>
        <c:noMultiLvlLbl val="0"/>
      </c:catAx>
      <c:valAx>
        <c:axId val="1291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ddCT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28</xdr:row>
      <xdr:rowOff>114300</xdr:rowOff>
    </xdr:from>
    <xdr:to>
      <xdr:col>14</xdr:col>
      <xdr:colOff>523875</xdr:colOff>
      <xdr:row>43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28</xdr:row>
      <xdr:rowOff>66675</xdr:rowOff>
    </xdr:from>
    <xdr:to>
      <xdr:col>7</xdr:col>
      <xdr:colOff>438150</xdr:colOff>
      <xdr:row>42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323850</xdr:colOff>
      <xdr:row>2</xdr:row>
      <xdr:rowOff>23812</xdr:rowOff>
    </xdr:from>
    <xdr:to>
      <xdr:col>22</xdr:col>
      <xdr:colOff>19050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442912</xdr:colOff>
      <xdr:row>16</xdr:row>
      <xdr:rowOff>166687</xdr:rowOff>
    </xdr:from>
    <xdr:to>
      <xdr:col>22</xdr:col>
      <xdr:colOff>138112</xdr:colOff>
      <xdr:row>31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61912</xdr:colOff>
      <xdr:row>8</xdr:row>
      <xdr:rowOff>52387</xdr:rowOff>
    </xdr:from>
    <xdr:to>
      <xdr:col>23</xdr:col>
      <xdr:colOff>366712</xdr:colOff>
      <xdr:row>22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742950</xdr:colOff>
      <xdr:row>8</xdr:row>
      <xdr:rowOff>100012</xdr:rowOff>
    </xdr:from>
    <xdr:to>
      <xdr:col>16</xdr:col>
      <xdr:colOff>85725</xdr:colOff>
      <xdr:row>22</xdr:row>
      <xdr:rowOff>176212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15</xdr:row>
      <xdr:rowOff>57150</xdr:rowOff>
    </xdr:from>
    <xdr:to>
      <xdr:col>18</xdr:col>
      <xdr:colOff>309562</xdr:colOff>
      <xdr:row>29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43" workbookViewId="0">
      <selection activeCell="E77" sqref="E77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t="s">
        <v>135</v>
      </c>
      <c r="B3">
        <v>255</v>
      </c>
      <c r="C3" t="s">
        <v>9</v>
      </c>
      <c r="D3" t="s">
        <v>10</v>
      </c>
      <c r="E3">
        <v>25.83</v>
      </c>
      <c r="G3">
        <v>0</v>
      </c>
    </row>
    <row r="4" spans="1:8" x14ac:dyDescent="0.25">
      <c r="A4" t="s">
        <v>135</v>
      </c>
      <c r="B4">
        <v>255</v>
      </c>
      <c r="C4" t="s">
        <v>11</v>
      </c>
      <c r="D4" t="s">
        <v>12</v>
      </c>
      <c r="E4">
        <v>15.41</v>
      </c>
      <c r="G4">
        <v>0</v>
      </c>
    </row>
    <row r="5" spans="1:8" x14ac:dyDescent="0.25">
      <c r="A5" t="s">
        <v>135</v>
      </c>
      <c r="B5">
        <v>255</v>
      </c>
      <c r="C5" t="s">
        <v>13</v>
      </c>
      <c r="D5" t="s">
        <v>14</v>
      </c>
      <c r="E5">
        <v>17.98</v>
      </c>
      <c r="G5">
        <v>0</v>
      </c>
    </row>
    <row r="6" spans="1:8" x14ac:dyDescent="0.25">
      <c r="A6" t="s">
        <v>135</v>
      </c>
      <c r="B6">
        <v>255</v>
      </c>
      <c r="C6" t="s">
        <v>15</v>
      </c>
      <c r="D6" t="s">
        <v>16</v>
      </c>
      <c r="E6">
        <v>18.91</v>
      </c>
      <c r="G6">
        <v>0</v>
      </c>
    </row>
    <row r="7" spans="1:8" x14ac:dyDescent="0.25">
      <c r="A7" t="s">
        <v>135</v>
      </c>
      <c r="B7">
        <v>255</v>
      </c>
      <c r="C7" t="s">
        <v>17</v>
      </c>
      <c r="D7" t="s">
        <v>18</v>
      </c>
      <c r="E7">
        <v>23.82</v>
      </c>
      <c r="G7">
        <v>0</v>
      </c>
    </row>
    <row r="8" spans="1:8" x14ac:dyDescent="0.25">
      <c r="A8" t="s">
        <v>135</v>
      </c>
      <c r="B8">
        <v>65280</v>
      </c>
      <c r="C8" t="s">
        <v>19</v>
      </c>
      <c r="D8" t="s">
        <v>20</v>
      </c>
      <c r="G8">
        <v>0</v>
      </c>
    </row>
    <row r="9" spans="1:8" x14ac:dyDescent="0.25">
      <c r="A9" t="s">
        <v>135</v>
      </c>
      <c r="B9">
        <v>255</v>
      </c>
      <c r="C9" t="s">
        <v>21</v>
      </c>
      <c r="D9" t="s">
        <v>22</v>
      </c>
      <c r="E9">
        <v>32.78</v>
      </c>
      <c r="G9">
        <v>0</v>
      </c>
    </row>
    <row r="10" spans="1:8" x14ac:dyDescent="0.25">
      <c r="A10" t="s">
        <v>135</v>
      </c>
      <c r="B10">
        <v>255</v>
      </c>
      <c r="C10" t="s">
        <v>23</v>
      </c>
      <c r="D10" t="s">
        <v>24</v>
      </c>
      <c r="E10">
        <v>9.16</v>
      </c>
      <c r="G10">
        <v>0</v>
      </c>
    </row>
    <row r="11" spans="1:8" x14ac:dyDescent="0.25">
      <c r="A11" t="s">
        <v>135</v>
      </c>
      <c r="B11">
        <v>255</v>
      </c>
      <c r="C11" t="s">
        <v>25</v>
      </c>
      <c r="D11" t="s">
        <v>26</v>
      </c>
      <c r="E11">
        <v>11.2</v>
      </c>
      <c r="G11">
        <v>0</v>
      </c>
    </row>
    <row r="12" spans="1:8" x14ac:dyDescent="0.25">
      <c r="A12" t="s">
        <v>135</v>
      </c>
      <c r="B12">
        <v>255</v>
      </c>
      <c r="C12" t="s">
        <v>27</v>
      </c>
      <c r="D12" t="s">
        <v>28</v>
      </c>
      <c r="E12">
        <v>15.44</v>
      </c>
      <c r="G12">
        <v>0</v>
      </c>
    </row>
    <row r="13" spans="1:8" x14ac:dyDescent="0.25">
      <c r="A13" t="s">
        <v>135</v>
      </c>
      <c r="B13">
        <v>65280</v>
      </c>
      <c r="C13" t="s">
        <v>29</v>
      </c>
      <c r="D13" t="s">
        <v>30</v>
      </c>
      <c r="G13">
        <v>0</v>
      </c>
    </row>
    <row r="14" spans="1:8" x14ac:dyDescent="0.25">
      <c r="A14" t="s">
        <v>135</v>
      </c>
      <c r="B14">
        <v>255</v>
      </c>
      <c r="C14" t="s">
        <v>31</v>
      </c>
      <c r="D14" t="s">
        <v>32</v>
      </c>
      <c r="E14">
        <v>20.92</v>
      </c>
      <c r="G14">
        <v>0</v>
      </c>
    </row>
    <row r="15" spans="1:8" x14ac:dyDescent="0.25">
      <c r="A15" t="s">
        <v>135</v>
      </c>
      <c r="B15">
        <v>255</v>
      </c>
      <c r="C15" t="s">
        <v>33</v>
      </c>
      <c r="D15" t="s">
        <v>34</v>
      </c>
      <c r="E15">
        <v>9.35</v>
      </c>
      <c r="G15">
        <v>0</v>
      </c>
    </row>
    <row r="16" spans="1:8" x14ac:dyDescent="0.25">
      <c r="A16" t="s">
        <v>135</v>
      </c>
      <c r="B16">
        <v>255</v>
      </c>
      <c r="C16" t="s">
        <v>35</v>
      </c>
      <c r="D16" t="s">
        <v>36</v>
      </c>
      <c r="E16">
        <v>17.39</v>
      </c>
      <c r="G16">
        <v>0</v>
      </c>
    </row>
    <row r="17" spans="1:7" x14ac:dyDescent="0.25">
      <c r="A17" t="s">
        <v>135</v>
      </c>
      <c r="B17">
        <v>255</v>
      </c>
      <c r="C17" t="s">
        <v>37</v>
      </c>
      <c r="D17" t="s">
        <v>38</v>
      </c>
      <c r="E17">
        <v>11.55</v>
      </c>
      <c r="G17">
        <v>0</v>
      </c>
    </row>
    <row r="18" spans="1:7" x14ac:dyDescent="0.25">
      <c r="A18" t="s">
        <v>135</v>
      </c>
      <c r="B18">
        <v>255</v>
      </c>
      <c r="C18" t="s">
        <v>39</v>
      </c>
      <c r="D18" t="s">
        <v>40</v>
      </c>
      <c r="E18">
        <v>12.68</v>
      </c>
      <c r="G18">
        <v>0</v>
      </c>
    </row>
    <row r="19" spans="1:7" x14ac:dyDescent="0.25">
      <c r="A19" t="s">
        <v>135</v>
      </c>
      <c r="B19">
        <v>255</v>
      </c>
      <c r="C19" t="s">
        <v>41</v>
      </c>
      <c r="D19" t="s">
        <v>42</v>
      </c>
      <c r="E19">
        <v>9.9</v>
      </c>
      <c r="G19">
        <v>0</v>
      </c>
    </row>
    <row r="20" spans="1:7" x14ac:dyDescent="0.25">
      <c r="A20" t="s">
        <v>135</v>
      </c>
      <c r="B20">
        <v>255</v>
      </c>
      <c r="C20" t="s">
        <v>43</v>
      </c>
      <c r="D20" t="s">
        <v>44</v>
      </c>
      <c r="E20">
        <v>11.6</v>
      </c>
      <c r="G20">
        <v>0</v>
      </c>
    </row>
    <row r="21" spans="1:7" x14ac:dyDescent="0.25">
      <c r="A21" t="s">
        <v>135</v>
      </c>
      <c r="B21">
        <v>65280</v>
      </c>
      <c r="C21" t="s">
        <v>45</v>
      </c>
      <c r="D21" t="s">
        <v>46</v>
      </c>
      <c r="G21">
        <v>0</v>
      </c>
    </row>
    <row r="22" spans="1:7" x14ac:dyDescent="0.25">
      <c r="A22" t="s">
        <v>135</v>
      </c>
      <c r="B22">
        <v>255</v>
      </c>
      <c r="C22" t="s">
        <v>47</v>
      </c>
      <c r="D22" t="s">
        <v>48</v>
      </c>
      <c r="E22">
        <v>10.4</v>
      </c>
      <c r="G22">
        <v>0</v>
      </c>
    </row>
    <row r="23" spans="1:7" x14ac:dyDescent="0.25">
      <c r="A23" t="s">
        <v>135</v>
      </c>
      <c r="B23">
        <v>255</v>
      </c>
      <c r="C23" t="s">
        <v>49</v>
      </c>
      <c r="D23" t="s">
        <v>50</v>
      </c>
      <c r="E23">
        <v>22.64</v>
      </c>
      <c r="G23">
        <v>0</v>
      </c>
    </row>
    <row r="27" spans="1:7" x14ac:dyDescent="0.25">
      <c r="A27" t="b">
        <v>1</v>
      </c>
      <c r="B27">
        <v>255</v>
      </c>
      <c r="C27" t="s">
        <v>51</v>
      </c>
      <c r="D27" t="s">
        <v>52</v>
      </c>
      <c r="E27">
        <v>25.69</v>
      </c>
      <c r="G27">
        <v>0</v>
      </c>
    </row>
    <row r="28" spans="1:7" x14ac:dyDescent="0.25">
      <c r="A28" t="b">
        <v>1</v>
      </c>
      <c r="B28">
        <v>255</v>
      </c>
      <c r="C28" t="s">
        <v>53</v>
      </c>
      <c r="D28" t="s">
        <v>54</v>
      </c>
      <c r="E28">
        <v>13.82</v>
      </c>
      <c r="G28">
        <v>0</v>
      </c>
    </row>
    <row r="29" spans="1:7" x14ac:dyDescent="0.25">
      <c r="A29" t="b">
        <v>1</v>
      </c>
      <c r="B29">
        <v>255</v>
      </c>
      <c r="C29" t="s">
        <v>55</v>
      </c>
      <c r="D29" t="s">
        <v>56</v>
      </c>
      <c r="E29">
        <v>14.77</v>
      </c>
      <c r="G29">
        <v>0</v>
      </c>
    </row>
    <row r="30" spans="1:7" x14ac:dyDescent="0.25">
      <c r="A30" t="b">
        <v>1</v>
      </c>
      <c r="B30">
        <v>255</v>
      </c>
      <c r="C30" t="s">
        <v>57</v>
      </c>
      <c r="D30" t="s">
        <v>58</v>
      </c>
      <c r="E30">
        <v>19.54</v>
      </c>
      <c r="G30">
        <v>0</v>
      </c>
    </row>
    <row r="31" spans="1:7" x14ac:dyDescent="0.25">
      <c r="A31" t="b">
        <v>1</v>
      </c>
      <c r="B31">
        <v>255</v>
      </c>
      <c r="C31" t="s">
        <v>59</v>
      </c>
      <c r="D31" t="s">
        <v>60</v>
      </c>
      <c r="E31">
        <v>21.97</v>
      </c>
      <c r="G31">
        <v>0</v>
      </c>
    </row>
    <row r="32" spans="1:7" x14ac:dyDescent="0.25">
      <c r="A32" t="b">
        <v>1</v>
      </c>
      <c r="B32">
        <v>65280</v>
      </c>
      <c r="C32" t="s">
        <v>61</v>
      </c>
      <c r="D32" t="s">
        <v>62</v>
      </c>
      <c r="G32">
        <v>0</v>
      </c>
    </row>
    <row r="33" spans="1:7" x14ac:dyDescent="0.25">
      <c r="A33" t="b">
        <v>1</v>
      </c>
      <c r="B33">
        <v>255</v>
      </c>
      <c r="C33" t="s">
        <v>63</v>
      </c>
      <c r="D33" t="s">
        <v>64</v>
      </c>
      <c r="E33">
        <v>31.97</v>
      </c>
      <c r="G33">
        <v>0</v>
      </c>
    </row>
    <row r="34" spans="1:7" x14ac:dyDescent="0.25">
      <c r="A34" t="b">
        <v>1</v>
      </c>
      <c r="B34">
        <v>255</v>
      </c>
      <c r="C34" t="s">
        <v>65</v>
      </c>
      <c r="D34" t="s">
        <v>66</v>
      </c>
      <c r="E34">
        <v>11.63</v>
      </c>
      <c r="G34">
        <v>0</v>
      </c>
    </row>
    <row r="35" spans="1:7" x14ac:dyDescent="0.25">
      <c r="A35" t="b">
        <v>1</v>
      </c>
      <c r="B35">
        <v>255</v>
      </c>
      <c r="C35" t="s">
        <v>67</v>
      </c>
      <c r="D35" t="s">
        <v>68</v>
      </c>
      <c r="E35">
        <v>8.2200000000000006</v>
      </c>
      <c r="G35">
        <v>0</v>
      </c>
    </row>
    <row r="36" spans="1:7" x14ac:dyDescent="0.25">
      <c r="A36" t="b">
        <v>1</v>
      </c>
      <c r="B36">
        <v>255</v>
      </c>
      <c r="C36" t="s">
        <v>69</v>
      </c>
      <c r="D36" t="s">
        <v>70</v>
      </c>
      <c r="E36">
        <v>14.97</v>
      </c>
      <c r="G36">
        <v>0</v>
      </c>
    </row>
    <row r="37" spans="1:7" x14ac:dyDescent="0.25">
      <c r="A37" t="b">
        <v>1</v>
      </c>
      <c r="B37">
        <v>65280</v>
      </c>
      <c r="C37" t="s">
        <v>71</v>
      </c>
      <c r="D37" t="s">
        <v>72</v>
      </c>
      <c r="G37">
        <v>0</v>
      </c>
    </row>
    <row r="38" spans="1:7" x14ac:dyDescent="0.25">
      <c r="A38" t="b">
        <v>1</v>
      </c>
      <c r="B38">
        <v>255</v>
      </c>
      <c r="C38" t="s">
        <v>73</v>
      </c>
      <c r="D38" t="s">
        <v>74</v>
      </c>
      <c r="E38">
        <v>19.489999999999998</v>
      </c>
      <c r="G38">
        <v>0</v>
      </c>
    </row>
    <row r="39" spans="1:7" x14ac:dyDescent="0.25">
      <c r="A39" t="b">
        <v>1</v>
      </c>
      <c r="B39">
        <v>255</v>
      </c>
      <c r="C39" t="s">
        <v>75</v>
      </c>
      <c r="D39" t="s">
        <v>76</v>
      </c>
      <c r="E39">
        <v>10.39</v>
      </c>
      <c r="G39">
        <v>0</v>
      </c>
    </row>
    <row r="40" spans="1:7" x14ac:dyDescent="0.25">
      <c r="A40" t="b">
        <v>1</v>
      </c>
      <c r="B40">
        <v>255</v>
      </c>
      <c r="C40" t="s">
        <v>77</v>
      </c>
      <c r="D40" t="s">
        <v>78</v>
      </c>
      <c r="E40">
        <v>12.3</v>
      </c>
      <c r="G40">
        <v>0</v>
      </c>
    </row>
    <row r="41" spans="1:7" x14ac:dyDescent="0.25">
      <c r="A41" t="b">
        <v>1</v>
      </c>
      <c r="B41">
        <v>255</v>
      </c>
      <c r="C41" t="s">
        <v>79</v>
      </c>
      <c r="D41" t="s">
        <v>80</v>
      </c>
      <c r="E41">
        <v>10.83</v>
      </c>
      <c r="G41">
        <v>0</v>
      </c>
    </row>
    <row r="42" spans="1:7" x14ac:dyDescent="0.25">
      <c r="A42" t="b">
        <v>1</v>
      </c>
      <c r="B42">
        <v>255</v>
      </c>
      <c r="C42" t="s">
        <v>81</v>
      </c>
      <c r="D42" t="s">
        <v>82</v>
      </c>
      <c r="E42">
        <v>9.94</v>
      </c>
      <c r="G42">
        <v>0</v>
      </c>
    </row>
    <row r="43" spans="1:7" x14ac:dyDescent="0.25">
      <c r="A43" t="b">
        <v>1</v>
      </c>
      <c r="B43">
        <v>255</v>
      </c>
      <c r="C43" t="s">
        <v>83</v>
      </c>
      <c r="D43" t="s">
        <v>84</v>
      </c>
      <c r="E43">
        <v>7.73</v>
      </c>
      <c r="G43">
        <v>0</v>
      </c>
    </row>
    <row r="44" spans="1:7" x14ac:dyDescent="0.25">
      <c r="A44" t="b">
        <v>1</v>
      </c>
      <c r="B44">
        <v>255</v>
      </c>
      <c r="C44" t="s">
        <v>85</v>
      </c>
      <c r="D44" t="s">
        <v>86</v>
      </c>
      <c r="E44">
        <v>9.81</v>
      </c>
      <c r="G44">
        <v>0</v>
      </c>
    </row>
    <row r="45" spans="1:7" x14ac:dyDescent="0.25">
      <c r="A45" t="b">
        <v>1</v>
      </c>
      <c r="B45">
        <v>65280</v>
      </c>
      <c r="C45" t="s">
        <v>87</v>
      </c>
      <c r="D45" t="s">
        <v>88</v>
      </c>
      <c r="G45">
        <v>0</v>
      </c>
    </row>
    <row r="46" spans="1:7" x14ac:dyDescent="0.25">
      <c r="A46" t="b">
        <v>1</v>
      </c>
      <c r="B46">
        <v>255</v>
      </c>
      <c r="C46" t="s">
        <v>89</v>
      </c>
      <c r="D46" t="s">
        <v>90</v>
      </c>
      <c r="E46">
        <v>10.76</v>
      </c>
      <c r="G46">
        <v>0</v>
      </c>
    </row>
    <row r="47" spans="1:7" x14ac:dyDescent="0.25">
      <c r="A47" t="b">
        <v>1</v>
      </c>
      <c r="B47">
        <v>255</v>
      </c>
      <c r="C47" t="s">
        <v>91</v>
      </c>
      <c r="D47" t="s">
        <v>92</v>
      </c>
      <c r="E47">
        <v>20.18</v>
      </c>
      <c r="G47">
        <v>0</v>
      </c>
    </row>
    <row r="51" spans="1:7" x14ac:dyDescent="0.25">
      <c r="A51" t="b">
        <v>1</v>
      </c>
      <c r="B51">
        <v>255</v>
      </c>
      <c r="C51" t="s">
        <v>93</v>
      </c>
      <c r="D51" t="s">
        <v>94</v>
      </c>
      <c r="E51">
        <v>28.52</v>
      </c>
      <c r="G51">
        <v>0</v>
      </c>
    </row>
    <row r="52" spans="1:7" x14ac:dyDescent="0.25">
      <c r="A52" t="b">
        <v>1</v>
      </c>
      <c r="B52">
        <v>255</v>
      </c>
      <c r="C52" t="s">
        <v>95</v>
      </c>
      <c r="D52" t="s">
        <v>96</v>
      </c>
      <c r="E52">
        <v>15.71</v>
      </c>
      <c r="G52">
        <v>0</v>
      </c>
    </row>
    <row r="53" spans="1:7" x14ac:dyDescent="0.25">
      <c r="A53" t="b">
        <v>1</v>
      </c>
      <c r="B53">
        <v>255</v>
      </c>
      <c r="C53" t="s">
        <v>97</v>
      </c>
      <c r="D53" t="s">
        <v>98</v>
      </c>
      <c r="E53">
        <v>16.350000000000001</v>
      </c>
      <c r="G53">
        <v>0</v>
      </c>
    </row>
    <row r="54" spans="1:7" x14ac:dyDescent="0.25">
      <c r="A54" t="b">
        <v>1</v>
      </c>
      <c r="B54">
        <v>255</v>
      </c>
      <c r="C54" t="s">
        <v>99</v>
      </c>
      <c r="D54" t="s">
        <v>100</v>
      </c>
      <c r="E54">
        <v>19.8</v>
      </c>
      <c r="G54">
        <v>0</v>
      </c>
    </row>
    <row r="55" spans="1:7" x14ac:dyDescent="0.25">
      <c r="A55" t="b">
        <v>1</v>
      </c>
      <c r="B55">
        <v>255</v>
      </c>
      <c r="C55" t="s">
        <v>101</v>
      </c>
      <c r="D55" t="s">
        <v>102</v>
      </c>
      <c r="E55">
        <v>24.36</v>
      </c>
      <c r="G55">
        <v>0</v>
      </c>
    </row>
    <row r="56" spans="1:7" x14ac:dyDescent="0.25">
      <c r="A56" t="b">
        <v>1</v>
      </c>
      <c r="B56">
        <v>65280</v>
      </c>
      <c r="C56" t="s">
        <v>103</v>
      </c>
      <c r="D56" t="s">
        <v>104</v>
      </c>
      <c r="E56" s="2">
        <v>32.29</v>
      </c>
      <c r="G56">
        <v>0</v>
      </c>
    </row>
    <row r="57" spans="1:7" x14ac:dyDescent="0.25">
      <c r="A57" t="b">
        <v>1</v>
      </c>
      <c r="B57">
        <v>65280</v>
      </c>
      <c r="C57" t="s">
        <v>105</v>
      </c>
      <c r="D57" t="s">
        <v>106</v>
      </c>
      <c r="E57" s="2">
        <v>36.43</v>
      </c>
      <c r="G57">
        <v>0</v>
      </c>
    </row>
    <row r="58" spans="1:7" x14ac:dyDescent="0.25">
      <c r="A58" t="b">
        <v>1</v>
      </c>
      <c r="B58">
        <v>255</v>
      </c>
      <c r="C58" t="s">
        <v>107</v>
      </c>
      <c r="D58" t="s">
        <v>108</v>
      </c>
      <c r="E58">
        <v>9.8699999999999992</v>
      </c>
      <c r="G58">
        <v>0</v>
      </c>
    </row>
    <row r="59" spans="1:7" x14ac:dyDescent="0.25">
      <c r="A59" t="b">
        <v>1</v>
      </c>
      <c r="B59">
        <v>255</v>
      </c>
      <c r="C59" t="s">
        <v>109</v>
      </c>
      <c r="D59" t="s">
        <v>110</v>
      </c>
      <c r="E59">
        <v>13.27</v>
      </c>
      <c r="G59">
        <v>0</v>
      </c>
    </row>
    <row r="60" spans="1:7" x14ac:dyDescent="0.25">
      <c r="A60" t="b">
        <v>1</v>
      </c>
      <c r="B60">
        <v>255</v>
      </c>
      <c r="C60" t="s">
        <v>111</v>
      </c>
      <c r="D60" t="s">
        <v>112</v>
      </c>
      <c r="E60">
        <v>15.84</v>
      </c>
      <c r="G60">
        <v>0</v>
      </c>
    </row>
    <row r="61" spans="1:7" x14ac:dyDescent="0.25">
      <c r="A61" t="b">
        <v>1</v>
      </c>
      <c r="B61">
        <v>65280</v>
      </c>
      <c r="C61" t="s">
        <v>113</v>
      </c>
      <c r="D61" t="s">
        <v>114</v>
      </c>
      <c r="G61">
        <v>0</v>
      </c>
    </row>
    <row r="62" spans="1:7" x14ac:dyDescent="0.25">
      <c r="A62" t="b">
        <v>1</v>
      </c>
      <c r="B62">
        <v>255</v>
      </c>
      <c r="C62" t="s">
        <v>115</v>
      </c>
      <c r="D62" t="s">
        <v>116</v>
      </c>
      <c r="E62">
        <v>19.350000000000001</v>
      </c>
      <c r="G62">
        <v>0</v>
      </c>
    </row>
    <row r="63" spans="1:7" x14ac:dyDescent="0.25">
      <c r="A63" t="b">
        <v>1</v>
      </c>
      <c r="B63">
        <v>255</v>
      </c>
      <c r="C63" t="s">
        <v>117</v>
      </c>
      <c r="D63" t="s">
        <v>118</v>
      </c>
      <c r="E63">
        <v>11.83</v>
      </c>
      <c r="G63">
        <v>0</v>
      </c>
    </row>
    <row r="64" spans="1:7" x14ac:dyDescent="0.25">
      <c r="A64" t="b">
        <v>1</v>
      </c>
      <c r="B64">
        <v>255</v>
      </c>
      <c r="C64" t="s">
        <v>119</v>
      </c>
      <c r="D64" t="s">
        <v>120</v>
      </c>
      <c r="E64">
        <v>13.41</v>
      </c>
      <c r="G64">
        <v>0</v>
      </c>
    </row>
    <row r="65" spans="1:7" x14ac:dyDescent="0.25">
      <c r="A65" t="b">
        <v>1</v>
      </c>
      <c r="B65">
        <v>255</v>
      </c>
      <c r="C65" t="s">
        <v>121</v>
      </c>
      <c r="D65" t="s">
        <v>122</v>
      </c>
      <c r="E65">
        <v>11.88</v>
      </c>
      <c r="G65">
        <v>0</v>
      </c>
    </row>
    <row r="66" spans="1:7" x14ac:dyDescent="0.25">
      <c r="A66" t="b">
        <v>1</v>
      </c>
      <c r="B66">
        <v>255</v>
      </c>
      <c r="C66" t="s">
        <v>123</v>
      </c>
      <c r="D66" t="s">
        <v>124</v>
      </c>
      <c r="E66">
        <v>11.31</v>
      </c>
      <c r="G66">
        <v>0</v>
      </c>
    </row>
    <row r="67" spans="1:7" x14ac:dyDescent="0.25">
      <c r="A67" t="b">
        <v>1</v>
      </c>
      <c r="B67">
        <v>255</v>
      </c>
      <c r="C67" t="s">
        <v>125</v>
      </c>
      <c r="D67" t="s">
        <v>126</v>
      </c>
      <c r="E67">
        <v>10.029999999999999</v>
      </c>
      <c r="G67">
        <v>0</v>
      </c>
    </row>
    <row r="68" spans="1:7" x14ac:dyDescent="0.25">
      <c r="A68" t="b">
        <v>1</v>
      </c>
      <c r="B68">
        <v>255</v>
      </c>
      <c r="C68" t="s">
        <v>127</v>
      </c>
      <c r="D68" t="s">
        <v>128</v>
      </c>
      <c r="E68">
        <v>10.63</v>
      </c>
      <c r="G68">
        <v>0</v>
      </c>
    </row>
    <row r="69" spans="1:7" x14ac:dyDescent="0.25">
      <c r="A69" t="b">
        <v>1</v>
      </c>
      <c r="B69">
        <v>65280</v>
      </c>
      <c r="C69" t="s">
        <v>129</v>
      </c>
      <c r="D69" t="s">
        <v>130</v>
      </c>
      <c r="G69">
        <v>0</v>
      </c>
    </row>
    <row r="70" spans="1:7" x14ac:dyDescent="0.25">
      <c r="A70" t="b">
        <v>1</v>
      </c>
      <c r="B70">
        <v>255</v>
      </c>
      <c r="C70" t="s">
        <v>131</v>
      </c>
      <c r="D70" t="s">
        <v>132</v>
      </c>
      <c r="E70">
        <v>14.52</v>
      </c>
      <c r="G70">
        <v>0</v>
      </c>
    </row>
    <row r="71" spans="1:7" x14ac:dyDescent="0.25">
      <c r="A71" t="b">
        <v>1</v>
      </c>
      <c r="B71">
        <v>255</v>
      </c>
      <c r="C71" t="s">
        <v>133</v>
      </c>
      <c r="D71" t="s">
        <v>134</v>
      </c>
      <c r="E71">
        <v>23.61</v>
      </c>
      <c r="G7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H28" sqref="H28"/>
    </sheetView>
  </sheetViews>
  <sheetFormatPr defaultRowHeight="15" x14ac:dyDescent="0.25"/>
  <cols>
    <col min="9" max="9" width="12" bestFit="1" customWidth="1"/>
    <col min="14" max="14" width="11.5703125" bestFit="1" customWidth="1"/>
  </cols>
  <sheetData>
    <row r="1" spans="1:14" x14ac:dyDescent="0.25">
      <c r="B1" t="s">
        <v>137</v>
      </c>
      <c r="C1" t="s">
        <v>138</v>
      </c>
      <c r="D1" t="s">
        <v>136</v>
      </c>
      <c r="E1" t="s">
        <v>139</v>
      </c>
    </row>
    <row r="2" spans="1:14" x14ac:dyDescent="0.25">
      <c r="A2" t="s">
        <v>135</v>
      </c>
      <c r="B2">
        <v>25.83</v>
      </c>
      <c r="C2">
        <v>20.92</v>
      </c>
      <c r="D2">
        <v>32.78</v>
      </c>
      <c r="E2">
        <v>9.9</v>
      </c>
    </row>
    <row r="3" spans="1:14" x14ac:dyDescent="0.25">
      <c r="A3" t="s">
        <v>135</v>
      </c>
      <c r="B3">
        <v>15.41</v>
      </c>
      <c r="C3">
        <v>9.35</v>
      </c>
      <c r="D3">
        <v>9.16</v>
      </c>
      <c r="E3">
        <v>11.6</v>
      </c>
      <c r="G3" t="s">
        <v>145</v>
      </c>
      <c r="H3" t="s">
        <v>146</v>
      </c>
    </row>
    <row r="4" spans="1:14" x14ac:dyDescent="0.25">
      <c r="A4" t="s">
        <v>135</v>
      </c>
      <c r="B4">
        <v>17.98</v>
      </c>
      <c r="C4">
        <v>17.39</v>
      </c>
      <c r="D4">
        <v>11.2</v>
      </c>
      <c r="G4" t="s">
        <v>144</v>
      </c>
      <c r="H4" t="s">
        <v>147</v>
      </c>
      <c r="I4" t="s">
        <v>153</v>
      </c>
      <c r="J4" t="s">
        <v>153</v>
      </c>
    </row>
    <row r="5" spans="1:14" x14ac:dyDescent="0.25">
      <c r="A5" t="s">
        <v>135</v>
      </c>
      <c r="B5">
        <v>18.91</v>
      </c>
      <c r="C5">
        <v>11.55</v>
      </c>
      <c r="D5">
        <v>15.44</v>
      </c>
      <c r="E5">
        <v>10.4</v>
      </c>
      <c r="G5">
        <f>2^((B7-D7)-(B21-D21))</f>
        <v>14.290653637644128</v>
      </c>
      <c r="H5">
        <f>2^((C7-E7)-(C21-E21))</f>
        <v>3.6922493850223477</v>
      </c>
      <c r="I5">
        <f>-((B7-D7)-(B21-D21))</f>
        <v>-3.8369999999999962</v>
      </c>
      <c r="J5">
        <f>-((C7-E7)-(C21-E21))</f>
        <v>-1.8845000000000027</v>
      </c>
      <c r="K5" t="s">
        <v>155</v>
      </c>
    </row>
    <row r="6" spans="1:14" x14ac:dyDescent="0.25">
      <c r="A6" t="s">
        <v>135</v>
      </c>
      <c r="B6">
        <v>23.82</v>
      </c>
      <c r="C6">
        <v>12.68</v>
      </c>
      <c r="E6">
        <v>22.64</v>
      </c>
      <c r="G6">
        <f>2^((D7-B7)-(D21-B21))</f>
        <v>6.9975805540890154E-2</v>
      </c>
      <c r="H6">
        <f>1/H5</f>
        <v>0.27083761028074421</v>
      </c>
      <c r="I6">
        <f>-((B8-D8)-(B22-D22))/2</f>
        <v>-4.5262000154315807E-2</v>
      </c>
      <c r="J6">
        <f>-((C8-E8)-(C22-E22))/2</f>
        <v>-0.78963359948638967</v>
      </c>
      <c r="K6" t="s">
        <v>154</v>
      </c>
    </row>
    <row r="7" spans="1:14" x14ac:dyDescent="0.25">
      <c r="A7" t="s">
        <v>142</v>
      </c>
      <c r="B7" s="1">
        <f>AVERAGE(B2:B6)</f>
        <v>20.389999999999997</v>
      </c>
      <c r="C7" s="1">
        <f t="shared" ref="C7:E7" si="0">AVERAGE(C2:C6)</f>
        <v>14.378000000000004</v>
      </c>
      <c r="D7" s="1">
        <f t="shared" si="0"/>
        <v>17.145</v>
      </c>
      <c r="E7" s="1">
        <f t="shared" si="0"/>
        <v>13.635</v>
      </c>
      <c r="N7" s="3"/>
    </row>
    <row r="8" spans="1:14" x14ac:dyDescent="0.25">
      <c r="A8" t="s">
        <v>148</v>
      </c>
      <c r="B8" s="1">
        <f>STDEV(B2:B6)</f>
        <v>4.3057345482507543</v>
      </c>
      <c r="C8" s="1">
        <f>STDEV(C2:C6)</f>
        <v>4.6912546296273359</v>
      </c>
      <c r="D8" s="1">
        <f>STDEV(D2:D6)</f>
        <v>10.746526570633575</v>
      </c>
      <c r="E8" s="1">
        <f>STDEV(E2:E6)</f>
        <v>6.0455686250343765</v>
      </c>
      <c r="F8" t="s">
        <v>152</v>
      </c>
      <c r="G8">
        <f>2^((B8-D8)-(B22-D22))</f>
        <v>1.0647568418560642</v>
      </c>
      <c r="H8">
        <f>2^((C8-E8)-(C22-E22))</f>
        <v>2.9881802985155268</v>
      </c>
    </row>
    <row r="9" spans="1:14" x14ac:dyDescent="0.25">
      <c r="A9" t="s">
        <v>140</v>
      </c>
      <c r="B9">
        <v>25.69</v>
      </c>
      <c r="C9">
        <v>19.489999999999998</v>
      </c>
      <c r="D9">
        <v>31.97</v>
      </c>
      <c r="E9">
        <v>7.73</v>
      </c>
      <c r="F9" t="s">
        <v>151</v>
      </c>
      <c r="G9">
        <f>2^((-B8--D8)-(-B22--D22))</f>
        <v>0.93918156774350348</v>
      </c>
      <c r="H9">
        <f>2^((-C8--E8)-(-C22--E22))</f>
        <v>0.33465182823699818</v>
      </c>
      <c r="I9" s="5"/>
      <c r="J9" s="5"/>
    </row>
    <row r="10" spans="1:14" x14ac:dyDescent="0.25">
      <c r="A10" t="s">
        <v>140</v>
      </c>
      <c r="B10">
        <v>13.82</v>
      </c>
      <c r="C10">
        <v>10.39</v>
      </c>
      <c r="D10">
        <v>11.63</v>
      </c>
      <c r="E10">
        <v>9.81</v>
      </c>
      <c r="I10" s="5"/>
      <c r="J10" s="5"/>
    </row>
    <row r="11" spans="1:14" x14ac:dyDescent="0.25">
      <c r="A11" t="s">
        <v>140</v>
      </c>
      <c r="B11">
        <v>14.77</v>
      </c>
      <c r="C11">
        <v>12.3</v>
      </c>
      <c r="D11">
        <v>8.2200000000000006</v>
      </c>
      <c r="G11" t="s">
        <v>153</v>
      </c>
      <c r="H11" t="s">
        <v>153</v>
      </c>
    </row>
    <row r="12" spans="1:14" x14ac:dyDescent="0.25">
      <c r="A12" t="s">
        <v>140</v>
      </c>
      <c r="B12">
        <v>19.54</v>
      </c>
      <c r="C12">
        <v>10.83</v>
      </c>
      <c r="D12">
        <v>14.97</v>
      </c>
      <c r="E12">
        <v>10.76</v>
      </c>
      <c r="G12">
        <f>2^((B14-D14)-(B21-D21))</f>
        <v>8.2964836520824736</v>
      </c>
      <c r="H12">
        <f>2^((C14-E14)-(C21-E21))</f>
        <v>3.0556938352112</v>
      </c>
      <c r="I12">
        <f>-((B14-D14)-(B21-D21))</f>
        <v>-3.0524999999999949</v>
      </c>
      <c r="J12">
        <f>-((C14-E14)-(C21-E21))</f>
        <v>-1.6114999999999995</v>
      </c>
      <c r="K12" t="s">
        <v>155</v>
      </c>
    </row>
    <row r="13" spans="1:14" x14ac:dyDescent="0.25">
      <c r="A13" t="s">
        <v>140</v>
      </c>
      <c r="B13">
        <v>21.97</v>
      </c>
      <c r="C13">
        <v>9.94</v>
      </c>
      <c r="E13">
        <v>20.18</v>
      </c>
      <c r="G13">
        <f>1/G12</f>
        <v>0.12053299228149425</v>
      </c>
      <c r="H13">
        <f>1/H12</f>
        <v>0.32725791716331526</v>
      </c>
      <c r="I13">
        <f>-((B15-D15)-(B22-D22))/2</f>
        <v>-0.47244641640162</v>
      </c>
      <c r="J13">
        <f>-((C15-E15)-(C22-E22))/2</f>
        <v>-0.68549676768149426</v>
      </c>
      <c r="K13" t="s">
        <v>154</v>
      </c>
    </row>
    <row r="14" spans="1:14" x14ac:dyDescent="0.25">
      <c r="A14" t="s">
        <v>143</v>
      </c>
      <c r="B14" s="1">
        <f>AVERAGE(B9:B13)</f>
        <v>19.157999999999998</v>
      </c>
      <c r="C14" s="1">
        <f t="shared" ref="C14:E14" si="1">AVERAGE(C9:C13)</f>
        <v>12.59</v>
      </c>
      <c r="D14" s="1">
        <f t="shared" si="1"/>
        <v>16.697500000000002</v>
      </c>
      <c r="E14" s="1">
        <f t="shared" si="1"/>
        <v>12.12</v>
      </c>
    </row>
    <row r="15" spans="1:14" x14ac:dyDescent="0.25">
      <c r="A15" s="4" t="s">
        <v>148</v>
      </c>
      <c r="B15">
        <f>STDEV(B9:B13)</f>
        <v>4.9615793856392214</v>
      </c>
      <c r="C15">
        <f>STDEV(C9:C13)</f>
        <v>3.9577203034070059</v>
      </c>
      <c r="D15">
        <f>STDEV(D9:D13)</f>
        <v>10.548002575527434</v>
      </c>
      <c r="E15">
        <f>STDEV(E9:E13)</f>
        <v>5.5203079624238374</v>
      </c>
      <c r="F15" t="s">
        <v>150</v>
      </c>
      <c r="G15">
        <f>2^((B15-D15)-(B22-D22))</f>
        <v>1.9250458834013713</v>
      </c>
      <c r="H15">
        <f>2^((C15-E15)-(C22-E22))</f>
        <v>2.5864862738464831</v>
      </c>
    </row>
    <row r="16" spans="1:14" x14ac:dyDescent="0.25">
      <c r="A16" t="s">
        <v>141</v>
      </c>
      <c r="B16">
        <v>28.52</v>
      </c>
      <c r="C16">
        <v>19.350000000000001</v>
      </c>
      <c r="D16" s="2">
        <v>32.29</v>
      </c>
      <c r="E16">
        <v>10.029999999999999</v>
      </c>
      <c r="F16" t="s">
        <v>151</v>
      </c>
      <c r="G16">
        <f>2^((-B15--D15)-(-B22--D22))</f>
        <v>0.51946813768048794</v>
      </c>
      <c r="H16">
        <f>2^((-C15--E15)-(-C22--E22))</f>
        <v>0.38662490116866299</v>
      </c>
    </row>
    <row r="17" spans="1:10" x14ac:dyDescent="0.25">
      <c r="A17" t="s">
        <v>141</v>
      </c>
      <c r="B17">
        <v>15.71</v>
      </c>
      <c r="C17">
        <v>11.83</v>
      </c>
      <c r="D17" s="2">
        <v>36.43</v>
      </c>
      <c r="E17">
        <v>10.63</v>
      </c>
    </row>
    <row r="18" spans="1:10" x14ac:dyDescent="0.25">
      <c r="A18" t="s">
        <v>141</v>
      </c>
      <c r="B18">
        <v>16.350000000000001</v>
      </c>
      <c r="C18">
        <v>13.41</v>
      </c>
      <c r="D18">
        <v>9.8699999999999992</v>
      </c>
    </row>
    <row r="19" spans="1:10" x14ac:dyDescent="0.25">
      <c r="A19" t="s">
        <v>141</v>
      </c>
      <c r="B19">
        <v>19.8</v>
      </c>
      <c r="C19">
        <v>11.88</v>
      </c>
      <c r="D19">
        <v>13.27</v>
      </c>
      <c r="E19">
        <v>14.52</v>
      </c>
      <c r="I19">
        <f>_xlfn.T.TEST(B9:B13,C9:C13,1,3)</f>
        <v>2.5461425876256258E-2</v>
      </c>
      <c r="J19">
        <f>_xlfn.T.TEST(C9:C13,D9:D13,1,3)</f>
        <v>0.25230872913446251</v>
      </c>
    </row>
    <row r="20" spans="1:10" x14ac:dyDescent="0.25">
      <c r="A20" t="s">
        <v>141</v>
      </c>
      <c r="B20">
        <v>24.36</v>
      </c>
      <c r="C20">
        <v>11.31</v>
      </c>
      <c r="D20">
        <v>15.84</v>
      </c>
      <c r="E20">
        <v>23.61</v>
      </c>
      <c r="G20" s="6"/>
      <c r="H20" s="8"/>
    </row>
    <row r="21" spans="1:10" x14ac:dyDescent="0.25">
      <c r="A21" t="s">
        <v>143</v>
      </c>
      <c r="B21" s="1">
        <f>AVERAGE(B16:B20)</f>
        <v>20.948</v>
      </c>
      <c r="C21" s="1">
        <f t="shared" ref="C21:E21" si="2">AVERAGE(C16:C20)</f>
        <v>13.556000000000001</v>
      </c>
      <c r="D21" s="1">
        <f t="shared" si="2"/>
        <v>21.54</v>
      </c>
      <c r="E21" s="1">
        <f t="shared" si="2"/>
        <v>14.6975</v>
      </c>
      <c r="G21" s="9"/>
      <c r="H21" s="7"/>
    </row>
    <row r="22" spans="1:10" x14ac:dyDescent="0.25">
      <c r="A22" s="4" t="s">
        <v>149</v>
      </c>
      <c r="B22">
        <f>STDEV(B16:B20)</f>
        <v>5.4514465970052246</v>
      </c>
      <c r="C22">
        <f>STDEV(C16:C20)</f>
        <v>3.3325785812190567</v>
      </c>
      <c r="D22">
        <f>STDEV(D16:D20)</f>
        <v>11.982762619696677</v>
      </c>
      <c r="E22">
        <f>STDEV(E16:E20)</f>
        <v>6.2661597755988767</v>
      </c>
    </row>
    <row r="27" spans="1:10" x14ac:dyDescent="0.25">
      <c r="G27">
        <f>_xlfn.T.TEST(B2:B6,C2:C6,1,3)</f>
        <v>3.4000379631014481E-2</v>
      </c>
      <c r="H27">
        <f>_xlfn.T.TEST(D2:D6,E2:E6,1,3)</f>
        <v>0.29755961366096617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abSelected="1" workbookViewId="0">
      <selection activeCell="G36" sqref="G36"/>
    </sheetView>
  </sheetViews>
  <sheetFormatPr defaultRowHeight="15" x14ac:dyDescent="0.25"/>
  <sheetData>
    <row r="2" spans="1:11" x14ac:dyDescent="0.25">
      <c r="B2" t="s">
        <v>156</v>
      </c>
      <c r="C2" t="s">
        <v>138</v>
      </c>
      <c r="D2" t="s">
        <v>157</v>
      </c>
      <c r="E2" t="s">
        <v>158</v>
      </c>
    </row>
    <row r="3" spans="1:11" x14ac:dyDescent="0.25">
      <c r="A3">
        <v>363</v>
      </c>
      <c r="B3">
        <v>26.18</v>
      </c>
      <c r="E3">
        <v>12.92</v>
      </c>
    </row>
    <row r="4" spans="1:11" x14ac:dyDescent="0.25">
      <c r="A4">
        <v>363</v>
      </c>
      <c r="B4">
        <v>14.54</v>
      </c>
      <c r="C4">
        <v>24.64</v>
      </c>
      <c r="E4">
        <v>17.29</v>
      </c>
      <c r="I4">
        <f>_xlfn.T.TEST(B3:B7,C3:C7,2,3)</f>
        <v>0.96575993254872261</v>
      </c>
      <c r="K4">
        <f>_xlfn.T.TEST(D3:D7,E3:E7,2,3)</f>
        <v>0.62123373139836435</v>
      </c>
    </row>
    <row r="5" spans="1:11" x14ac:dyDescent="0.25">
      <c r="A5">
        <v>363</v>
      </c>
      <c r="B5">
        <v>15.57</v>
      </c>
      <c r="D5">
        <v>15.84</v>
      </c>
    </row>
    <row r="6" spans="1:11" x14ac:dyDescent="0.25">
      <c r="A6">
        <v>363</v>
      </c>
      <c r="B6">
        <v>22.29</v>
      </c>
      <c r="C6">
        <v>15.19</v>
      </c>
      <c r="D6">
        <v>11.54</v>
      </c>
      <c r="E6">
        <v>16.64</v>
      </c>
      <c r="G6" s="9">
        <f>-((B8-D8)-(B16-D16))</f>
        <v>-5.1775000000000038</v>
      </c>
      <c r="H6" s="9">
        <f>-((C8-E8)-(C16-E16))</f>
        <v>-5.6284999999999954</v>
      </c>
    </row>
    <row r="7" spans="1:11" x14ac:dyDescent="0.25">
      <c r="A7">
        <v>363</v>
      </c>
      <c r="D7">
        <v>19.149999999999999</v>
      </c>
      <c r="E7">
        <v>21.1</v>
      </c>
      <c r="G7" s="9">
        <f>-((B9-D9)-(B17-D17))/2</f>
        <v>-3.5213961395654279</v>
      </c>
      <c r="H7" s="9">
        <f>-((C9-E9)-(C17-E17))/2</f>
        <v>-7.5264064428668682</v>
      </c>
    </row>
    <row r="8" spans="1:11" x14ac:dyDescent="0.25">
      <c r="A8" s="1" t="s">
        <v>143</v>
      </c>
      <c r="B8" s="1">
        <f>AVERAGE(B3:B7)</f>
        <v>19.645</v>
      </c>
      <c r="C8" s="1">
        <f t="shared" ref="C8:E8" si="0">AVERAGE(C3:C7)</f>
        <v>19.914999999999999</v>
      </c>
      <c r="D8" s="1">
        <f t="shared" si="0"/>
        <v>15.51</v>
      </c>
      <c r="E8" s="1">
        <f t="shared" si="0"/>
        <v>16.987500000000001</v>
      </c>
    </row>
    <row r="9" spans="1:11" x14ac:dyDescent="0.25">
      <c r="A9" s="1" t="s">
        <v>149</v>
      </c>
      <c r="B9" s="1">
        <f>STDEV(B3:B7)</f>
        <v>5.5488407197660043</v>
      </c>
      <c r="C9" s="1">
        <f t="shared" ref="C9:E9" si="1">STDEV(C3:C7)</f>
        <v>6.6821590822128742</v>
      </c>
      <c r="D9" s="1">
        <f t="shared" si="1"/>
        <v>3.8157174947839057</v>
      </c>
      <c r="E9" s="1">
        <f t="shared" si="1"/>
        <v>3.3500982572654951</v>
      </c>
      <c r="G9">
        <f>-((B8-D8)-(B26-D26))</f>
        <v>-4.7269999999999985</v>
      </c>
      <c r="H9">
        <f>-((C8-E8)-(C26-E26))</f>
        <v>-4.0689999999999973</v>
      </c>
    </row>
    <row r="10" spans="1:11" x14ac:dyDescent="0.25">
      <c r="G10">
        <f>-((B9-D9)-(B27-D27))</f>
        <v>-8.2644392476735504</v>
      </c>
      <c r="H10">
        <f>-((C9-E9)-(C27-E27))</f>
        <v>-6.2656420193271991</v>
      </c>
    </row>
    <row r="11" spans="1:11" x14ac:dyDescent="0.25">
      <c r="A11" s="5" t="s">
        <v>141</v>
      </c>
      <c r="B11" s="5"/>
      <c r="C11" s="5"/>
      <c r="D11" s="5"/>
      <c r="E11" s="5">
        <v>6.98</v>
      </c>
    </row>
    <row r="12" spans="1:11" x14ac:dyDescent="0.25">
      <c r="A12" s="5" t="s">
        <v>141</v>
      </c>
      <c r="B12" s="5">
        <v>15.4</v>
      </c>
      <c r="C12" s="5">
        <v>17.940000000000001</v>
      </c>
      <c r="D12" s="5">
        <v>39</v>
      </c>
      <c r="E12" s="5">
        <v>18.87</v>
      </c>
    </row>
    <row r="13" spans="1:11" x14ac:dyDescent="0.25">
      <c r="A13" s="5" t="s">
        <v>141</v>
      </c>
      <c r="B13" s="5">
        <v>15.36</v>
      </c>
      <c r="C13" s="5">
        <v>14.16</v>
      </c>
      <c r="D13" s="5">
        <v>17.850000000000001</v>
      </c>
      <c r="E13" s="2">
        <v>40.78</v>
      </c>
    </row>
    <row r="14" spans="1:11" x14ac:dyDescent="0.25">
      <c r="A14" s="5" t="s">
        <v>141</v>
      </c>
      <c r="B14" s="5"/>
      <c r="C14" s="5">
        <v>14.67</v>
      </c>
      <c r="D14" s="5">
        <v>11.07</v>
      </c>
      <c r="E14" s="5">
        <v>9.98</v>
      </c>
    </row>
    <row r="15" spans="1:11" x14ac:dyDescent="0.25">
      <c r="A15" s="4" t="s">
        <v>141</v>
      </c>
      <c r="B15" s="4">
        <v>27.95</v>
      </c>
      <c r="C15" s="4">
        <v>14.93</v>
      </c>
      <c r="D15" s="4">
        <v>14.53</v>
      </c>
      <c r="E15" s="4">
        <v>14.02</v>
      </c>
    </row>
    <row r="16" spans="1:11" x14ac:dyDescent="0.25">
      <c r="A16" s="1" t="s">
        <v>159</v>
      </c>
      <c r="B16" s="1">
        <f>AVERAGE(B11:B15)</f>
        <v>19.569999999999997</v>
      </c>
      <c r="C16" s="1">
        <f t="shared" ref="C16:E16" si="2">AVERAGE(C11:C15)</f>
        <v>15.425000000000001</v>
      </c>
      <c r="D16" s="1">
        <f t="shared" si="2"/>
        <v>20.612500000000001</v>
      </c>
      <c r="E16" s="1">
        <f t="shared" si="2"/>
        <v>18.125999999999998</v>
      </c>
    </row>
    <row r="17" spans="1:8" x14ac:dyDescent="0.25">
      <c r="A17" s="10" t="s">
        <v>149</v>
      </c>
      <c r="B17" s="1">
        <f>STDEV(B11:B15)</f>
        <v>7.2573204421466864</v>
      </c>
      <c r="C17" s="1">
        <f t="shared" ref="C17:E17" si="3">STDEV(C11:C15)</f>
        <v>1.7068977708111293</v>
      </c>
      <c r="D17" s="1">
        <f t="shared" si="3"/>
        <v>12.566989496295443</v>
      </c>
      <c r="E17" s="1">
        <f t="shared" si="3"/>
        <v>13.427649831597487</v>
      </c>
    </row>
    <row r="18" spans="1:8" x14ac:dyDescent="0.25">
      <c r="A18" t="s">
        <v>160</v>
      </c>
      <c r="B18">
        <v>21.15</v>
      </c>
      <c r="C18">
        <v>23.13</v>
      </c>
      <c r="E18">
        <v>15.44</v>
      </c>
    </row>
    <row r="19" spans="1:8" x14ac:dyDescent="0.25">
      <c r="A19" t="s">
        <v>160</v>
      </c>
      <c r="B19">
        <v>17.07</v>
      </c>
      <c r="C19">
        <v>17.7</v>
      </c>
      <c r="E19">
        <v>18.989999999999998</v>
      </c>
      <c r="G19">
        <f>_xlfn.T.TEST(B18:B22,C18:C22,2,3)</f>
        <v>0.90055921378557513</v>
      </c>
      <c r="H19">
        <f>_xlfn.T.TEST(D18:D22,E18:E22,2,3)</f>
        <v>0.40116989382947177</v>
      </c>
    </row>
    <row r="20" spans="1:8" x14ac:dyDescent="0.25">
      <c r="A20" t="s">
        <v>160</v>
      </c>
      <c r="B20">
        <v>16.27</v>
      </c>
      <c r="C20">
        <v>16.920000000000002</v>
      </c>
      <c r="D20">
        <v>10.55</v>
      </c>
    </row>
    <row r="21" spans="1:8" x14ac:dyDescent="0.25">
      <c r="A21" t="s">
        <v>160</v>
      </c>
      <c r="B21">
        <v>21.25</v>
      </c>
      <c r="D21">
        <v>11.25</v>
      </c>
      <c r="E21">
        <v>12.88</v>
      </c>
    </row>
    <row r="22" spans="1:8" x14ac:dyDescent="0.25">
      <c r="A22" t="s">
        <v>160</v>
      </c>
      <c r="D22">
        <v>17.87</v>
      </c>
      <c r="E22">
        <v>15.84</v>
      </c>
      <c r="G22">
        <f>-((B23-D23)-(B26-D26))</f>
        <v>-6.303666666666663</v>
      </c>
      <c r="H22">
        <f>-((C23-E23)-(C26-E26))</f>
        <v>-4.6039999999999974</v>
      </c>
    </row>
    <row r="23" spans="1:8" x14ac:dyDescent="0.25">
      <c r="A23" t="s">
        <v>159</v>
      </c>
      <c r="B23">
        <f>AVERAGE(B18:B22)</f>
        <v>18.934999999999999</v>
      </c>
      <c r="C23">
        <f t="shared" ref="C23:E23" si="4">AVERAGE(C18:C22)</f>
        <v>19.25</v>
      </c>
      <c r="D23">
        <f t="shared" si="4"/>
        <v>13.223333333333334</v>
      </c>
      <c r="E23">
        <f t="shared" si="4"/>
        <v>15.787500000000001</v>
      </c>
      <c r="G23">
        <f>-((B24-D24)-(B27-D27))</f>
        <v>-5.1280186964505283</v>
      </c>
      <c r="H23">
        <f>-((C24-E24)-(C27-E27))</f>
        <v>-3.8107845615005034</v>
      </c>
    </row>
    <row r="24" spans="1:8" x14ac:dyDescent="0.25">
      <c r="B24">
        <f>STDEV(B18:B22)</f>
        <v>2.6360260494413592</v>
      </c>
      <c r="C24">
        <f t="shared" ref="C24:E24" si="5">STDEV(C18:C22)</f>
        <v>3.3827355793795069</v>
      </c>
      <c r="D24">
        <f t="shared" si="5"/>
        <v>4.0393233756822831</v>
      </c>
      <c r="E24">
        <f t="shared" si="5"/>
        <v>2.5055322122588235</v>
      </c>
    </row>
    <row r="25" spans="1:8" x14ac:dyDescent="0.25">
      <c r="G25" s="9">
        <f>-((B23-D23)-(B16-D16))</f>
        <v>-6.7541666666666682</v>
      </c>
      <c r="H25" s="9">
        <f>-((C23-E23)-(C16-E16))</f>
        <v>-6.1634999999999955</v>
      </c>
    </row>
    <row r="26" spans="1:8" x14ac:dyDescent="0.25">
      <c r="B26">
        <v>20.948</v>
      </c>
      <c r="C26">
        <v>13.556000000000001</v>
      </c>
      <c r="D26">
        <v>21.54</v>
      </c>
      <c r="E26">
        <v>14.6975</v>
      </c>
      <c r="G26" s="9">
        <f>-((B24-D24)-(B17-D17))/2</f>
        <v>-1.9531858639539166</v>
      </c>
      <c r="H26" s="9">
        <f>-((C24-E24)-(C17-E17))/2</f>
        <v>-6.2989777139535201</v>
      </c>
    </row>
    <row r="27" spans="1:8" x14ac:dyDescent="0.25">
      <c r="B27">
        <v>5.4514465970052246</v>
      </c>
      <c r="C27">
        <v>3.3325785812190567</v>
      </c>
      <c r="D27">
        <v>11.982762619696677</v>
      </c>
      <c r="E27">
        <v>6.2661597755988767</v>
      </c>
    </row>
    <row r="29" spans="1:8" x14ac:dyDescent="0.25">
      <c r="A29" t="s">
        <v>161</v>
      </c>
    </row>
    <row r="30" spans="1:8" x14ac:dyDescent="0.25">
      <c r="B30" t="s">
        <v>135</v>
      </c>
    </row>
    <row r="31" spans="1:8" x14ac:dyDescent="0.25">
      <c r="A31" t="s">
        <v>155</v>
      </c>
      <c r="B31">
        <v>-3.8369999999999962</v>
      </c>
      <c r="C31">
        <v>-1.8845000000000027</v>
      </c>
    </row>
    <row r="32" spans="1:8" x14ac:dyDescent="0.25">
      <c r="A32" t="s">
        <v>162</v>
      </c>
      <c r="B32">
        <v>-4.5262000154315807E-2</v>
      </c>
      <c r="C32">
        <v>-0.78963359948638967</v>
      </c>
    </row>
    <row r="33" spans="1:4" x14ac:dyDescent="0.25">
      <c r="B33" t="s">
        <v>140</v>
      </c>
    </row>
    <row r="34" spans="1:4" x14ac:dyDescent="0.25">
      <c r="A34" t="s">
        <v>155</v>
      </c>
      <c r="B34">
        <v>-3.0524999999999949</v>
      </c>
      <c r="C34">
        <v>-1.6114999999999995</v>
      </c>
    </row>
    <row r="35" spans="1:4" x14ac:dyDescent="0.25">
      <c r="A35" t="s">
        <v>162</v>
      </c>
      <c r="B35">
        <v>-0.47244641640162</v>
      </c>
      <c r="C35">
        <v>-0.68549676768149426</v>
      </c>
    </row>
    <row r="36" spans="1:4" x14ac:dyDescent="0.25">
      <c r="B36" s="5" t="s">
        <v>160</v>
      </c>
      <c r="C36" s="5"/>
    </row>
    <row r="37" spans="1:4" x14ac:dyDescent="0.25">
      <c r="B37">
        <v>-6.7541666666666682</v>
      </c>
      <c r="C37">
        <v>-6.1634999999999955</v>
      </c>
      <c r="D37" t="s">
        <v>163</v>
      </c>
    </row>
    <row r="38" spans="1:4" x14ac:dyDescent="0.25">
      <c r="B38">
        <v>-1.9531858639539166</v>
      </c>
      <c r="C38">
        <v>-6.2989777139535201</v>
      </c>
    </row>
    <row r="39" spans="1:4" x14ac:dyDescent="0.25">
      <c r="B39">
        <v>363</v>
      </c>
    </row>
    <row r="40" spans="1:4" x14ac:dyDescent="0.25">
      <c r="B40">
        <v>-5.1775000000000038</v>
      </c>
      <c r="C40">
        <v>-5.6284999999999954</v>
      </c>
    </row>
    <row r="41" spans="1:4" x14ac:dyDescent="0.25">
      <c r="B41">
        <v>-3.5213961395654279</v>
      </c>
      <c r="C41">
        <v>-7.5264064428668682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Exp2200a_148a_125a_CT</vt:lpstr>
      <vt:lpstr>EXP1</vt:lpstr>
      <vt:lpstr>EXP2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2016-06-01T03:57:33Z</dcterms:created>
  <dcterms:modified xsi:type="dcterms:W3CDTF">2016-06-08T03:16:46Z</dcterms:modified>
</cp:coreProperties>
</file>