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472" documentId="13_ncr:1_{679CD6E7-C354-49D7-932E-3BF61B59A59F}" xr6:coauthVersionLast="47" xr6:coauthVersionMax="47" xr10:uidLastSave="{525D989D-DFB6-4329-BC2F-D99BCC57685A}"/>
  <bookViews>
    <workbookView xWindow="-108" yWindow="-108" windowWidth="23256" windowHeight="12456"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AJ42" i="5" s="1"/>
  <c r="J43" i="5"/>
  <c r="AJ43" i="5" s="1"/>
  <c r="J44" i="5"/>
  <c r="AJ44" i="5" s="1"/>
  <c r="J45" i="5"/>
  <c r="AJ45" i="5" s="1"/>
  <c r="J46" i="5"/>
  <c r="AJ46" i="5" s="1"/>
  <c r="J47" i="5"/>
  <c r="AJ47" i="5" s="1"/>
  <c r="J48" i="5"/>
  <c r="AJ48" i="5" s="1"/>
  <c r="J49" i="5"/>
  <c r="AJ49" i="5" s="1"/>
  <c r="J50" i="5"/>
  <c r="J51" i="5"/>
  <c r="AJ51" i="5" s="1"/>
  <c r="J52" i="5"/>
  <c r="J53" i="5"/>
  <c r="AJ53" i="5" s="1"/>
  <c r="J54" i="5"/>
  <c r="AJ54" i="5" s="1"/>
  <c r="J55" i="5"/>
  <c r="AJ55" i="5" s="1"/>
  <c r="J56" i="5"/>
  <c r="AJ56" i="5" s="1"/>
  <c r="J57" i="5"/>
  <c r="AJ57" i="5" s="1"/>
  <c r="J58" i="5"/>
  <c r="AJ58" i="5" s="1"/>
  <c r="J59" i="5"/>
  <c r="AJ59" i="5" s="1"/>
  <c r="J60" i="5"/>
  <c r="AJ60" i="5" s="1"/>
  <c r="J61" i="5"/>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50" i="5"/>
  <c r="AJ52" i="5"/>
  <c r="AJ61"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AJ36" i="11"/>
  <c r="AJ37" i="11"/>
  <c r="AJ38" i="11"/>
  <c r="AJ39" i="11"/>
  <c r="J40" i="11"/>
  <c r="AJ40" i="11" s="1"/>
  <c r="AJ41" i="11"/>
  <c r="AJ42" i="11"/>
  <c r="AJ43" i="11"/>
  <c r="AJ44" i="11"/>
  <c r="AJ45" i="11"/>
  <c r="AJ46" i="11"/>
  <c r="AJ47" i="1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<sst xmlns="http://schemas.openxmlformats.org/spreadsheetml/2006/main" count="658" uniqueCount="244">
  <si>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</si>
  <si>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</si>
  <si>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</si>
  <si>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</si>
  <si>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</si>
  <si>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</si>
  <si>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</si>
  <si>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</si>
  <si>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</si>
  <si>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</si>
  <si>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</si>
  <si>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</si>
  <si>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</si>
  <si>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</si>
  <si>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</si>
  <si>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</si>
  <si>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</si>
  <si>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</si>
  <si>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</si>
  <si>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</si>
  <si>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</si>
  <si>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</si>
  <si>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</si>
  <si>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</si>
  <si>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</si>
  <si>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</si>
  <si>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</si>
  <si>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</si>
  <si>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</si>
  <si>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</si>
  <si>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</si>
  <si>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</si>
  <si>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</si>
  <si>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</si>
  <si>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</si>
  <si>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</si>
  <si>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</si>
  <si>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</si>
  <si>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</si>
  <si>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</si>
  <si>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</si>
  <si>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</si>
  <si>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</si>
  <si>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</si>
  <si>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</si>
  <si>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</si>
  <si>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</si>
  <si>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</si>
  <si>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</si>
  <si>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</si>
  <si>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</si>
  <si>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</si>
  <si>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</si>
  <si>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</si>
  <si>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</si>
  <si>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</si>
  <si>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</si>
  <si>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</si>
  <si>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</si>
  <si>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</si>
  <si>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</si>
  <si>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</si>
  <si>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</si>
  <si>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</si>
  <si>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</si>
  <si>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</si>
  <si>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</si>
  <si>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</si>
  <si>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</si>
  <si>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</si>
  <si>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</si>
  <si>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</si>
  <si>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</si>
  <si>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</si>
  <si>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</si>
  <si>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</si>
  <si>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</si>
  <si>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</si>
  <si>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</si>
  <si>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</si>
  <si>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</si>
  <si>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</si>
  <si>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</si>
  <si>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</si>
  <si>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</si>
  <si>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</si>
  <si>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</si>
  <si>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</si>
  <si>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</si>
  <si>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</si>
  <si>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</si>
  <si>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</si>
  <si>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</si>
  <si>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</si>
  <si>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</si>
  <si>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</si>
  <si>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</si>
  <si>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</si>
  <si>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</si>
  <si>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</si>
  <si>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</si>
  <si>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</si>
  <si>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</si>
  <si>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</si>
  <si>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</si>
  <si>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</si>
  <si>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</si>
  <si>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</si>
  <si>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</si>
  <si>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</si>
  <si>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</si>
  <si>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</si>
  <si>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</si>
  <si>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</si>
  <si>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</si>
  <si>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</si>
  <si>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</si>
  <si>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</si>
  <si>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</si>
  <si>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</si>
  <si>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</si>
  <si>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</si>
  <si>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</si>
  <si>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</si>
  <si>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</si>
  <si>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</si>
  <si>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</si>
  <si>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</si>
  <si>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</si>
  <si>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</si>
  <si>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</si>
  <si>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</si>
  <si>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</si>
  <si>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</si>
  <si>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</si>
  <si>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</si>
  <si>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</si>
  <si>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</si>
  <si>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</si>
  <si>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</si>
  <si>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</si>
  <si>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</si>
  <si>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</si>
  <si>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</si>
  <si>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</si>
  <si>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</si>
  <si>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</si>
  <si>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</si>
  <si>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</si>
  <si>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</si>
  <si>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</si>
  <si>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</si>
  <si>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</si>
  <si>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</si>
  <si>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</si>
  <si>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</si>
  <si>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</si>
  <si>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</si>
  <si>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</si>
  <si>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</si>
  <si>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</si>
  <si>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</si>
  <si>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</si>
  <si>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</si>
  <si>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</si>
  <si>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</si>
  <si>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</si>
  <si>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</si>
  <si>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</si>
  <si>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</si>
  <si>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</si>
  <si>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</si>
  <si>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</si>
  <si>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</si>
  <si>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</si>
  <si>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</si>
  <si>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</si>
  <si>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</si>
  <si>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</si>
  <si>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</si>
  <si>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</si>
  <si>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</si>
  <si>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</si>
  <si>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</si>
  <si>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</si>
  <si>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</si>
  <si>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</si>
  <si>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</si>
  <si>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</si>
  <si>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</si>
  <si>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</si>
  <si>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</si>
  <si>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</si>
  <si>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</si>
  <si>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</si>
  <si>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</si>
  <si>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</si>
  <si>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</si>
  <si>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</si>
  <si>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</si>
  <si>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</si>
  <si>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</si>
  <si>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</si>
  <si>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</si>
  <si>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</si>
  <si>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</si>
  <si>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</si>
  <si>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</si>
  <si>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</si>
  <si>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</si>
  <si>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</si>
  <si>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</si>
  <si>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</si>
  <si>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</si>
  <si>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</si>
  <si>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</si>
  <si>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</si>
  <si>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</si>
  <si>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</si>
  <si>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</si>
  <si>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</si>
  <si>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</si>
  <si>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</si>
  <si>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</si>
  <si>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</si>
  <si>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</si>
  <si>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</si>
  <si>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</si>
  <si>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</si>
  <si>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</si>
  <si>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</si>
  <si>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</si>
  <si>
    <t>snx</t>
  </si>
  <si>
    <t>btc dalend anders deze niet gepakt</t>
  </si>
  <si>
    <t>link</t>
  </si>
  <si>
    <t xml:space="preserve">h </t>
  </si>
  <si>
    <t>op</t>
  </si>
  <si>
    <t>cake</t>
  </si>
  <si>
    <t>mnt</t>
  </si>
  <si>
    <t>btc snelle daling. Kon ik niks aan doen.</t>
  </si>
  <si>
    <t>kas</t>
  </si>
  <si>
    <t>bel</t>
  </si>
  <si>
    <t>avax</t>
  </si>
  <si>
    <t>in 1 keer dikke stijging.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</si>
</sst>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546875" defaultRowHeight="15.75" customHeight="1" x14ac:dyDescent="0.25"/>
  <cols>
    <col min="1" max="1" width="47.109375" customWidth="1"/>
    <col min="2" max="2" width="180.88671875" customWidth="1"/>
  </cols>
  <sheetData>
    <row r="1" spans="1:2" ht="15" x14ac:dyDescent="0.25">
      <c r="A1" s="86"/>
      <c r="B1" s="86"/>
    </row>
    <row r="2" spans="1:2" ht="15.6" x14ac:dyDescent="0.3">
      <c r="A2" s="87" t="s">
        <v>0</v>
      </c>
      <c r="B2" s="86" t="s">
        <v>159</v>
      </c>
    </row>
    <row r="3" spans="1:2" ht="15.6" x14ac:dyDescent="0.3">
      <c r="A3" s="87"/>
      <c r="B3" s="86"/>
    </row>
    <row r="4" spans="1:2" ht="15.6" x14ac:dyDescent="0.3">
      <c r="A4" s="87" t="s">
        <v>139</v>
      </c>
      <c r="B4" s="86" t="s">
        <v>136</v>
      </c>
    </row>
    <row r="5" spans="1:2" ht="15.6" x14ac:dyDescent="0.3">
      <c r="A5" s="87" t="s">
        <v>137</v>
      </c>
      <c r="B5" s="86" t="s">
        <v>138</v>
      </c>
    </row>
    <row r="6" spans="1:2" ht="15.6" x14ac:dyDescent="0.3">
      <c r="A6" s="87" t="s">
        <v>140</v>
      </c>
      <c r="B6" s="86" t="s">
        <v>141</v>
      </c>
    </row>
    <row r="7" spans="1:2" ht="15.6" x14ac:dyDescent="0.3">
      <c r="A7" s="87"/>
      <c r="B7" s="86"/>
    </row>
    <row r="8" spans="1:2" ht="15.6" x14ac:dyDescent="0.3">
      <c r="A8" s="87" t="s">
        <v>1</v>
      </c>
      <c r="B8" s="86"/>
    </row>
    <row r="9" spans="1:2" ht="15" x14ac:dyDescent="0.25">
      <c r="A9" s="86" t="s">
        <v>2</v>
      </c>
      <c r="B9" s="86" t="s">
        <v>3</v>
      </c>
    </row>
    <row r="10" spans="1:2" ht="15" x14ac:dyDescent="0.25">
      <c r="A10" s="86" t="s">
        <v>4</v>
      </c>
      <c r="B10" s="86" t="s">
        <v>5</v>
      </c>
    </row>
    <row r="11" spans="1:2" ht="15" x14ac:dyDescent="0.25">
      <c r="A11" s="86" t="s">
        <v>167</v>
      </c>
      <c r="B11" s="86" t="s">
        <v>168</v>
      </c>
    </row>
    <row r="12" spans="1:2" ht="15" x14ac:dyDescent="0.25">
      <c r="A12" s="86" t="s">
        <v>6</v>
      </c>
      <c r="B12" s="86" t="s">
        <v>7</v>
      </c>
    </row>
    <row r="13" spans="1:2" ht="15" x14ac:dyDescent="0.25">
      <c r="A13" s="86" t="s">
        <v>8</v>
      </c>
      <c r="B13" s="86" t="s">
        <v>9</v>
      </c>
    </row>
    <row r="14" spans="1:2" ht="15" x14ac:dyDescent="0.25">
      <c r="A14" s="86" t="s">
        <v>10</v>
      </c>
      <c r="B14" s="86" t="s">
        <v>11</v>
      </c>
    </row>
    <row r="15" spans="1:2" ht="15" x14ac:dyDescent="0.25">
      <c r="A15" s="86" t="s">
        <v>12</v>
      </c>
      <c r="B15" s="86" t="s">
        <v>13</v>
      </c>
    </row>
    <row r="16" spans="1:2" ht="15" x14ac:dyDescent="0.25">
      <c r="A16" s="86" t="s">
        <v>14</v>
      </c>
      <c r="B16" s="86" t="s">
        <v>13</v>
      </c>
    </row>
    <row r="17" spans="1:2" ht="15" x14ac:dyDescent="0.25">
      <c r="A17" s="86" t="s">
        <v>15</v>
      </c>
      <c r="B17" s="86" t="s">
        <v>16</v>
      </c>
    </row>
    <row r="18" spans="1:2" ht="15" x14ac:dyDescent="0.25">
      <c r="A18" s="86" t="s">
        <v>145</v>
      </c>
      <c r="B18" s="86" t="s">
        <v>160</v>
      </c>
    </row>
    <row r="19" spans="1:2" ht="15" x14ac:dyDescent="0.25">
      <c r="A19" s="86" t="s">
        <v>17</v>
      </c>
      <c r="B19" s="86" t="s">
        <v>169</v>
      </c>
    </row>
    <row r="20" spans="1:2" ht="15" x14ac:dyDescent="0.25">
      <c r="A20" s="86"/>
      <c r="B20" s="86"/>
    </row>
    <row r="21" spans="1:2" ht="15" x14ac:dyDescent="0.25">
      <c r="A21" s="88" t="s">
        <v>102</v>
      </c>
      <c r="B21" s="88" t="s">
        <v>18</v>
      </c>
    </row>
    <row r="22" spans="1:2" ht="15" x14ac:dyDescent="0.25">
      <c r="A22" s="86" t="s">
        <v>19</v>
      </c>
      <c r="B22" s="86" t="s">
        <v>20</v>
      </c>
    </row>
    <row r="23" spans="1:2" ht="15" x14ac:dyDescent="0.25">
      <c r="A23" s="86" t="s">
        <v>21</v>
      </c>
      <c r="B23" s="86" t="s">
        <v>22</v>
      </c>
    </row>
    <row r="24" spans="1:2" ht="15" x14ac:dyDescent="0.25">
      <c r="A24" s="86" t="s">
        <v>23</v>
      </c>
      <c r="B24" s="86" t="s">
        <v>24</v>
      </c>
    </row>
    <row r="25" spans="1:2" ht="15" x14ac:dyDescent="0.25">
      <c r="A25" s="86" t="s">
        <v>25</v>
      </c>
      <c r="B25" s="86" t="s">
        <v>26</v>
      </c>
    </row>
    <row r="26" spans="1:2" ht="15" x14ac:dyDescent="0.25">
      <c r="A26" s="86" t="s">
        <v>27</v>
      </c>
      <c r="B26" s="86" t="s">
        <v>28</v>
      </c>
    </row>
    <row r="27" spans="1:2" ht="15" x14ac:dyDescent="0.25">
      <c r="A27" s="86" t="s">
        <v>183</v>
      </c>
      <c r="B27" s="86" t="s">
        <v>186</v>
      </c>
    </row>
    <row r="28" spans="1:2" ht="15" x14ac:dyDescent="0.25">
      <c r="A28" s="86" t="s">
        <v>184</v>
      </c>
      <c r="B28" s="86" t="s">
        <v>185</v>
      </c>
    </row>
    <row r="29" spans="1:2" ht="15" x14ac:dyDescent="0.25">
      <c r="A29" s="88" t="s">
        <v>64</v>
      </c>
      <c r="B29" s="88" t="s">
        <v>29</v>
      </c>
    </row>
    <row r="30" spans="1:2" ht="21" customHeight="1" x14ac:dyDescent="0.25">
      <c r="A30" s="86" t="s">
        <v>187</v>
      </c>
      <c r="B30" s="86" t="s">
        <v>188</v>
      </c>
    </row>
    <row r="31" spans="1:2" ht="21.9" customHeight="1" x14ac:dyDescent="0.25">
      <c r="A31" s="93" t="s">
        <v>98</v>
      </c>
      <c r="B31" s="89" t="s">
        <v>103</v>
      </c>
    </row>
    <row r="32" spans="1:2" ht="18" customHeight="1" x14ac:dyDescent="0.25">
      <c r="A32" s="93" t="s">
        <v>97</v>
      </c>
      <c r="B32" s="89" t="s">
        <v>103</v>
      </c>
    </row>
    <row r="33" spans="1:2" ht="20.100000000000001" customHeight="1" x14ac:dyDescent="0.25">
      <c r="A33" s="93" t="s">
        <v>99</v>
      </c>
      <c r="B33" s="89" t="s">
        <v>103</v>
      </c>
    </row>
    <row r="34" spans="1:2" ht="20.100000000000001" customHeight="1" x14ac:dyDescent="0.25">
      <c r="A34" s="86" t="s">
        <v>30</v>
      </c>
      <c r="B34" s="86" t="s">
        <v>148</v>
      </c>
    </row>
    <row r="35" spans="1:2" ht="20.100000000000001" customHeight="1" x14ac:dyDescent="0.25">
      <c r="A35" s="86" t="s">
        <v>31</v>
      </c>
      <c r="B35" s="86" t="s">
        <v>147</v>
      </c>
    </row>
    <row r="36" spans="1:2" ht="20.100000000000001" customHeight="1" x14ac:dyDescent="0.25">
      <c r="A36" s="90" t="s">
        <v>32</v>
      </c>
      <c r="B36" s="90" t="s">
        <v>144</v>
      </c>
    </row>
    <row r="37" spans="1:2" ht="20.100000000000001" customHeight="1" x14ac:dyDescent="0.25">
      <c r="A37" s="91" t="s">
        <v>33</v>
      </c>
      <c r="B37" s="91" t="s">
        <v>34</v>
      </c>
    </row>
    <row r="38" spans="1:2" ht="20.100000000000001" customHeight="1" x14ac:dyDescent="0.25">
      <c r="A38" s="91" t="s">
        <v>35</v>
      </c>
      <c r="B38" s="91" t="s">
        <v>36</v>
      </c>
    </row>
    <row r="39" spans="1:2" ht="20.100000000000001" customHeight="1" x14ac:dyDescent="0.25">
      <c r="A39" s="91" t="s">
        <v>37</v>
      </c>
      <c r="B39" s="91" t="s">
        <v>149</v>
      </c>
    </row>
    <row r="40" spans="1:2" ht="20.100000000000001" customHeight="1" x14ac:dyDescent="0.25">
      <c r="A40" s="91" t="s">
        <v>177</v>
      </c>
      <c r="B40" s="91" t="s">
        <v>178</v>
      </c>
    </row>
    <row r="41" spans="1:2" ht="20.100000000000001" customHeight="1" x14ac:dyDescent="0.25">
      <c r="A41" s="191" t="s">
        <v>176</v>
      </c>
      <c r="B41" s="192" t="s">
        <v>189</v>
      </c>
    </row>
    <row r="42" spans="1:2" ht="20.100000000000001" customHeight="1" x14ac:dyDescent="0.25">
      <c r="A42" s="193"/>
      <c r="B42" s="86"/>
    </row>
    <row r="43" spans="1:2" ht="15" x14ac:dyDescent="0.25">
      <c r="A43" s="86" t="s">
        <v>116</v>
      </c>
      <c r="B43" s="86" t="s">
        <v>150</v>
      </c>
    </row>
    <row r="44" spans="1:2" ht="15" x14ac:dyDescent="0.25">
      <c r="A44" s="128" t="s">
        <v>117</v>
      </c>
      <c r="B44" s="92" t="s">
        <v>152</v>
      </c>
    </row>
    <row r="45" spans="1:2" ht="15" x14ac:dyDescent="0.25">
      <c r="A45" s="128" t="s">
        <v>118</v>
      </c>
      <c r="B45" s="92" t="s">
        <v>151</v>
      </c>
    </row>
    <row r="46" spans="1:2" ht="15" x14ac:dyDescent="0.25">
      <c r="A46" s="128" t="s">
        <v>119</v>
      </c>
      <c r="B46" s="92" t="s">
        <v>153</v>
      </c>
    </row>
    <row r="47" spans="1:2" ht="15" x14ac:dyDescent="0.25">
      <c r="A47" s="128" t="s">
        <v>120</v>
      </c>
      <c r="B47" s="92" t="s">
        <v>154</v>
      </c>
    </row>
    <row r="48" spans="1:2" ht="15" x14ac:dyDescent="0.25">
      <c r="A48" s="128" t="s">
        <v>121</v>
      </c>
      <c r="B48" s="92" t="s">
        <v>155</v>
      </c>
    </row>
    <row r="49" spans="1:2" ht="15" x14ac:dyDescent="0.25">
      <c r="A49" s="128" t="s">
        <v>122</v>
      </c>
      <c r="B49" s="92" t="s">
        <v>158</v>
      </c>
    </row>
    <row r="50" spans="1:2" ht="15" x14ac:dyDescent="0.25">
      <c r="A50" s="128" t="s">
        <v>123</v>
      </c>
      <c r="B50" s="92" t="s">
        <v>157</v>
      </c>
    </row>
    <row r="51" spans="1:2" ht="15" x14ac:dyDescent="0.25">
      <c r="A51" s="128" t="s">
        <v>124</v>
      </c>
      <c r="B51" s="92" t="s">
        <v>156</v>
      </c>
    </row>
    <row r="52" spans="1:2" ht="16.5" customHeight="1" x14ac:dyDescent="0.25"/>
    <row r="53" spans="1:2" ht="13.2" x14ac:dyDescent="0.25"/>
    <row r="54" spans="1:2" ht="13.2" x14ac:dyDescent="0.25">
      <c r="A54" s="1"/>
      <c r="B54" s="2"/>
    </row>
    <row r="55" spans="1:2" ht="13.2" x14ac:dyDescent="0.25">
      <c r="A55" s="1" t="s">
        <v>38</v>
      </c>
      <c r="B55" s="1"/>
    </row>
    <row r="56" spans="1:2" ht="13.2" x14ac:dyDescent="0.25">
      <c r="A56" s="3" t="s">
        <v>39</v>
      </c>
      <c r="B56" s="3" t="s">
        <v>40</v>
      </c>
    </row>
    <row r="57" spans="1:2" ht="13.2" x14ac:dyDescent="0.25">
      <c r="A57" s="3"/>
    </row>
    <row r="58" spans="1:2" ht="13.2" x14ac:dyDescent="0.25">
      <c r="A58" s="4" t="s">
        <v>35</v>
      </c>
    </row>
    <row r="69" spans="1:3" ht="13.2" x14ac:dyDescent="0.25">
      <c r="A69" s="3" t="s">
        <v>41</v>
      </c>
      <c r="B69" s="3" t="s">
        <v>101</v>
      </c>
    </row>
    <row r="71" spans="1:3" ht="13.2" x14ac:dyDescent="0.25">
      <c r="A71" s="196" t="s">
        <v>42</v>
      </c>
      <c r="B71" s="197"/>
    </row>
    <row r="72" spans="1:3" ht="13.2" x14ac:dyDescent="0.25">
      <c r="A72" s="32" t="s">
        <v>79</v>
      </c>
      <c r="B72" s="33" t="s">
        <v>80</v>
      </c>
      <c r="C72" s="14"/>
    </row>
    <row r="73" spans="1:3" ht="13.2" x14ac:dyDescent="0.25">
      <c r="A73" s="32" t="s">
        <v>81</v>
      </c>
      <c r="B73" s="33" t="s">
        <v>82</v>
      </c>
      <c r="C73" s="14"/>
    </row>
    <row r="74" spans="1:3" ht="13.2" x14ac:dyDescent="0.25">
      <c r="A74" s="32" t="s">
        <v>83</v>
      </c>
      <c r="B74" s="33" t="s">
        <v>84</v>
      </c>
      <c r="C74" s="14"/>
    </row>
    <row r="75" spans="1:3" ht="15.75" customHeight="1" x14ac:dyDescent="0.25">
      <c r="A75" s="32" t="s">
        <v>85</v>
      </c>
      <c r="B75" s="33" t="s">
        <v>86</v>
      </c>
      <c r="C75" s="14"/>
    </row>
    <row r="76" spans="1:3" ht="15.75" customHeight="1" x14ac:dyDescent="0.25">
      <c r="A76" s="32" t="s">
        <v>87</v>
      </c>
      <c r="B76" s="23" t="s">
        <v>88</v>
      </c>
      <c r="C76" s="14"/>
    </row>
    <row r="77" spans="1:3" ht="15.75" customHeight="1" x14ac:dyDescent="0.25">
      <c r="A77" s="32" t="s">
        <v>100</v>
      </c>
      <c r="B77" s="23" t="s">
        <v>88</v>
      </c>
      <c r="C77" s="14"/>
    </row>
    <row r="78" spans="1:3" ht="15.75" customHeight="1" x14ac:dyDescent="0.25">
      <c r="A78" s="32" t="s">
        <v>89</v>
      </c>
      <c r="B78" s="23" t="s">
        <v>90</v>
      </c>
      <c r="C78" s="14"/>
    </row>
    <row r="79" spans="1:3" ht="15.75" customHeight="1" x14ac:dyDescent="0.25">
      <c r="A79" s="32" t="s">
        <v>91</v>
      </c>
      <c r="B79" s="23" t="s">
        <v>92</v>
      </c>
      <c r="C79" s="14"/>
    </row>
    <row r="80" spans="1:3" ht="15.75" customHeight="1" x14ac:dyDescent="0.25">
      <c r="A80" s="32" t="s">
        <v>93</v>
      </c>
      <c r="B80" s="23" t="s">
        <v>94</v>
      </c>
      <c r="C80" s="14"/>
    </row>
    <row r="81" spans="1:3" ht="15.75" customHeight="1" x14ac:dyDescent="0.25">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8671875" defaultRowHeight="13.2" x14ac:dyDescent="0.25"/>
  <cols>
    <col min="3" max="3" width="17.44140625" customWidth="1"/>
    <col min="6" max="6" width="21.88671875" customWidth="1"/>
    <col min="7" max="7" width="16.109375" customWidth="1"/>
    <col min="10" max="10" width="14.44140625" customWidth="1"/>
    <col min="11" max="13" width="13.44140625" bestFit="1" customWidth="1"/>
    <col min="14" max="14" width="17.33203125" bestFit="1" customWidth="1"/>
    <col min="15" max="15" width="18.44140625" hidden="1" customWidth="1"/>
    <col min="16" max="16" width="26.5546875" bestFit="1" customWidth="1"/>
    <col min="17" max="17" width="26.109375" bestFit="1" customWidth="1"/>
    <col min="18" max="18" width="18.44140625" bestFit="1" customWidth="1"/>
    <col min="19" max="19" width="26.44140625" customWidth="1"/>
  </cols>
  <sheetData>
    <row r="1" spans="1:21" ht="48" customHeight="1" x14ac:dyDescent="0.3">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18" zoomScale="85" zoomScaleNormal="85" workbookViewId="0">
      <pane xSplit="4" topLeftCell="E1" activePane="topRight" state="frozen"/>
      <selection pane="topRight" activeCell="AF47" sqref="AF47"/>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7" style="15" customWidth="1"/>
    <col min="8" max="8" width="16.109375" style="15" customWidth="1"/>
    <col min="9" max="9" width="16.109375" style="181" customWidth="1"/>
    <col min="10" max="10" width="12.88671875" style="15" customWidth="1"/>
    <col min="11" max="11" width="20.44140625" style="15" bestFit="1" customWidth="1"/>
    <col min="12" max="12" width="14" style="136" customWidth="1"/>
    <col min="13" max="16" width="9" style="136" customWidth="1"/>
    <col min="17" max="18" width="12.44140625" style="15" customWidth="1"/>
    <col min="19" max="19" width="21" style="15" bestFit="1" customWidth="1"/>
    <col min="20" max="20" width="33.5546875" style="15" bestFit="1" customWidth="1"/>
    <col min="21" max="21" width="17.44140625" style="15" bestFit="1" customWidth="1"/>
    <col min="22" max="22" width="23.44140625" style="15" bestFit="1" customWidth="1"/>
    <col min="23" max="23" width="16.5546875" style="15" bestFit="1" customWidth="1"/>
    <col min="24" max="24" width="15.88671875" style="82" customWidth="1"/>
    <col min="25" max="25" width="15.88671875" style="15" customWidth="1"/>
    <col min="26" max="26" width="20.5546875" bestFit="1" customWidth="1"/>
    <col min="27" max="27" width="19.5546875" style="15" customWidth="1"/>
    <col min="28" max="28" width="13" style="15" bestFit="1" customWidth="1"/>
    <col min="29" max="29" width="17.5546875" style="15" bestFit="1" customWidth="1"/>
    <col min="30" max="31" width="17.5546875" style="15" customWidth="1"/>
    <col min="32" max="32" width="32.88671875" style="15" customWidth="1"/>
    <col min="33" max="33" width="14.44140625" style="143" customWidth="1"/>
    <col min="34" max="34" width="14.44140625" style="154" customWidth="1"/>
    <col min="35" max="35" width="32.44140625" style="15" customWidth="1"/>
    <col min="36" max="36" width="23.5546875" bestFit="1" customWidth="1"/>
    <col min="37" max="38" width="23.109375" style="15" customWidth="1"/>
    <col min="39" max="39" width="16.5546875" style="15" customWidth="1"/>
    <col min="40" max="40" width="19.109375" style="15" customWidth="1"/>
    <col min="41" max="43" width="7.5546875" style="15" customWidth="1"/>
    <col min="44" max="44" width="8.44140625" style="15" customWidth="1"/>
    <col min="45" max="48" width="7.5546875" style="15" customWidth="1"/>
    <col min="49" max="16384" width="12.554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0</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0</v>
      </c>
      <c r="AJ3" s="156">
        <f>IFERROR($J3*(IF($M3="SL",IF($T3="",$Q3*Analysetool!B$3,$T3*Analysetool!B$3),$M3*Analysetool!B$3)+IF($N3="SL",IF($T3="",$Q3*Analysetool!B$4,$T3*Analysetool!B$4),$N3*Analysetool!B$4)+IF($O3="SL",IF($T3="",$Q3*Analysetool!B$5,$T3*Analysetool!B$5),$O3*Analysetool!B$5)+IF($P3="SL",IF($T3="",$Q3*Analysetool!B$6,$T3*Analysetool!B$6),$P3*Analysetool!B$6))-Tabel1[[#This Row],[fees (%)]],"")</f>
        <v>0.01</v>
      </c>
      <c r="AK3" s="97"/>
      <c r="AM3" s="65"/>
      <c r="AN3" s="65"/>
    </row>
    <row r="4" spans="1:53"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0</v>
      </c>
      <c r="AJ4" s="156">
        <f>IFERROR($J4*(IF($M2="SL",IF($T4="",$Q2*Analysetool!B$3,$T4*Analysetool!B$3),$M2*Analysetool!B$3)+IF($N4="SL",IF($T4="",$Q2*Analysetool!B$4,$T4*Analysetool!B$4),$N4*Analysetool!B$4)+IF($O4="SL",IF($T4="",$Q2*Analysetool!B$5,$T4*Analysetool!B$5),$O4*Analysetool!B$5)+IF($P4="SL",IF($T4="",$Q2*Analysetool!B$6,$T4*Analysetool!B$6),$P4*Analysetool!B$6))-Tabel1[[#This Row],[fees (%)]],"")</f>
        <v>0.01</v>
      </c>
      <c r="AK4" s="97"/>
      <c r="AM4" s="65"/>
      <c r="AN4" s="65"/>
    </row>
    <row r="5" spans="1:53" ht="14.25" customHeight="1" x14ac:dyDescent="0.3">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0</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-0.01</v>
      </c>
      <c r="AM5" s="65"/>
      <c r="AN5" s="65"/>
    </row>
    <row r="6" spans="1:53"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0</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5.0000000000000001E-3</v>
      </c>
      <c r="AM6" s="65"/>
      <c r="AN6" s="65"/>
    </row>
    <row r="7" spans="1:53" ht="14.25" customHeight="1" x14ac:dyDescent="0.3">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0</v>
      </c>
      <c r="AJ7" s="156">
        <f>IFERROR($J7*(IF($M7="SL",IF($T7="",$Q7*Analysetool!B$3,$T7*Analysetool!B$3),$M7*Analysetool!B$3)+IF($N7="SL",IF($T7="",$Q7*Analysetool!B$4,$T7*Analysetool!B$4),$N7*Analysetool!B$4)+IF($O7="SL",IF($T7="",$Q7*Analysetool!B$5,$T7*Analysetool!B$5),$O7*Analysetool!B$5)+IF($P7="SL",IF($T7="",$Q7*Analysetool!B$6,$T7*Analysetool!B$6),$P7*Analysetool!B$6))-Tabel1[[#This Row],[fees (%)]],"")</f>
        <v>0.01</v>
      </c>
      <c r="AM7" s="65"/>
      <c r="AN7" s="65"/>
    </row>
    <row r="8" spans="1:53" ht="14.25" customHeight="1" x14ac:dyDescent="0.3">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0</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0.01</v>
      </c>
      <c r="AM8" s="65"/>
      <c r="AN8" s="65"/>
    </row>
    <row r="9" spans="1:53" ht="14.25" customHeight="1" x14ac:dyDescent="0.3">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0</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0.01</v>
      </c>
      <c r="AM9" s="65"/>
      <c r="AN9" s="65"/>
    </row>
    <row r="10" spans="1:53" ht="14.25" customHeight="1" x14ac:dyDescent="0.3">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0</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0.01</v>
      </c>
      <c r="AM10" s="65"/>
      <c r="AN10" s="65"/>
    </row>
    <row r="11" spans="1:53" ht="14.25" customHeight="1" x14ac:dyDescent="0.3">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0</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0.01</v>
      </c>
      <c r="AM11" s="65"/>
      <c r="AN11" s="65"/>
    </row>
    <row r="12" spans="1:53" ht="14.25" customHeight="1" x14ac:dyDescent="0.3">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0</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0.01</v>
      </c>
      <c r="AM12" s="65"/>
      <c r="AN12" s="65"/>
    </row>
    <row r="13" spans="1:53" ht="14.25" customHeight="1" x14ac:dyDescent="0.3">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0</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-0.01</v>
      </c>
      <c r="AM13" s="65"/>
      <c r="AN13" s="65"/>
    </row>
    <row r="14" spans="1:53" s="82" customFormat="1" ht="14.25" customHeight="1" x14ac:dyDescent="0.3">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0</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0.01</v>
      </c>
      <c r="AL14" s="79"/>
      <c r="AM14" s="81"/>
      <c r="AN14" s="81"/>
      <c r="AO14" s="79"/>
      <c r="AP14" s="79"/>
      <c r="AQ14" s="79"/>
      <c r="AR14" s="79"/>
      <c r="AS14" s="79"/>
      <c r="AT14" s="79"/>
      <c r="AU14" s="79"/>
      <c r="AV14" s="79"/>
      <c r="AW14" s="79"/>
      <c r="AX14" s="79"/>
      <c r="AY14" s="79"/>
      <c r="AZ14" s="79"/>
      <c r="BA14" s="79"/>
    </row>
    <row r="15" spans="1:53" ht="14.25" customHeight="1" x14ac:dyDescent="0.3">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0</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0.01</v>
      </c>
      <c r="AM15" s="65"/>
      <c r="AN15" s="65"/>
    </row>
    <row r="16" spans="1:53" ht="14.25" customHeight="1" x14ac:dyDescent="0.3">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0</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-0.01</v>
      </c>
      <c r="AM16" s="65"/>
      <c r="AN16" s="65"/>
    </row>
    <row r="17" spans="1:40" ht="14.25" customHeight="1" x14ac:dyDescent="0.3">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0</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0.01</v>
      </c>
      <c r="AM17" s="65"/>
      <c r="AN17" s="65"/>
    </row>
    <row r="18" spans="1:40" ht="14.25" customHeight="1" x14ac:dyDescent="0.3">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0</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0.01</v>
      </c>
      <c r="AM18" s="65"/>
      <c r="AN18" s="65"/>
    </row>
    <row r="19" spans="1:40" ht="14.25" customHeight="1" x14ac:dyDescent="0.3">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0</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0.01</v>
      </c>
      <c r="AM19" s="65"/>
      <c r="AN19" s="65"/>
    </row>
    <row r="20" spans="1:40" ht="14.25" customHeight="1" x14ac:dyDescent="0.3">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0</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-0.01</v>
      </c>
      <c r="AM20" s="65"/>
      <c r="AN20" s="65"/>
    </row>
    <row r="21" spans="1:40" ht="14.25" customHeight="1" x14ac:dyDescent="0.3">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0</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0.01</v>
      </c>
      <c r="AM21" s="65"/>
      <c r="AN21" s="65"/>
    </row>
    <row r="22" spans="1:40" ht="14.25" customHeight="1" x14ac:dyDescent="0.3">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0</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0.01</v>
      </c>
      <c r="AM22" s="65"/>
      <c r="AN22" s="65"/>
    </row>
    <row r="23" spans="1:40" ht="14.25" customHeight="1" x14ac:dyDescent="0.3">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0</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-0.01</v>
      </c>
      <c r="AM23" s="65"/>
      <c r="AN23" s="65"/>
    </row>
    <row r="24" spans="1:40" ht="14.25" customHeight="1" x14ac:dyDescent="0.3">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0</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-0.03</v>
      </c>
      <c r="AM24" s="65"/>
      <c r="AN24" s="65"/>
    </row>
    <row r="25" spans="1:40" ht="14.25" customHeight="1" x14ac:dyDescent="0.3">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0</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-0.01</v>
      </c>
      <c r="AM25" s="65"/>
      <c r="AN25" s="65"/>
    </row>
    <row r="26" spans="1:40" ht="14.25" customHeight="1" x14ac:dyDescent="0.3">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0</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-0.01</v>
      </c>
      <c r="AM26" s="65"/>
      <c r="AN26" s="65"/>
    </row>
    <row r="27" spans="1:40" ht="14.25" customHeight="1" x14ac:dyDescent="0.3">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0</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-0.01</v>
      </c>
      <c r="AM27" s="65"/>
      <c r="AN27" s="65"/>
    </row>
    <row r="28" spans="1:40" ht="14.25" customHeight="1" x14ac:dyDescent="0.3">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0</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-0.01</v>
      </c>
      <c r="AM28" s="65"/>
      <c r="AN28" s="65"/>
    </row>
    <row r="29" spans="1:40" ht="14.25" customHeight="1" x14ac:dyDescent="0.3">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0</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-0.01</v>
      </c>
      <c r="AM29" s="65"/>
      <c r="AN29" s="65"/>
    </row>
    <row r="30" spans="1:40" ht="14.25" customHeight="1" x14ac:dyDescent="0.3">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0</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5.0000000000000001E-3</v>
      </c>
      <c r="AM30" s="65"/>
      <c r="AN30" s="65"/>
    </row>
    <row r="31" spans="1:40" ht="14.25" customHeight="1" x14ac:dyDescent="0.3">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0</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5.0000000000000001E-3</v>
      </c>
      <c r="AM31" s="65"/>
      <c r="AN31" s="65"/>
    </row>
    <row r="32" spans="1:40" ht="14.25" customHeight="1" x14ac:dyDescent="0.3">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0</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-0.01</v>
      </c>
      <c r="AM32" s="65"/>
      <c r="AN32" s="65"/>
    </row>
    <row r="33" spans="1:40" ht="14.25" customHeight="1" x14ac:dyDescent="0.3">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0</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0.01</v>
      </c>
      <c r="AM33" s="65"/>
      <c r="AN33" s="65"/>
    </row>
    <row r="34" spans="1:40" ht="14.25" customHeight="1" x14ac:dyDescent="0.3">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0</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-0.01</v>
      </c>
      <c r="AM34" s="65"/>
      <c r="AN34" s="65"/>
    </row>
    <row r="35" spans="1:40" ht="14.25" customHeight="1" x14ac:dyDescent="0.3">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0</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5.0000000000000001E-3</v>
      </c>
      <c r="AM35" s="65"/>
      <c r="AN35" s="65"/>
    </row>
    <row r="36" spans="1:40" ht="14.25" customHeight="1" x14ac:dyDescent="0.3">
      <c r="A36" s="55">
        <v>45944</v>
      </c>
      <c r="B36" s="56" t="s">
        <v>232</v>
      </c>
      <c r="C36" s="56" t="s">
        <v>200</v>
      </c>
      <c r="D36" s="56" t="s">
        <v>203</v>
      </c>
      <c r="E36" s="56" t="s">
        <v>194</v>
      </c>
      <c r="F36" s="57" t="s">
        <v>190</v>
      </c>
      <c r="G36" s="67">
        <v>45944.284722222219</v>
      </c>
      <c r="H36" s="67">
        <v>45944.287499999999</v>
      </c>
      <c r="I36" s="179">
        <v>0.01</v>
      </c>
      <c r="J36" s="58">
        <v>1</v>
      </c>
      <c r="K36" s="58" t="str">
        <f>IFERROR(Tabel1[[#This Row],[risico PF (%)]]/Tabel1[[#This Row],[Stoploss optie 2 (%)]]*-1,"")</f>
        <v/>
      </c>
      <c r="L36" s="132" t="s">
        <v>21</v>
      </c>
      <c r="M36" s="132">
        <v>0.01</v>
      </c>
      <c r="N36" s="133"/>
      <c r="O36" s="133"/>
      <c r="P36" s="132"/>
      <c r="Q36" s="61">
        <v>-0.01</v>
      </c>
      <c r="R36" s="61"/>
      <c r="S36" s="61"/>
      <c r="T36" s="60"/>
      <c r="U36" s="60"/>
      <c r="V36" s="62"/>
      <c r="W36" s="62"/>
      <c r="X36" s="76">
        <v>3.5000000000000003E-2</v>
      </c>
      <c r="Y36" s="61">
        <v>2E-3</v>
      </c>
      <c r="Z36" s="157">
        <f>Tabel1[[#This Row],[prijs voorbij entry (%)]]-Tabel1[[#This Row],[Fictieve Stoploss (%)]]</f>
        <v>1.2E-2</v>
      </c>
      <c r="AA36" s="94"/>
      <c r="AB36" s="94"/>
      <c r="AC36" s="61">
        <v>-0.11600000000000001</v>
      </c>
      <c r="AD36" s="61"/>
      <c r="AE36" s="61"/>
      <c r="AF36" s="95"/>
      <c r="AG36" s="148">
        <f>Tabel1[[#This Row],[eindtijd]]-Tabel1[[#This Row],[starttijd]]</f>
        <v>2.7777777795563452E-3</v>
      </c>
      <c r="AH36" s="154">
        <v>0</v>
      </c>
      <c r="AI36" s="59" t="s">
        <v>233</v>
      </c>
      <c r="AJ36" s="156">
        <f>IFERROR($J36*(IF($M36="SL",IF($T36="",$Q36*Analysetool!B$3,$T36*Analysetool!B$3),$M36*Analysetool!B$3)+IF($N36="SL",IF($T36="",$Q36*Analysetool!B$4,$T36*Analysetool!B$4),$N36*Analysetool!B$4)+IF($O36="SL",IF($T36="",$Q36*Analysetool!B$5,$T36*Analysetool!B$5),$O36*Analysetool!B$5)+IF($P36="SL",IF($T36="",$Q36*Analysetool!B$6,$T36*Analysetool!B$6),$P36*Analysetool!B$6))-Tabel1[[#This Row],[fees (%)]],"")</f>
        <v>0.01</v>
      </c>
      <c r="AM36" s="65"/>
      <c r="AN36" s="65"/>
    </row>
    <row r="37" spans="1:40" ht="14.25" customHeight="1" x14ac:dyDescent="0.3">
      <c r="A37" s="55">
        <v>45944</v>
      </c>
      <c r="B37" s="56" t="s">
        <v>234</v>
      </c>
      <c r="C37" s="56" t="s">
        <v>200</v>
      </c>
      <c r="D37" s="56" t="s">
        <v>203</v>
      </c>
      <c r="E37" s="56" t="s">
        <v>194</v>
      </c>
      <c r="F37" s="57" t="s">
        <v>190</v>
      </c>
      <c r="G37" s="67">
        <v>45944.793055555558</v>
      </c>
      <c r="H37" s="67">
        <v>45944.795138888891</v>
      </c>
      <c r="I37" s="179">
        <v>0.01</v>
      </c>
      <c r="J37" s="58">
        <v>1</v>
      </c>
      <c r="K37" s="58" t="str">
        <f>IFERROR(Tabel1[[#This Row],[risico PF (%)]]/Tabel1[[#This Row],[Stoploss optie 2 (%)]]*-1,"")</f>
        <v/>
      </c>
      <c r="L37" s="132" t="s">
        <v>197</v>
      </c>
      <c r="M37" s="132" t="s">
        <v>197</v>
      </c>
      <c r="N37" s="133"/>
      <c r="O37" s="133"/>
      <c r="P37" s="132"/>
      <c r="Q37" s="61">
        <v>-0.01</v>
      </c>
      <c r="R37" s="61"/>
      <c r="S37" s="61"/>
      <c r="T37" s="60"/>
      <c r="U37" s="60"/>
      <c r="V37" s="62"/>
      <c r="W37" s="62"/>
      <c r="X37" s="76"/>
      <c r="Y37" s="61"/>
      <c r="Z37" s="157">
        <f>Tabel1[[#This Row],[prijs voorbij entry (%)]]-Tabel1[[#This Row],[Fictieve Stoploss (%)]]</f>
        <v>0.01</v>
      </c>
      <c r="AA37" s="94"/>
      <c r="AB37" s="94"/>
      <c r="AC37" s="61">
        <v>-0.91200000000000003</v>
      </c>
      <c r="AD37" s="61"/>
      <c r="AE37" s="61"/>
      <c r="AF37" s="95"/>
      <c r="AG37" s="148">
        <f>Tabel1[[#This Row],[eindtijd]]-Tabel1[[#This Row],[starttijd]]</f>
        <v>2.0833333328482695E-3</v>
      </c>
      <c r="AH37" s="154">
        <v>0</v>
      </c>
      <c r="AI37" s="59"/>
      <c r="AJ37" s="156">
        <f>IFERROR($J37*(IF($M37="SL",IF($T37="",$Q37*Analysetool!B$3,$T37*Analysetool!B$3),$M37*Analysetool!B$3)+IF($N37="SL",IF($T37="",$Q37*Analysetool!B$4,$T37*Analysetool!B$4),$N37*Analysetool!B$4)+IF($O37="SL",IF($T37="",$Q37*Analysetool!B$5,$T37*Analysetool!B$5),$O37*Analysetool!B$5)+IF($P37="SL",IF($T37="",$Q37*Analysetool!B$6,$T37*Analysetool!B$6),$P37*Analysetool!B$6))-Tabel1[[#This Row],[fees (%)]],"")</f>
        <v>-0.01</v>
      </c>
      <c r="AM37" s="65"/>
      <c r="AN37" s="65"/>
    </row>
    <row r="38" spans="1:40" ht="14.25" customHeight="1" x14ac:dyDescent="0.3">
      <c r="A38" s="55">
        <v>45944</v>
      </c>
      <c r="B38" s="56" t="s">
        <v>235</v>
      </c>
      <c r="C38" s="56" t="s">
        <v>200</v>
      </c>
      <c r="D38" s="56" t="s">
        <v>203</v>
      </c>
      <c r="E38" s="56" t="s">
        <v>228</v>
      </c>
      <c r="F38" s="57" t="s">
        <v>190</v>
      </c>
      <c r="G38" s="67">
        <v>45944.806944444441</v>
      </c>
      <c r="H38" s="67">
        <v>45944.8125</v>
      </c>
      <c r="I38" s="179">
        <v>0.01</v>
      </c>
      <c r="J38" s="58">
        <v>1</v>
      </c>
      <c r="K38" s="58" t="str">
        <f>IFERROR(Tabel1[[#This Row],[risico PF (%)]]/Tabel1[[#This Row],[Stoploss optie 2 (%)]]*-1,"")</f>
        <v/>
      </c>
      <c r="L38" s="132" t="s">
        <v>197</v>
      </c>
      <c r="M38" s="132" t="s">
        <v>197</v>
      </c>
      <c r="N38" s="133"/>
      <c r="O38" s="133"/>
      <c r="P38" s="132"/>
      <c r="Q38" s="61">
        <v>-0.01</v>
      </c>
      <c r="R38" s="61"/>
      <c r="S38" s="61"/>
      <c r="T38" s="60"/>
      <c r="U38" s="60"/>
      <c r="V38" s="62"/>
      <c r="W38" s="62"/>
      <c r="X38" s="76">
        <v>7.0000000000000001E-3</v>
      </c>
      <c r="Y38" s="61">
        <v>-0.01</v>
      </c>
      <c r="Z38" s="157">
        <f>Tabel1[[#This Row],[prijs voorbij entry (%)]]-Tabel1[[#This Row],[Fictieve Stoploss (%)]]</f>
        <v>0</v>
      </c>
      <c r="AA38" s="94"/>
      <c r="AB38" s="94"/>
      <c r="AC38" s="61">
        <v>0.16</v>
      </c>
      <c r="AD38" s="61"/>
      <c r="AE38" s="61"/>
      <c r="AF38" s="95"/>
      <c r="AG38" s="148">
        <f>Tabel1[[#This Row],[eindtijd]]-Tabel1[[#This Row],[starttijd]]</f>
        <v>5.5555555591126904E-3</v>
      </c>
      <c r="AH38" s="154">
        <v>0</v>
      </c>
      <c r="AI38" s="59"/>
      <c r="AJ38" s="156">
        <f>IFERROR($J38*(IF($M38="SL",IF($T38="",$Q38*Analysetool!B$3,$T38*Analysetool!B$3),$M38*Analysetool!B$3)+IF($N38="SL",IF($T38="",$Q38*Analysetool!B$4,$T38*Analysetool!B$4),$N38*Analysetool!B$4)+IF($O38="SL",IF($T38="",$Q38*Analysetool!B$5,$T38*Analysetool!B$5),$O38*Analysetool!B$5)+IF($P38="SL",IF($T38="",$Q38*Analysetool!B$6,$T38*Analysetool!B$6),$P38*Analysetool!B$6))-Tabel1[[#This Row],[fees (%)]],"")</f>
        <v>-0.01</v>
      </c>
      <c r="AM38" s="65"/>
      <c r="AN38" s="65"/>
    </row>
    <row r="39" spans="1:40" ht="14.25" customHeight="1" x14ac:dyDescent="0.3">
      <c r="A39" s="55">
        <v>45944</v>
      </c>
      <c r="B39" s="56" t="s">
        <v>222</v>
      </c>
      <c r="C39" s="56" t="s">
        <v>200</v>
      </c>
      <c r="D39" s="56" t="s">
        <v>193</v>
      </c>
      <c r="E39" s="56" t="s">
        <v>194</v>
      </c>
      <c r="F39" s="57" t="s">
        <v>190</v>
      </c>
      <c r="G39" s="67">
        <v>45944.815972222219</v>
      </c>
      <c r="H39" s="67">
        <v>45944</v>
      </c>
      <c r="I39" s="179">
        <v>0.01</v>
      </c>
      <c r="J39" s="58">
        <v>1</v>
      </c>
      <c r="K39" s="58" t="str">
        <f>IFERROR(Tabel1[[#This Row],[risico PF (%)]]/Tabel1[[#This Row],[Stoploss optie 2 (%)]]*-1,"")</f>
        <v/>
      </c>
      <c r="L39" s="132" t="s">
        <v>197</v>
      </c>
      <c r="M39" s="132" t="s">
        <v>197</v>
      </c>
      <c r="N39" s="133"/>
      <c r="O39" s="133"/>
      <c r="P39" s="132"/>
      <c r="Q39" s="61">
        <v>-0.02</v>
      </c>
      <c r="R39" s="61"/>
      <c r="S39" s="61"/>
      <c r="T39" s="60"/>
      <c r="U39" s="60"/>
      <c r="V39" s="62"/>
      <c r="W39" s="62"/>
      <c r="X39" s="76"/>
      <c r="Y39" s="61"/>
      <c r="Z39" s="157">
        <f>Tabel1[[#This Row],[prijs voorbij entry (%)]]-Tabel1[[#This Row],[Fictieve Stoploss (%)]]</f>
        <v>0.02</v>
      </c>
      <c r="AA39" s="94"/>
      <c r="AB39" s="94"/>
      <c r="AC39" s="61">
        <v>-0.90300000000000002</v>
      </c>
      <c r="AD39" s="61"/>
      <c r="AE39" s="61"/>
      <c r="AF39" s="95"/>
      <c r="AG39" s="148">
        <f>Tabel1[[#This Row],[eindtijd]]-Tabel1[[#This Row],[starttijd]]</f>
        <v>-0.81597222221898846</v>
      </c>
      <c r="AH39" s="154">
        <v>0</v>
      </c>
      <c r="AI39" s="59"/>
      <c r="AJ39" s="156">
        <f>IFERROR($J39*(IF($M39="SL",IF($T39="",$Q39*Analysetool!B$3,$T39*Analysetool!B$3),$M39*Analysetool!B$3)+IF($N39="SL",IF($T39="",$Q39*Analysetool!B$4,$T39*Analysetool!B$4),$N39*Analysetool!B$4)+IF($O39="SL",IF($T39="",$Q39*Analysetool!B$5,$T39*Analysetool!B$5),$O39*Analysetool!B$5)+IF($P39="SL",IF($T39="",$Q39*Analysetool!B$6,$T39*Analysetool!B$6),$P39*Analysetool!B$6))-Tabel1[[#This Row],[fees (%)]],"")</f>
        <v>-0.02</v>
      </c>
      <c r="AM39" s="65"/>
      <c r="AN39" s="65"/>
    </row>
    <row r="40" spans="1:40" ht="14.25" customHeight="1" x14ac:dyDescent="0.3">
      <c r="A40" s="55">
        <v>45945</v>
      </c>
      <c r="B40" s="56" t="s">
        <v>230</v>
      </c>
      <c r="C40" s="56" t="s">
        <v>200</v>
      </c>
      <c r="D40" s="56" t="s">
        <v>193</v>
      </c>
      <c r="E40" s="56" t="s">
        <v>194</v>
      </c>
      <c r="F40" s="57" t="s">
        <v>190</v>
      </c>
      <c r="G40" s="67">
        <v>45945.261805555558</v>
      </c>
      <c r="H40" s="67">
        <v>45945.372916666667</v>
      </c>
      <c r="I40" s="179">
        <v>0.01</v>
      </c>
      <c r="J40" s="58">
        <f>IFERROR(Tabel1[[#This Row],[risico PF (%)]]/Tabel1[[#This Row],[Fictieve Stoploss (%)]]*-1,"")</f>
        <v>1</v>
      </c>
      <c r="K40" s="58" t="str">
        <f>IFERROR(Tabel1[[#This Row],[risico PF (%)]]/Tabel1[[#This Row],[Stoploss optie 2 (%)]]*-1,"")</f>
        <v/>
      </c>
      <c r="L40" s="132" t="s">
        <v>21</v>
      </c>
      <c r="M40" s="132">
        <v>1E-3</v>
      </c>
      <c r="N40" s="133"/>
      <c r="O40" s="133"/>
      <c r="P40" s="132"/>
      <c r="Q40" s="61">
        <v>-0.01</v>
      </c>
      <c r="R40" s="61"/>
      <c r="S40" s="61"/>
      <c r="T40" s="60"/>
      <c r="U40" s="60"/>
      <c r="V40" s="62"/>
      <c r="W40" s="62"/>
      <c r="X40" s="76">
        <v>0.04</v>
      </c>
      <c r="Y40" s="61">
        <v>0.08</v>
      </c>
      <c r="Z40" s="157">
        <f>Tabel1[[#This Row],[prijs voorbij entry (%)]]-Tabel1[[#This Row],[Fictieve Stoploss (%)]]</f>
        <v>0.09</v>
      </c>
      <c r="AA40" s="94"/>
      <c r="AB40" s="94"/>
      <c r="AC40" s="61">
        <v>-0.69</v>
      </c>
      <c r="AD40" s="61"/>
      <c r="AE40" s="61"/>
      <c r="AF40" s="95"/>
      <c r="AG40" s="148">
        <f>Tabel1[[#This Row],[eindtijd]]-Tabel1[[#This Row],[starttijd]]</f>
        <v>0.11111111110949423</v>
      </c>
      <c r="AH40" s="154">
        <v>0</v>
      </c>
      <c r="AI40" s="59"/>
      <c r="AJ40" s="156">
        <f>IFERROR($J40*(IF($M40="SL",IF($T40="",$Q40*Analysetool!B$3,$T40*Analysetool!B$3),$M40*Analysetool!B$3)+IF($N40="SL",IF($T40="",$Q40*Analysetool!B$4,$T40*Analysetool!B$4),$N40*Analysetool!B$4)+IF($O40="SL",IF($T40="",$Q40*Analysetool!B$5,$T40*Analysetool!B$5),$O40*Analysetool!B$5)+IF($P40="SL",IF($T40="",$Q40*Analysetool!B$6,$T40*Analysetool!B$6),$P40*Analysetool!B$6))-Tabel1[[#This Row],[fees (%)]],"")</f>
        <v>1E-3</v>
      </c>
      <c r="AM40" s="65"/>
      <c r="AN40" s="65"/>
    </row>
    <row r="41" spans="1:40" ht="14.25" customHeight="1" x14ac:dyDescent="0.3">
      <c r="A41" s="55">
        <v>45946</v>
      </c>
      <c r="B41" s="56" t="s">
        <v>236</v>
      </c>
      <c r="C41" s="56" t="s">
        <v>200</v>
      </c>
      <c r="D41" s="56" t="s">
        <v>193</v>
      </c>
      <c r="E41" s="56" t="s">
        <v>194</v>
      </c>
      <c r="F41" s="57" t="s">
        <v>190</v>
      </c>
      <c r="G41" s="67">
        <v>45946.277777777781</v>
      </c>
      <c r="H41" s="67">
        <v>45946.280555555553</v>
      </c>
      <c r="I41" s="179">
        <v>0.01</v>
      </c>
      <c r="J41" s="58">
        <v>1</v>
      </c>
      <c r="K41" s="58" t="str">
        <f>IFERROR(Tabel1[[#This Row],[risico PF (%)]]/Tabel1[[#This Row],[Stoploss optie 2 (%)]]*-1,"")</f>
        <v/>
      </c>
      <c r="L41" s="132" t="s">
        <v>21</v>
      </c>
      <c r="M41" s="132">
        <v>4.0000000000000001E-3</v>
      </c>
      <c r="N41" s="133"/>
      <c r="O41" s="133"/>
      <c r="P41" s="132"/>
      <c r="Q41" s="61">
        <v>-0.01</v>
      </c>
      <c r="R41" s="61"/>
      <c r="S41" s="61"/>
      <c r="T41" s="60"/>
      <c r="U41" s="60"/>
      <c r="V41" s="62"/>
      <c r="W41" s="62"/>
      <c r="X41" s="76">
        <v>1.5599999999999999E-2</v>
      </c>
      <c r="Y41" s="61">
        <v>0</v>
      </c>
      <c r="Z41" s="157">
        <f>Tabel1[[#This Row],[prijs voorbij entry (%)]]-Tabel1[[#This Row],[Fictieve Stoploss (%)]]</f>
        <v>0.01</v>
      </c>
      <c r="AA41" s="94"/>
      <c r="AB41" s="94"/>
      <c r="AC41" s="61">
        <v>-0.97199999999999998</v>
      </c>
      <c r="AD41" s="61"/>
      <c r="AE41" s="61"/>
      <c r="AF41" s="95"/>
      <c r="AG41" s="148">
        <f>Tabel1[[#This Row],[eindtijd]]-Tabel1[[#This Row],[starttijd]]</f>
        <v>2.7777777722803876E-3</v>
      </c>
      <c r="AH41" s="154">
        <v>0</v>
      </c>
      <c r="AI41" s="59"/>
      <c r="AJ41" s="156">
        <f>IFERROR($J41*(IF($M41="SL",IF($T41="",$Q41*Analysetool!B$3,$T41*Analysetool!B$3),$M41*Analysetool!B$3)+IF($N41="SL",IF($T41="",$Q41*Analysetool!B$4,$T41*Analysetool!B$4),$N41*Analysetool!B$4)+IF($O41="SL",IF($T41="",$Q41*Analysetool!B$5,$T41*Analysetool!B$5),$O41*Analysetool!B$5)+IF($P41="SL",IF($T41="",$Q41*Analysetool!B$6,$T41*Analysetool!B$6),$P41*Analysetool!B$6))-Tabel1[[#This Row],[fees (%)]],"")</f>
        <v>4.0000000000000001E-3</v>
      </c>
      <c r="AM41" s="65"/>
      <c r="AN41" s="65"/>
    </row>
    <row r="42" spans="1:40" ht="14.25" customHeight="1" x14ac:dyDescent="0.3">
      <c r="A42" s="55">
        <v>45946</v>
      </c>
      <c r="B42" s="56" t="s">
        <v>237</v>
      </c>
      <c r="C42" s="56" t="s">
        <v>200</v>
      </c>
      <c r="D42" s="56" t="s">
        <v>193</v>
      </c>
      <c r="E42" s="56" t="s">
        <v>228</v>
      </c>
      <c r="F42" s="57" t="s">
        <v>190</v>
      </c>
      <c r="G42" s="67">
        <v>45946.286805555559</v>
      </c>
      <c r="H42" s="67">
        <v>45946.319444444445</v>
      </c>
      <c r="I42" s="179">
        <v>0.01</v>
      </c>
      <c r="J42" s="58">
        <v>1</v>
      </c>
      <c r="K42" s="58" t="str">
        <f>IFERROR(Tabel1[[#This Row],[risico PF (%)]]/Tabel1[[#This Row],[Stoploss optie 2 (%)]]*-1,"")</f>
        <v/>
      </c>
      <c r="L42" s="132" t="s">
        <v>21</v>
      </c>
      <c r="M42" s="132">
        <v>4.0000000000000001E-3</v>
      </c>
      <c r="N42" s="133"/>
      <c r="O42" s="133"/>
      <c r="P42" s="132"/>
      <c r="Q42" s="61">
        <v>-0.01</v>
      </c>
      <c r="R42" s="61"/>
      <c r="S42" s="61"/>
      <c r="T42" s="60"/>
      <c r="U42" s="60"/>
      <c r="V42" s="62"/>
      <c r="W42" s="62"/>
      <c r="X42" s="76">
        <v>6.7000000000000002E-3</v>
      </c>
      <c r="Y42" s="61">
        <v>7.0000000000000001E-3</v>
      </c>
      <c r="Z42" s="157">
        <f>Tabel1[[#This Row],[prijs voorbij entry (%)]]-Tabel1[[#This Row],[Fictieve Stoploss (%)]]</f>
        <v>1.7000000000000001E-2</v>
      </c>
      <c r="AA42" s="94"/>
      <c r="AB42" s="94"/>
      <c r="AC42" s="61">
        <v>0.71899999999999997</v>
      </c>
      <c r="AD42" s="61"/>
      <c r="AE42" s="61"/>
      <c r="AF42" s="95"/>
      <c r="AG42" s="148">
        <f>Tabel1[[#This Row],[eindtijd]]-Tabel1[[#This Row],[starttijd]]</f>
        <v>3.2638888886140194E-2</v>
      </c>
      <c r="AH42" s="154">
        <v>0</v>
      </c>
      <c r="AI42" s="59"/>
      <c r="AJ42" s="156">
        <f>IFERROR($J42*(IF($M42="SL",IF($T42="",$Q42*Analysetool!B$3,$T42*Analysetool!B$3),$M42*Analysetool!B$3)+IF($N42="SL",IF($T42="",$Q42*Analysetool!B$4,$T42*Analysetool!B$4),$N42*Analysetool!B$4)+IF($O42="SL",IF($T42="",$Q42*Analysetool!B$5,$T42*Analysetool!B$5),$O42*Analysetool!B$5)+IF($P42="SL",IF($T42="",$Q42*Analysetool!B$6,$T42*Analysetool!B$6),$P42*Analysetool!B$6))-Tabel1[[#This Row],[fees (%)]],"")</f>
        <v>4.0000000000000001E-3</v>
      </c>
      <c r="AM42" s="65"/>
      <c r="AN42" s="65"/>
    </row>
    <row r="43" spans="1:40" ht="14.25" customHeight="1" x14ac:dyDescent="0.3">
      <c r="A43" s="55">
        <v>45946</v>
      </c>
      <c r="B43" s="56" t="s">
        <v>238</v>
      </c>
      <c r="C43" s="56" t="s">
        <v>200</v>
      </c>
      <c r="D43" s="56" t="s">
        <v>193</v>
      </c>
      <c r="E43" s="56" t="s">
        <v>228</v>
      </c>
      <c r="F43" s="57" t="s">
        <v>190</v>
      </c>
      <c r="G43" s="67">
        <v>45946.731944444444</v>
      </c>
      <c r="H43" s="67">
        <v>226010.76458333334</v>
      </c>
      <c r="I43" s="179">
        <v>0.01</v>
      </c>
      <c r="J43" s="58">
        <v>1</v>
      </c>
      <c r="K43" s="58" t="str">
        <f>IFERROR(Tabel1[[#This Row],[risico PF (%)]]/Tabel1[[#This Row],[Stoploss optie 2 (%)]]*-1,"")</f>
        <v/>
      </c>
      <c r="L43" s="132" t="s">
        <v>197</v>
      </c>
      <c r="M43" s="132" t="s">
        <v>197</v>
      </c>
      <c r="N43" s="133"/>
      <c r="O43" s="133"/>
      <c r="P43" s="132"/>
      <c r="Q43" s="61">
        <v>-0.01</v>
      </c>
      <c r="R43" s="61"/>
      <c r="S43" s="61"/>
      <c r="T43" s="60"/>
      <c r="U43" s="60"/>
      <c r="V43" s="62"/>
      <c r="W43" s="62"/>
      <c r="X43" s="76"/>
      <c r="Y43" s="61"/>
      <c r="Z43" s="157">
        <f>Tabel1[[#This Row],[prijs voorbij entry (%)]]-Tabel1[[#This Row],[Fictieve Stoploss (%)]]</f>
        <v>0.01</v>
      </c>
      <c r="AA43" s="94"/>
      <c r="AB43" s="94"/>
      <c r="AC43" s="61">
        <v>0.65300000000000002</v>
      </c>
      <c r="AD43" s="61"/>
      <c r="AE43" s="61"/>
      <c r="AF43" s="95"/>
      <c r="AG43" s="148">
        <f>Tabel1[[#This Row],[eindtijd]]-Tabel1[[#This Row],[starttijd]]</f>
        <v>180064.03263888889</v>
      </c>
      <c r="AH43" s="154">
        <v>0</v>
      </c>
      <c r="AI43" s="59"/>
      <c r="AJ43" s="156">
        <f>IFERROR($J43*(IF($M43="SL",IF($T43="",$Q43*Analysetool!B$3,$T43*Analysetool!B$3),$M43*Analysetool!B$3)+IF($N43="SL",IF($T43="",$Q43*Analysetool!B$4,$T43*Analysetool!B$4),$N43*Analysetool!B$4)+IF($O43="SL",IF($T43="",$Q43*Analysetool!B$5,$T43*Analysetool!B$5),$O43*Analysetool!B$5)+IF($P43="SL",IF($T43="",$Q43*Analysetool!B$6,$T43*Analysetool!B$6),$P43*Analysetool!B$6))-Tabel1[[#This Row],[fees (%)]],"")</f>
        <v>-0.01</v>
      </c>
      <c r="AM43" s="65"/>
      <c r="AN43" s="65"/>
    </row>
    <row r="44" spans="1:40" ht="14.25" customHeight="1" x14ac:dyDescent="0.3">
      <c r="A44" s="55">
        <v>45946</v>
      </c>
      <c r="B44" s="56" t="s">
        <v>237</v>
      </c>
      <c r="C44" s="56" t="s">
        <v>200</v>
      </c>
      <c r="D44" s="56" t="s">
        <v>193</v>
      </c>
      <c r="E44" s="56" t="s">
        <v>228</v>
      </c>
      <c r="F44" s="57" t="s">
        <v>190</v>
      </c>
      <c r="G44" s="67">
        <v>45946.736805555556</v>
      </c>
      <c r="H44" s="67">
        <v>45946.749305555553</v>
      </c>
      <c r="I44" s="179">
        <v>0.01</v>
      </c>
      <c r="J44" s="58">
        <v>1</v>
      </c>
      <c r="K44" s="58" t="str">
        <f>IFERROR(Tabel1[[#This Row],[risico PF (%)]]/Tabel1[[#This Row],[Stoploss optie 2 (%)]]*-1,"")</f>
        <v/>
      </c>
      <c r="L44" s="132" t="s">
        <v>197</v>
      </c>
      <c r="M44" s="132" t="s">
        <v>197</v>
      </c>
      <c r="N44" s="133"/>
      <c r="O44" s="133"/>
      <c r="P44" s="132"/>
      <c r="Q44" s="61">
        <v>-0.01</v>
      </c>
      <c r="R44" s="61"/>
      <c r="S44" s="61"/>
      <c r="T44" s="60"/>
      <c r="U44" s="60"/>
      <c r="V44" s="62"/>
      <c r="W44" s="62"/>
      <c r="X44" s="76"/>
      <c r="Y44" s="61"/>
      <c r="Z44" s="157">
        <f>Tabel1[[#This Row],[prijs voorbij entry (%)]]-Tabel1[[#This Row],[Fictieve Stoploss (%)]]</f>
        <v>0.01</v>
      </c>
      <c r="AA44" s="94"/>
      <c r="AB44" s="94"/>
      <c r="AC44" s="61">
        <v>0.63</v>
      </c>
      <c r="AD44" s="61"/>
      <c r="AE44" s="61"/>
      <c r="AF44" s="95"/>
      <c r="AG44" s="148">
        <f>Tabel1[[#This Row],[eindtijd]]-Tabel1[[#This Row],[starttijd]]</f>
        <v>1.2499999997089617E-2</v>
      </c>
      <c r="AH44" s="154">
        <v>0</v>
      </c>
      <c r="AI44" s="59" t="s">
        <v>239</v>
      </c>
      <c r="AJ44" s="156">
        <f>IFERROR($J44*(IF($M44="SL",IF($T44="",$Q44*Analysetool!B$3,$T44*Analysetool!B$3),$M44*Analysetool!B$3)+IF($N44="SL",IF($T44="",$Q44*Analysetool!B$4,$T44*Analysetool!B$4),$N44*Analysetool!B$4)+IF($O44="SL",IF($T44="",$Q44*Analysetool!B$5,$T44*Analysetool!B$5),$O44*Analysetool!B$5)+IF($P44="SL",IF($T44="",$Q44*Analysetool!B$6,$T44*Analysetool!B$6),$P44*Analysetool!B$6))-Tabel1[[#This Row],[fees (%)]],"")</f>
        <v>-0.01</v>
      </c>
      <c r="AM44" s="65"/>
      <c r="AN44" s="65"/>
    </row>
    <row r="45" spans="1:40" ht="13.8" customHeight="1" x14ac:dyDescent="0.3">
      <c r="A45" s="55">
        <v>45947</v>
      </c>
      <c r="B45" s="56" t="s">
        <v>240</v>
      </c>
      <c r="C45" s="56" t="s">
        <v>202</v>
      </c>
      <c r="D45" s="56" t="s">
        <v>193</v>
      </c>
      <c r="E45" s="56" t="s">
        <v>194</v>
      </c>
      <c r="F45" s="57" t="s">
        <v>190</v>
      </c>
      <c r="G45" s="67">
        <v>45947.23541666667</v>
      </c>
      <c r="H45" s="67">
        <v>45947.277083333334</v>
      </c>
      <c r="I45" s="179">
        <v>0.01</v>
      </c>
      <c r="J45" s="58">
        <v>1</v>
      </c>
      <c r="K45" s="58" t="str">
        <f>IFERROR(Tabel1[[#This Row],[risico PF (%)]]/Tabel1[[#This Row],[Stoploss optie 2 (%)]]*-1,"")</f>
        <v/>
      </c>
      <c r="L45" s="132" t="s">
        <v>197</v>
      </c>
      <c r="M45" s="132" t="s">
        <v>197</v>
      </c>
      <c r="N45" s="133"/>
      <c r="O45" s="133"/>
      <c r="P45" s="132"/>
      <c r="Q45" s="61">
        <v>-0.01</v>
      </c>
      <c r="R45" s="61"/>
      <c r="S45" s="61"/>
      <c r="T45" s="60"/>
      <c r="U45" s="60"/>
      <c r="V45" s="62"/>
      <c r="W45" s="62"/>
      <c r="X45" s="76"/>
      <c r="Y45" s="61"/>
      <c r="Z45" s="157">
        <f>Tabel1[[#This Row],[prijs voorbij entry (%)]]-Tabel1[[#This Row],[Fictieve Stoploss (%)]]</f>
        <v>0.01</v>
      </c>
      <c r="AA45" s="94"/>
      <c r="AB45" s="94"/>
      <c r="AC45" s="61">
        <v>-0.998</v>
      </c>
      <c r="AD45" s="61"/>
      <c r="AE45" s="61"/>
      <c r="AF45" s="95"/>
      <c r="AG45" s="148">
        <f>Tabel1[[#This Row],[eindtijd]]-Tabel1[[#This Row],[starttijd]]</f>
        <v>4.1666666664241347E-2</v>
      </c>
      <c r="AH45" s="154">
        <v>0</v>
      </c>
      <c r="AI45" s="59" t="s">
        <v>243</v>
      </c>
      <c r="AJ45" s="156">
        <f>IFERROR($J45*(IF($M45="SL",IF($T45="",$Q45*Analysetool!B$3,$T45*Analysetool!B$3),$M45*Analysetool!B$3)+IF($N45="SL",IF($T45="",$Q45*Analysetool!B$4,$T45*Analysetool!B$4),$N45*Analysetool!B$4)+IF($O45="SL",IF($T45="",$Q45*Analysetool!B$5,$T45*Analysetool!B$5),$O45*Analysetool!B$5)+IF($P45="SL",IF($T45="",$Q45*Analysetool!B$6,$T45*Analysetool!B$6),$P45*Analysetool!B$6))-Tabel1[[#This Row],[fees (%)]],"")</f>
        <v>-0.01</v>
      </c>
      <c r="AM45" s="65"/>
      <c r="AN45" s="65"/>
    </row>
    <row r="46" spans="1:40" ht="15" customHeight="1" x14ac:dyDescent="0.3">
      <c r="A46" s="55">
        <v>45947</v>
      </c>
      <c r="B46" s="56" t="s">
        <v>241</v>
      </c>
      <c r="C46" s="56" t="s">
        <v>202</v>
      </c>
      <c r="D46" s="56" t="s">
        <v>193</v>
      </c>
      <c r="E46" s="56" t="s">
        <v>194</v>
      </c>
      <c r="F46" s="57" t="s">
        <v>190</v>
      </c>
      <c r="G46" s="67">
        <v>45947.249305555553</v>
      </c>
      <c r="H46" s="67"/>
      <c r="I46" s="179">
        <v>0.01</v>
      </c>
      <c r="J46" s="58">
        <v>1</v>
      </c>
      <c r="K46" s="58" t="str">
        <f>IFERROR(Tabel1[[#This Row],[risico PF (%)]]/Tabel1[[#This Row],[Stoploss optie 2 (%)]]*-1,"")</f>
        <v/>
      </c>
      <c r="L46" s="132"/>
      <c r="M46" s="132">
        <v>5.0000000000000001E-3</v>
      </c>
      <c r="N46" s="133"/>
      <c r="O46" s="133"/>
      <c r="P46" s="132"/>
      <c r="Q46" s="61">
        <v>-0.01</v>
      </c>
      <c r="R46" s="61"/>
      <c r="S46" s="61"/>
      <c r="T46" s="60"/>
      <c r="U46" s="60"/>
      <c r="V46" s="62"/>
      <c r="W46" s="62"/>
      <c r="X46" s="76"/>
      <c r="Y46" s="61"/>
      <c r="Z46" s="157">
        <f>Tabel1[[#This Row],[prijs voorbij entry (%)]]-Tabel1[[#This Row],[Fictieve Stoploss (%)]]</f>
        <v>0.01</v>
      </c>
      <c r="AA46" s="94"/>
      <c r="AB46" s="94"/>
      <c r="AC46" s="61">
        <v>-0.70399999999999996</v>
      </c>
      <c r="AD46" s="61"/>
      <c r="AE46" s="61"/>
      <c r="AF46" s="95"/>
      <c r="AG46" s="148">
        <f>Tabel1[[#This Row],[eindtijd]]-Tabel1[[#This Row],[starttijd]]</f>
        <v>-45947.249305555553</v>
      </c>
      <c r="AH46" s="154">
        <v>0</v>
      </c>
      <c r="AI46" s="59"/>
      <c r="AJ46" s="156">
        <f>IFERROR($J46*(IF($M46="SL",IF($T46="",$Q46*Analysetool!B$3,$T46*Analysetool!B$3),$M46*Analysetool!B$3)+IF($N46="SL",IF($T46="",$Q46*Analysetool!B$4,$T46*Analysetool!B$4),$N46*Analysetool!B$4)+IF($O46="SL",IF($T46="",$Q46*Analysetool!B$5,$T46*Analysetool!B$5),$O46*Analysetool!B$5)+IF($P46="SL",IF($T46="",$Q46*Analysetool!B$6,$T46*Analysetool!B$6),$P46*Analysetool!B$6))-Tabel1[[#This Row],[fees (%)]],"")</f>
        <v>5.0000000000000001E-3</v>
      </c>
      <c r="AM46" s="65"/>
      <c r="AN46" s="65"/>
    </row>
    <row r="47" spans="1:40" ht="14.25" customHeight="1" x14ac:dyDescent="0.3">
      <c r="A47" s="55">
        <v>45947</v>
      </c>
      <c r="B47" s="56" t="s">
        <v>242</v>
      </c>
      <c r="C47" s="56" t="s">
        <v>202</v>
      </c>
      <c r="D47" s="56" t="s">
        <v>193</v>
      </c>
      <c r="E47" s="56" t="s">
        <v>228</v>
      </c>
      <c r="F47" s="57" t="s">
        <v>190</v>
      </c>
      <c r="G47" s="67">
        <v>45947.273611111108</v>
      </c>
      <c r="H47" s="67"/>
      <c r="I47" s="179">
        <v>0.01</v>
      </c>
      <c r="J47" s="58">
        <v>1</v>
      </c>
      <c r="K47" s="58" t="str">
        <f>IFERROR(Tabel1[[#This Row],[risico PF (%)]]/Tabel1[[#This Row],[Stoploss optie 2 (%)]]*-1,"")</f>
        <v/>
      </c>
      <c r="L47" s="132"/>
      <c r="M47" s="132">
        <v>5.0000000000000001E-3</v>
      </c>
      <c r="N47" s="133"/>
      <c r="O47" s="133"/>
      <c r="P47" s="132"/>
      <c r="Q47" s="61">
        <v>-0.01</v>
      </c>
      <c r="R47" s="61"/>
      <c r="S47" s="61"/>
      <c r="T47" s="60"/>
      <c r="U47" s="60"/>
      <c r="V47" s="62"/>
      <c r="W47" s="62"/>
      <c r="X47" s="76"/>
      <c r="Y47" s="61"/>
      <c r="Z47" s="157">
        <f>Tabel1[[#This Row],[prijs voorbij entry (%)]]-Tabel1[[#This Row],[Fictieve Stoploss (%)]]</f>
        <v>0.01</v>
      </c>
      <c r="AA47" s="94"/>
      <c r="AB47" s="94"/>
      <c r="AC47" s="61">
        <v>0.63700000000000001</v>
      </c>
      <c r="AD47" s="61"/>
      <c r="AE47" s="61"/>
      <c r="AF47" s="95"/>
      <c r="AG47" s="148">
        <f>Tabel1[[#This Row],[eindtijd]]-Tabel1[[#This Row],[starttijd]]</f>
        <v>-45947.273611111108</v>
      </c>
      <c r="AH47" s="154">
        <v>0</v>
      </c>
      <c r="AI47" s="59"/>
      <c r="AJ47" s="156">
        <f>IFERROR($J47*(IF($M47="SL",IF($T47="",$Q47*Analysetool!B$3,$T47*Analysetool!B$3),$M47*Analysetool!B$3)+IF($N47="SL",IF($T47="",$Q47*Analysetool!B$4,$T47*Analysetool!B$4),$N47*Analysetool!B$4)+IF($O47="SL",IF($T47="",$Q47*Analysetool!B$5,$T47*Analysetool!B$5),$O47*Analysetool!B$5)+IF($P47="SL",IF($T47="",$Q47*Analysetool!B$6,$T47*Analysetool!B$6),$P47*Analysetool!B$6))-Tabel1[[#This Row],[fees (%)]],"")</f>
        <v>5.0000000000000001E-3</v>
      </c>
      <c r="AM47" s="65"/>
      <c r="AN47" s="65"/>
    </row>
    <row r="48" spans="1:40" ht="14.25" customHeight="1" x14ac:dyDescent="0.3">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0</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0</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H58" s="154">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H59" s="154">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H60" s="154">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H61" s="154">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H62" s="154">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H63" s="154">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H64" s="154">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H65" s="154">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H66" s="154">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H67" s="154">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H68" s="154">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H69" s="154">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H70" s="154">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H71" s="154">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H72" s="154">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H73" s="154">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H74" s="154">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H75" s="154">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H76" s="154">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H77" s="154">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H78" s="154">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H79" s="154">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H80" s="154">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H81" s="154">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H82" s="154">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H83" s="154">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H84" s="154">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H85" s="154">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H86" s="154">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H87" s="154">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H88" s="154">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H89" s="154">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H90" s="154">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H91" s="154">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H92" s="154">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H93" s="154">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H94" s="154">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H95" s="154">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H96" s="154">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H97" s="154">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H98" s="154">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H99" s="154">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H100" s="154">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H101" s="154">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H102" s="154">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H103" s="154">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H104" s="154">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H105" s="154">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H106" s="154">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H107" s="154">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H108" s="154">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H109" s="154">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H110" s="154">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H111" s="154">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H112" s="154">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H113" s="154">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H114" s="154">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H115" s="154">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H116" s="154">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H117" s="154">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H118" s="154">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H119" s="154">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H120" s="154">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H121" s="154">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H122" s="154">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H123" s="154">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H124" s="154">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H125" s="154">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H126" s="154">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H127" s="154">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9" style="15" customWidth="1"/>
    <col min="8" max="9" width="15.88671875" style="15" customWidth="1"/>
    <col min="10" max="10" width="10.5546875" style="15" customWidth="1"/>
    <col min="11" max="11" width="16" style="15" customWidth="1"/>
    <col min="12" max="12" width="14" style="15" customWidth="1"/>
    <col min="13" max="16" width="9" style="15" customWidth="1"/>
    <col min="17" max="18" width="12.44140625" style="15" customWidth="1"/>
    <col min="19" max="19" width="18.44140625" style="15" customWidth="1"/>
    <col min="20" max="20" width="27.44140625" style="15" customWidth="1"/>
    <col min="21" max="21" width="12.88671875" style="15" customWidth="1"/>
    <col min="22" max="22" width="19" style="15" customWidth="1"/>
    <col min="23" max="23" width="12.88671875" style="15" customWidth="1"/>
    <col min="24" max="24" width="15.88671875" style="82" customWidth="1"/>
    <col min="25" max="30" width="15.88671875" style="15" customWidth="1"/>
    <col min="31" max="31" width="21.88671875" style="15" customWidth="1"/>
    <col min="32" max="32" width="42" style="15" customWidth="1"/>
    <col min="33" max="33" width="12.44140625" style="143" customWidth="1"/>
    <col min="34" max="34" width="12.44140625" style="154" customWidth="1"/>
    <col min="35" max="35" width="32.44140625" style="15" customWidth="1"/>
    <col min="36" max="36" width="26" style="175" customWidth="1"/>
    <col min="37" max="37" width="31.44140625" customWidth="1"/>
    <col min="38" max="38" width="45.109375" customWidth="1"/>
    <col min="39" max="39" width="31" customWidth="1"/>
    <col min="40" max="41" width="40.44140625" style="176" customWidth="1"/>
    <col min="42" max="42" width="45.44140625" style="177" customWidth="1"/>
    <col min="43" max="43" width="31" style="177" customWidth="1"/>
    <col min="44" max="44" width="28.44140625" customWidth="1"/>
    <col min="45" max="45" width="24.44140625" customWidth="1"/>
    <col min="46" max="47" width="23.109375" style="15" customWidth="1"/>
    <col min="48" max="48" width="16.5546875" style="15" customWidth="1"/>
    <col min="49" max="49" width="19.109375" style="15" customWidth="1"/>
    <col min="50" max="52" width="7.5546875" style="15" customWidth="1"/>
    <col min="53" max="53" width="8.44140625" style="15" customWidth="1"/>
    <col min="54" max="57" width="7.5546875" style="15" customWidth="1"/>
    <col min="58" max="16384" width="12.5546875" style="15"/>
  </cols>
  <sheetData>
    <row r="1" spans="1:62" ht="93.9"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
      <c r="A36" s="55"/>
      <c r="B36" s="56"/>
      <c r="C36" s="56"/>
      <c r="D36" s="56"/>
      <c r="E36" s="56"/>
      <c r="F36" s="57"/>
      <c r="G36" s="67"/>
      <c r="H36" s="67"/>
      <c r="I36" s="67"/>
      <c r="J36" s="58">
        <f>IFERROR(Tabel1[[#This Row],[risico PF (%)]]/Tabel1[[#This Row],[Fictieve Stoploss (%)]]*-1,"")</f>
        <v>1</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1.2E-2</v>
      </c>
      <c r="AA36" s="94"/>
      <c r="AB36" s="61"/>
      <c r="AC36" s="61"/>
      <c r="AD36" s="61"/>
      <c r="AE36" s="61"/>
      <c r="AF36" s="95"/>
      <c r="AG36" s="147">
        <f>Tabel1[[#This Row],[eindtijd]]-Tabel1[[#This Row],[starttijd]]</f>
        <v>2.7777777795563452E-3</v>
      </c>
      <c r="AH36" s="154">
        <v>5.0000000000000001E-4</v>
      </c>
      <c r="AI36" s="59"/>
      <c r="AJ36" s="165">
        <f>$J36*(IF($M36="SL",IF($T36="",$Q36*Analysetool!B$3,$T36*Analysetool!B$3),$M36*Analysetool!B$3)+IF($N36="SL",IF($T36="",$Q36*Analysetool!B$4,$T36*Analysetool!B$4),$N36*Analysetool!B$4)+IF($O36="SL",IF($T36="",$Q36*Analysetool!B$5,$T36*Analysetool!B$5),$O36*Analysetool!B$5)+IF($P36="SL",IF($T36="",$Q36*Analysetool!B$6,$T36*Analysetool!B$6),$P36*Analysetool!B$6))-Tabel2[[#This Row],[fees (%)]]</f>
        <v>-5.0000000000000001E-4</v>
      </c>
      <c r="AK36" s="166">
        <f>$J36*(IF($M36="SL",IF($U36="",$Q36*Analysetool!C$3,$U36*Analysetool!C$3),$M36*Analysetool!C$3)+IF($N36="SL",IF($U36="",$Q36*Analysetool!C$4,$U36*Analysetool!C$4),$N36*Analysetool!C$4)+IF($O36="SL",IF($U36="",$Q36*Analysetool!C$5,$U36*Analysetool!C$5),$O36*Analysetool!C$5)+IF($P36="SL",IF($U36="",$Q36*Analysetool!C$6,$U36*Analysetool!C$6),$P36*Analysetool!C$6))-Tabel2[[#This Row],[fees (%)]]</f>
        <v>-5.0000000000000001E-4</v>
      </c>
      <c r="AL36" s="171">
        <f>$J36*(IF($M36="SL",IF($V36="",$Q36*Analysetool!D$3,$V36*Analysetool!D$3),$M36*Analysetool!D$3)+IF($N36="SL",IF($V36="",$Q36*Analysetool!D$4,$V36*Analysetool!D$4),$N36*Analysetool!D$4)+IF($O36="SL",IF($V36="",$Q36*Analysetool!D$5,$V36*Analysetool!D$5),$O36*Analysetool!D$5)+IF($P36="SL",IF($V36="",$Q36*Analysetool!D$6,$V36*Analysetool!D$6),$P36*Analysetool!D$6))-Tabel2[[#This Row],[fees (%)]]</f>
        <v>-5.0000000000000001E-4</v>
      </c>
      <c r="AM36" s="171">
        <f>$J36*(IF($M36="SL",IF($W36="",$Q36*Analysetool!E$3,$W36*Analysetool!E$3),$M36*Analysetool!E$3)+IF($N36="SL",IF($W36="",$Q36*Analysetool!E$4,$W36*Analysetool!E$4),$N36*Analysetool!E$4)+IF($O36="SL",IF($W36="",$Q36*Analysetool!E$5,$W36*Analysetool!E$5),$O36*Analysetool!E$5)+IF($P36="SL",IF($W36="",$Q36*Analysetool!E$6,$W36*Analysetool!E$6),$P36*Analysetool!E$6))-Tabel2[[#This Row],[fees (%)]]</f>
        <v>-5.0000000000000001E-4</v>
      </c>
      <c r="AN36" s="172">
        <f>$J36*(IF($M36="SL",IF($T36="",$Q36*Analysetool!F$3,$T36*Analysetool!F$3),$M36*Analysetool!F$3)+IF($N36="SL",IF($T36="",$Q36*Analysetool!F$4,$T36*Analysetool!F$4),$N36*Analysetool!F$4)+IF($O36="SL",IF($T36="",$Q36*Analysetool!F$5,$T36*Analysetool!F$5),$O36*Analysetool!F$5)+IF($P36="SL",IF($T36="",$Q36*Analysetool!F$6,$T36*Analysetool!F$6),$P36*Analysetool!F$6))-Tabel2[[#This Row],[fees (%)]]</f>
        <v>-5.0000000000000001E-4</v>
      </c>
      <c r="AO36" s="172">
        <f>$J36*(IF($M36="SL",IF($T36="",$Q36*Analysetool!G$3,$T36*Analysetool!G$3),$M36*Analysetool!G$3)+IF($N36="SL",IF($T36="",$Q36*Analysetool!G$4,$T36*Analysetool!G$4),$N36*Analysetool!G$4)+IF($O36="SL",IF($T36="",$Q36*Analysetool!G$5,$T36*Analysetool!G$5),$O36*Analysetool!G$5)+IF($P36="SL",IF($T36="",$Q36*Analysetool!G$6,$T36*Analysetool!G$6),$P36*Analysetool!G$6))-Tabel2[[#This Row],[fees (%)]]</f>
        <v>-5.0000000000000001E-4</v>
      </c>
      <c r="AP36" s="173">
        <f>IF(Analysetool!$H$8&lt;=$X36,Analysetool!$H$8*J36,Q36*J36)-Tabel2[[#This Row],[fees (%)]]</f>
        <v>-5.0000000000000001E-4</v>
      </c>
      <c r="AQ36" s="168" t="e">
        <f>IF(Tabel2[[#This Row],[wick% van entry]]&lt;=Tabel2[[#This Row],[Stoploss optie 2 (%)]],Tabel2[[#This Row],[Stoploss optie 2 (%)]]*Tabel2[[#This Row],[leverage SLoptie 2]],IF(Analysetool!$I$8&lt;$X36,Analysetool!$I$8*K36,S36*K36))-Tabel2[[#This Row],[fees (%)]]</f>
        <v>#VALUE!</v>
      </c>
      <c r="AR36" s="174">
        <f>IF(Q36*-1*Analysetool!$J$9&lt;=X36,Q36*-1*Analysetool!$J$9*J36,Q36*J36)-Tabel2[[#This Row],[fees (%)]]</f>
        <v>-5.0000000000000001E-4</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
      <c r="A37" s="55"/>
      <c r="B37" s="56"/>
      <c r="C37" s="56"/>
      <c r="D37" s="56"/>
      <c r="E37" s="56"/>
      <c r="F37" s="57"/>
      <c r="G37" s="67"/>
      <c r="H37" s="67"/>
      <c r="I37" s="67"/>
      <c r="J37" s="58">
        <f>IFERROR(Tabel1[[#This Row],[risico PF (%)]]/Tabel1[[#This Row],[Fictieve Stoploss (%)]]*-1,"")</f>
        <v>1</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0.01</v>
      </c>
      <c r="AA37" s="94"/>
      <c r="AB37" s="61"/>
      <c r="AC37" s="61"/>
      <c r="AD37" s="61"/>
      <c r="AE37" s="61"/>
      <c r="AF37" s="95"/>
      <c r="AG37" s="147">
        <f>Tabel1[[#This Row],[eindtijd]]-Tabel1[[#This Row],[starttijd]]</f>
        <v>2.0833333328482695E-3</v>
      </c>
      <c r="AH37" s="154">
        <v>5.0000000000000001E-4</v>
      </c>
      <c r="AI37" s="59"/>
      <c r="AJ37" s="165">
        <f>$J37*(IF($M37="SL",IF($T37="",$Q37*Analysetool!B$3,$T37*Analysetool!B$3),$M37*Analysetool!B$3)+IF($N37="SL",IF($T37="",$Q37*Analysetool!B$4,$T37*Analysetool!B$4),$N37*Analysetool!B$4)+IF($O37="SL",IF($T37="",$Q37*Analysetool!B$5,$T37*Analysetool!B$5),$O37*Analysetool!B$5)+IF($P37="SL",IF($T37="",$Q37*Analysetool!B$6,$T37*Analysetool!B$6),$P37*Analysetool!B$6))-Tabel2[[#This Row],[fees (%)]]</f>
        <v>-5.0000000000000001E-4</v>
      </c>
      <c r="AK37" s="166">
        <f>$J37*(IF($M37="SL",IF($U37="",$Q37*Analysetool!C$3,$U37*Analysetool!C$3),$M37*Analysetool!C$3)+IF($N37="SL",IF($U37="",$Q37*Analysetool!C$4,$U37*Analysetool!C$4),$N37*Analysetool!C$4)+IF($O37="SL",IF($U37="",$Q37*Analysetool!C$5,$U37*Analysetool!C$5),$O37*Analysetool!C$5)+IF($P37="SL",IF($U37="",$Q37*Analysetool!C$6,$U37*Analysetool!C$6),$P37*Analysetool!C$6))-Tabel2[[#This Row],[fees (%)]]</f>
        <v>-5.0000000000000001E-4</v>
      </c>
      <c r="AL37" s="171">
        <f>$J37*(IF($M37="SL",IF($V37="",$Q37*Analysetool!D$3,$V37*Analysetool!D$3),$M37*Analysetool!D$3)+IF($N37="SL",IF($V37="",$Q37*Analysetool!D$4,$V37*Analysetool!D$4),$N37*Analysetool!D$4)+IF($O37="SL",IF($V37="",$Q37*Analysetool!D$5,$V37*Analysetool!D$5),$O37*Analysetool!D$5)+IF($P37="SL",IF($V37="",$Q37*Analysetool!D$6,$V37*Analysetool!D$6),$P37*Analysetool!D$6))-Tabel2[[#This Row],[fees (%)]]</f>
        <v>-5.0000000000000001E-4</v>
      </c>
      <c r="AM37" s="171">
        <f>$J37*(IF($M37="SL",IF($W37="",$Q37*Analysetool!E$3,$W37*Analysetool!E$3),$M37*Analysetool!E$3)+IF($N37="SL",IF($W37="",$Q37*Analysetool!E$4,$W37*Analysetool!E$4),$N37*Analysetool!E$4)+IF($O37="SL",IF($W37="",$Q37*Analysetool!E$5,$W37*Analysetool!E$5),$O37*Analysetool!E$5)+IF($P37="SL",IF($W37="",$Q37*Analysetool!E$6,$W37*Analysetool!E$6),$P37*Analysetool!E$6))-Tabel2[[#This Row],[fees (%)]]</f>
        <v>-5.0000000000000001E-4</v>
      </c>
      <c r="AN37" s="172">
        <f>$J37*(IF($M37="SL",IF($T37="",$Q37*Analysetool!F$3,$T37*Analysetool!F$3),$M37*Analysetool!F$3)+IF($N37="SL",IF($T37="",$Q37*Analysetool!F$4,$T37*Analysetool!F$4),$N37*Analysetool!F$4)+IF($O37="SL",IF($T37="",$Q37*Analysetool!F$5,$T37*Analysetool!F$5),$O37*Analysetool!F$5)+IF($P37="SL",IF($T37="",$Q37*Analysetool!F$6,$T37*Analysetool!F$6),$P37*Analysetool!F$6))-Tabel2[[#This Row],[fees (%)]]</f>
        <v>-5.0000000000000001E-4</v>
      </c>
      <c r="AO37" s="172">
        <f>$J37*(IF($M37="SL",IF($T37="",$Q37*Analysetool!G$3,$T37*Analysetool!G$3),$M37*Analysetool!G$3)+IF($N37="SL",IF($T37="",$Q37*Analysetool!G$4,$T37*Analysetool!G$4),$N37*Analysetool!G$4)+IF($O37="SL",IF($T37="",$Q37*Analysetool!G$5,$T37*Analysetool!G$5),$O37*Analysetool!G$5)+IF($P37="SL",IF($T37="",$Q37*Analysetool!G$6,$T37*Analysetool!G$6),$P37*Analysetool!G$6))-Tabel2[[#This Row],[fees (%)]]</f>
        <v>-5.0000000000000001E-4</v>
      </c>
      <c r="AP37" s="173">
        <f>IF(Analysetool!$H$8&lt;=$X37,Analysetool!$H$8*J37,Q37*J37)-Tabel2[[#This Row],[fees (%)]]</f>
        <v>-5.0000000000000001E-4</v>
      </c>
      <c r="AQ37" s="168" t="e">
        <f>IF(Tabel2[[#This Row],[wick% van entry]]&lt;=Tabel2[[#This Row],[Stoploss optie 2 (%)]],Tabel2[[#This Row],[Stoploss optie 2 (%)]]*Tabel2[[#This Row],[leverage SLoptie 2]],IF(Analysetool!$I$8&lt;$X37,Analysetool!$I$8*K37,S37*K37))-Tabel2[[#This Row],[fees (%)]]</f>
        <v>#VALUE!</v>
      </c>
      <c r="AR37" s="174">
        <f>IF(Q37*-1*Analysetool!$J$9&lt;=X37,Q37*-1*Analysetool!$J$9*J37,Q37*J37)-Tabel2[[#This Row],[fees (%)]]</f>
        <v>-5.0000000000000001E-4</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
      <c r="A38" s="55"/>
      <c r="B38" s="56"/>
      <c r="C38" s="56"/>
      <c r="D38" s="56"/>
      <c r="E38" s="56"/>
      <c r="F38" s="57"/>
      <c r="G38" s="67"/>
      <c r="H38" s="67"/>
      <c r="I38" s="67"/>
      <c r="J38" s="58">
        <f>IFERROR(Tabel1[[#This Row],[risico PF (%)]]/Tabel1[[#This Row],[Fictieve Stoploss (%)]]*-1,"")</f>
        <v>1</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5.5555555591126904E-3</v>
      </c>
      <c r="AH38" s="154">
        <v>5.0000000000000001E-4</v>
      </c>
      <c r="AI38" s="59"/>
      <c r="AJ38" s="165">
        <f>$J38*(IF($M38="SL",IF($T38="",$Q38*Analysetool!B$3,$T38*Analysetool!B$3),$M38*Analysetool!B$3)+IF($N38="SL",IF($T38="",$Q38*Analysetool!B$4,$T38*Analysetool!B$4),$N38*Analysetool!B$4)+IF($O38="SL",IF($T38="",$Q38*Analysetool!B$5,$T38*Analysetool!B$5),$O38*Analysetool!B$5)+IF($P38="SL",IF($T38="",$Q38*Analysetool!B$6,$T38*Analysetool!B$6),$P38*Analysetool!B$6))-Tabel2[[#This Row],[fees (%)]]</f>
        <v>-5.0000000000000001E-4</v>
      </c>
      <c r="AK38" s="166">
        <f>$J38*(IF($M38="SL",IF($U38="",$Q38*Analysetool!C$3,$U38*Analysetool!C$3),$M38*Analysetool!C$3)+IF($N38="SL",IF($U38="",$Q38*Analysetool!C$4,$U38*Analysetool!C$4),$N38*Analysetool!C$4)+IF($O38="SL",IF($U38="",$Q38*Analysetool!C$5,$U38*Analysetool!C$5),$O38*Analysetool!C$5)+IF($P38="SL",IF($U38="",$Q38*Analysetool!C$6,$U38*Analysetool!C$6),$P38*Analysetool!C$6))-Tabel2[[#This Row],[fees (%)]]</f>
        <v>-5.0000000000000001E-4</v>
      </c>
      <c r="AL38" s="171">
        <f>$J38*(IF($M38="SL",IF($V38="",$Q38*Analysetool!D$3,$V38*Analysetool!D$3),$M38*Analysetool!D$3)+IF($N38="SL",IF($V38="",$Q38*Analysetool!D$4,$V38*Analysetool!D$4),$N38*Analysetool!D$4)+IF($O38="SL",IF($V38="",$Q38*Analysetool!D$5,$V38*Analysetool!D$5),$O38*Analysetool!D$5)+IF($P38="SL",IF($V38="",$Q38*Analysetool!D$6,$V38*Analysetool!D$6),$P38*Analysetool!D$6))-Tabel2[[#This Row],[fees (%)]]</f>
        <v>-5.0000000000000001E-4</v>
      </c>
      <c r="AM38" s="171">
        <f>$J38*(IF($M38="SL",IF($W38="",$Q38*Analysetool!E$3,$W38*Analysetool!E$3),$M38*Analysetool!E$3)+IF($N38="SL",IF($W38="",$Q38*Analysetool!E$4,$W38*Analysetool!E$4),$N38*Analysetool!E$4)+IF($O38="SL",IF($W38="",$Q38*Analysetool!E$5,$W38*Analysetool!E$5),$O38*Analysetool!E$5)+IF($P38="SL",IF($W38="",$Q38*Analysetool!E$6,$W38*Analysetool!E$6),$P38*Analysetool!E$6))-Tabel2[[#This Row],[fees (%)]]</f>
        <v>-5.0000000000000001E-4</v>
      </c>
      <c r="AN38" s="172">
        <f>$J38*(IF($M38="SL",IF($T38="",$Q38*Analysetool!F$3,$T38*Analysetool!F$3),$M38*Analysetool!F$3)+IF($N38="SL",IF($T38="",$Q38*Analysetool!F$4,$T38*Analysetool!F$4),$N38*Analysetool!F$4)+IF($O38="SL",IF($T38="",$Q38*Analysetool!F$5,$T38*Analysetool!F$5),$O38*Analysetool!F$5)+IF($P38="SL",IF($T38="",$Q38*Analysetool!F$6,$T38*Analysetool!F$6),$P38*Analysetool!F$6))-Tabel2[[#This Row],[fees (%)]]</f>
        <v>-5.0000000000000001E-4</v>
      </c>
      <c r="AO38" s="172">
        <f>$J38*(IF($M38="SL",IF($T38="",$Q38*Analysetool!G$3,$T38*Analysetool!G$3),$M38*Analysetool!G$3)+IF($N38="SL",IF($T38="",$Q38*Analysetool!G$4,$T38*Analysetool!G$4),$N38*Analysetool!G$4)+IF($O38="SL",IF($T38="",$Q38*Analysetool!G$5,$T38*Analysetool!G$5),$O38*Analysetool!G$5)+IF($P38="SL",IF($T38="",$Q38*Analysetool!G$6,$T38*Analysetool!G$6),$P38*Analysetool!G$6))-Tabel2[[#This Row],[fees (%)]]</f>
        <v>-5.0000000000000001E-4</v>
      </c>
      <c r="AP38" s="173">
        <f>IF(Analysetool!$H$8&lt;=$X38,Analysetool!$H$8*J38,Q38*J38)-Tabel2[[#This Row],[fees (%)]]</f>
        <v>-5.0000000000000001E-4</v>
      </c>
      <c r="AQ38" s="168" t="e">
        <f>IF(Tabel2[[#This Row],[wick% van entry]]&lt;=Tabel2[[#This Row],[Stoploss optie 2 (%)]],Tabel2[[#This Row],[Stoploss optie 2 (%)]]*Tabel2[[#This Row],[leverage SLoptie 2]],IF(Analysetool!$I$8&lt;$X38,Analysetool!$I$8*K38,S38*K38))-Tabel2[[#This Row],[fees (%)]]</f>
        <v>#VALUE!</v>
      </c>
      <c r="AR38" s="174">
        <f>IF(Q38*-1*Analysetool!$J$9&lt;=X38,Q38*-1*Analysetool!$J$9*J38,Q38*J38)-Tabel2[[#This Row],[fees (%)]]</f>
        <v>-5.0000000000000001E-4</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
      <c r="A39" s="55"/>
      <c r="B39" s="56"/>
      <c r="C39" s="56"/>
      <c r="D39" s="56"/>
      <c r="E39" s="56"/>
      <c r="F39" s="57"/>
      <c r="G39" s="67"/>
      <c r="H39" s="67"/>
      <c r="I39" s="67"/>
      <c r="J39" s="58">
        <f>IFERROR(Tabel1[[#This Row],[risico PF (%)]]/Tabel1[[#This Row],[Fictieve Stoploss (%)]]*-1,"")</f>
        <v>0.5</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0.02</v>
      </c>
      <c r="AA39" s="94"/>
      <c r="AB39" s="61"/>
      <c r="AC39" s="61"/>
      <c r="AD39" s="61"/>
      <c r="AE39" s="61"/>
      <c r="AF39" s="95"/>
      <c r="AG39" s="147">
        <f>Tabel1[[#This Row],[eindtijd]]-Tabel1[[#This Row],[starttijd]]</f>
        <v>-0.81597222221898846</v>
      </c>
      <c r="AH39" s="154">
        <v>5.0000000000000001E-4</v>
      </c>
      <c r="AI39" s="59"/>
      <c r="AJ39" s="165">
        <f>$J39*(IF($M39="SL",IF($T39="",$Q39*Analysetool!B$3,$T39*Analysetool!B$3),$M39*Analysetool!B$3)+IF($N39="SL",IF($T39="",$Q39*Analysetool!B$4,$T39*Analysetool!B$4),$N39*Analysetool!B$4)+IF($O39="SL",IF($T39="",$Q39*Analysetool!B$5,$T39*Analysetool!B$5),$O39*Analysetool!B$5)+IF($P39="SL",IF($T39="",$Q39*Analysetool!B$6,$T39*Analysetool!B$6),$P39*Analysetool!B$6))-Tabel2[[#This Row],[fees (%)]]</f>
        <v>-5.0000000000000001E-4</v>
      </c>
      <c r="AK39" s="166">
        <f>$J39*(IF($M39="SL",IF($U39="",$Q39*Analysetool!C$3,$U39*Analysetool!C$3),$M39*Analysetool!C$3)+IF($N39="SL",IF($U39="",$Q39*Analysetool!C$4,$U39*Analysetool!C$4),$N39*Analysetool!C$4)+IF($O39="SL",IF($U39="",$Q39*Analysetool!C$5,$U39*Analysetool!C$5),$O39*Analysetool!C$5)+IF($P39="SL",IF($U39="",$Q39*Analysetool!C$6,$U39*Analysetool!C$6),$P39*Analysetool!C$6))-Tabel2[[#This Row],[fees (%)]]</f>
        <v>-5.0000000000000001E-4</v>
      </c>
      <c r="AL39" s="171">
        <f>$J39*(IF($M39="SL",IF($V39="",$Q39*Analysetool!D$3,$V39*Analysetool!D$3),$M39*Analysetool!D$3)+IF($N39="SL",IF($V39="",$Q39*Analysetool!D$4,$V39*Analysetool!D$4),$N39*Analysetool!D$4)+IF($O39="SL",IF($V39="",$Q39*Analysetool!D$5,$V39*Analysetool!D$5),$O39*Analysetool!D$5)+IF($P39="SL",IF($V39="",$Q39*Analysetool!D$6,$V39*Analysetool!D$6),$P39*Analysetool!D$6))-Tabel2[[#This Row],[fees (%)]]</f>
        <v>-5.0000000000000001E-4</v>
      </c>
      <c r="AM39" s="171">
        <f>$J39*(IF($M39="SL",IF($W39="",$Q39*Analysetool!E$3,$W39*Analysetool!E$3),$M39*Analysetool!E$3)+IF($N39="SL",IF($W39="",$Q39*Analysetool!E$4,$W39*Analysetool!E$4),$N39*Analysetool!E$4)+IF($O39="SL",IF($W39="",$Q39*Analysetool!E$5,$W39*Analysetool!E$5),$O39*Analysetool!E$5)+IF($P39="SL",IF($W39="",$Q39*Analysetool!E$6,$W39*Analysetool!E$6),$P39*Analysetool!E$6))-Tabel2[[#This Row],[fees (%)]]</f>
        <v>-5.0000000000000001E-4</v>
      </c>
      <c r="AN39" s="172">
        <f>$J39*(IF($M39="SL",IF($T39="",$Q39*Analysetool!F$3,$T39*Analysetool!F$3),$M39*Analysetool!F$3)+IF($N39="SL",IF($T39="",$Q39*Analysetool!F$4,$T39*Analysetool!F$4),$N39*Analysetool!F$4)+IF($O39="SL",IF($T39="",$Q39*Analysetool!F$5,$T39*Analysetool!F$5),$O39*Analysetool!F$5)+IF($P39="SL",IF($T39="",$Q39*Analysetool!F$6,$T39*Analysetool!F$6),$P39*Analysetool!F$6))-Tabel2[[#This Row],[fees (%)]]</f>
        <v>-5.0000000000000001E-4</v>
      </c>
      <c r="AO39" s="172">
        <f>$J39*(IF($M39="SL",IF($T39="",$Q39*Analysetool!G$3,$T39*Analysetool!G$3),$M39*Analysetool!G$3)+IF($N39="SL",IF($T39="",$Q39*Analysetool!G$4,$T39*Analysetool!G$4),$N39*Analysetool!G$4)+IF($O39="SL",IF($T39="",$Q39*Analysetool!G$5,$T39*Analysetool!G$5),$O39*Analysetool!G$5)+IF($P39="SL",IF($T39="",$Q39*Analysetool!G$6,$T39*Analysetool!G$6),$P39*Analysetool!G$6))-Tabel2[[#This Row],[fees (%)]]</f>
        <v>-5.0000000000000001E-4</v>
      </c>
      <c r="AP39" s="173">
        <f>IF(Analysetool!$H$8&lt;=$X39,Analysetool!$H$8*J39,Q39*J39)-Tabel2[[#This Row],[fees (%)]]</f>
        <v>-5.0000000000000001E-4</v>
      </c>
      <c r="AQ39" s="168" t="e">
        <f>IF(Tabel2[[#This Row],[wick% van entry]]&lt;=Tabel2[[#This Row],[Stoploss optie 2 (%)]],Tabel2[[#This Row],[Stoploss optie 2 (%)]]*Tabel2[[#This Row],[leverage SLoptie 2]],IF(Analysetool!$I$8&lt;$X39,Analysetool!$I$8*K39,S39*K39))-Tabel2[[#This Row],[fees (%)]]</f>
        <v>#VALUE!</v>
      </c>
      <c r="AR39" s="174">
        <f>IF(Q39*-1*Analysetool!$J$9&lt;=X39,Q39*-1*Analysetool!$J$9*J39,Q39*J39)-Tabel2[[#This Row],[fees (%)]]</f>
        <v>-5.0000000000000001E-4</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
      <c r="A40" s="55"/>
      <c r="B40" s="56"/>
      <c r="C40" s="56"/>
      <c r="D40" s="56"/>
      <c r="E40" s="56"/>
      <c r="F40" s="57"/>
      <c r="G40" s="67"/>
      <c r="H40" s="67"/>
      <c r="I40" s="67"/>
      <c r="J40" s="58">
        <f>IFERROR(Tabel1[[#This Row],[risico PF (%)]]/Tabel1[[#This Row],[Fictieve Stoploss (%)]]*-1,"")</f>
        <v>1</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0.09</v>
      </c>
      <c r="AA40" s="94"/>
      <c r="AB40" s="61"/>
      <c r="AC40" s="61"/>
      <c r="AD40" s="61"/>
      <c r="AE40" s="61"/>
      <c r="AF40" s="95"/>
      <c r="AG40" s="147">
        <f>Tabel1[[#This Row],[eindtijd]]-Tabel1[[#This Row],[starttijd]]</f>
        <v>0.11111111110949423</v>
      </c>
      <c r="AH40" s="154">
        <v>5.0000000000000001E-4</v>
      </c>
      <c r="AI40" s="59"/>
      <c r="AJ40" s="165">
        <f>$J40*(IF($M40="SL",IF($T40="",$Q40*Analysetool!B$3,$T40*Analysetool!B$3),$M40*Analysetool!B$3)+IF($N40="SL",IF($T40="",$Q40*Analysetool!B$4,$T40*Analysetool!B$4),$N40*Analysetool!B$4)+IF($O40="SL",IF($T40="",$Q40*Analysetool!B$5,$T40*Analysetool!B$5),$O40*Analysetool!B$5)+IF($P40="SL",IF($T40="",$Q40*Analysetool!B$6,$T40*Analysetool!B$6),$P40*Analysetool!B$6))-Tabel2[[#This Row],[fees (%)]]</f>
        <v>-5.0000000000000001E-4</v>
      </c>
      <c r="AK40" s="166">
        <f>$J40*(IF($M40="SL",IF($U40="",$Q40*Analysetool!C$3,$U40*Analysetool!C$3),$M40*Analysetool!C$3)+IF($N40="SL",IF($U40="",$Q40*Analysetool!C$4,$U40*Analysetool!C$4),$N40*Analysetool!C$4)+IF($O40="SL",IF($U40="",$Q40*Analysetool!C$5,$U40*Analysetool!C$5),$O40*Analysetool!C$5)+IF($P40="SL",IF($U40="",$Q40*Analysetool!C$6,$U40*Analysetool!C$6),$P40*Analysetool!C$6))-Tabel2[[#This Row],[fees (%)]]</f>
        <v>-5.0000000000000001E-4</v>
      </c>
      <c r="AL40" s="171">
        <f>$J40*(IF($M40="SL",IF($V40="",$Q40*Analysetool!D$3,$V40*Analysetool!D$3),$M40*Analysetool!D$3)+IF($N40="SL",IF($V40="",$Q40*Analysetool!D$4,$V40*Analysetool!D$4),$N40*Analysetool!D$4)+IF($O40="SL",IF($V40="",$Q40*Analysetool!D$5,$V40*Analysetool!D$5),$O40*Analysetool!D$5)+IF($P40="SL",IF($V40="",$Q40*Analysetool!D$6,$V40*Analysetool!D$6),$P40*Analysetool!D$6))-Tabel2[[#This Row],[fees (%)]]</f>
        <v>-5.0000000000000001E-4</v>
      </c>
      <c r="AM40" s="171">
        <f>$J40*(IF($M40="SL",IF($W40="",$Q40*Analysetool!E$3,$W40*Analysetool!E$3),$M40*Analysetool!E$3)+IF($N40="SL",IF($W40="",$Q40*Analysetool!E$4,$W40*Analysetool!E$4),$N40*Analysetool!E$4)+IF($O40="SL",IF($W40="",$Q40*Analysetool!E$5,$W40*Analysetool!E$5),$O40*Analysetool!E$5)+IF($P40="SL",IF($W40="",$Q40*Analysetool!E$6,$W40*Analysetool!E$6),$P40*Analysetool!E$6))-Tabel2[[#This Row],[fees (%)]]</f>
        <v>-5.0000000000000001E-4</v>
      </c>
      <c r="AN40" s="172">
        <f>$J40*(IF($M40="SL",IF($T40="",$Q40*Analysetool!F$3,$T40*Analysetool!F$3),$M40*Analysetool!F$3)+IF($N40="SL",IF($T40="",$Q40*Analysetool!F$4,$T40*Analysetool!F$4),$N40*Analysetool!F$4)+IF($O40="SL",IF($T40="",$Q40*Analysetool!F$5,$T40*Analysetool!F$5),$O40*Analysetool!F$5)+IF($P40="SL",IF($T40="",$Q40*Analysetool!F$6,$T40*Analysetool!F$6),$P40*Analysetool!F$6))-Tabel2[[#This Row],[fees (%)]]</f>
        <v>-5.0000000000000001E-4</v>
      </c>
      <c r="AO40" s="172">
        <f>$J40*(IF($M40="SL",IF($T40="",$Q40*Analysetool!G$3,$T40*Analysetool!G$3),$M40*Analysetool!G$3)+IF($N40="SL",IF($T40="",$Q40*Analysetool!G$4,$T40*Analysetool!G$4),$N40*Analysetool!G$4)+IF($O40="SL",IF($T40="",$Q40*Analysetool!G$5,$T40*Analysetool!G$5),$O40*Analysetool!G$5)+IF($P40="SL",IF($T40="",$Q40*Analysetool!G$6,$T40*Analysetool!G$6),$P40*Analysetool!G$6))-Tabel2[[#This Row],[fees (%)]]</f>
        <v>-5.0000000000000001E-4</v>
      </c>
      <c r="AP40" s="173">
        <f>IF(Analysetool!$H$8&lt;=$X40,Analysetool!$H$8*J40,Q40*J40)-Tabel2[[#This Row],[fees (%)]]</f>
        <v>-5.0000000000000001E-4</v>
      </c>
      <c r="AQ40" s="168" t="e">
        <f>IF(Tabel2[[#This Row],[wick% van entry]]&lt;=Tabel2[[#This Row],[Stoploss optie 2 (%)]],Tabel2[[#This Row],[Stoploss optie 2 (%)]]*Tabel2[[#This Row],[leverage SLoptie 2]],IF(Analysetool!$I$8&lt;$X40,Analysetool!$I$8*K40,S40*K40))-Tabel2[[#This Row],[fees (%)]]</f>
        <v>#VALUE!</v>
      </c>
      <c r="AR40" s="174">
        <f>IF(Q40*-1*Analysetool!$J$9&lt;=X40,Q40*-1*Analysetool!$J$9*J40,Q40*J40)-Tabel2[[#This Row],[fees (%)]]</f>
        <v>-5.0000000000000001E-4</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
      <c r="A41" s="55"/>
      <c r="B41" s="56"/>
      <c r="C41" s="56"/>
      <c r="D41" s="56"/>
      <c r="E41" s="56"/>
      <c r="F41" s="57"/>
      <c r="G41" s="67"/>
      <c r="H41" s="67"/>
      <c r="I41" s="67"/>
      <c r="J41" s="58">
        <f>IFERROR(Tabel1[[#This Row],[risico PF (%)]]/Tabel1[[#This Row],[Fictieve Stoploss (%)]]*-1,"")</f>
        <v>1</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0.01</v>
      </c>
      <c r="AA41" s="94"/>
      <c r="AB41" s="61"/>
      <c r="AC41" s="61"/>
      <c r="AD41" s="61"/>
      <c r="AE41" s="61"/>
      <c r="AF41" s="95"/>
      <c r="AG41" s="147">
        <f>Tabel1[[#This Row],[eindtijd]]-Tabel1[[#This Row],[starttijd]]</f>
        <v>2.7777777722803876E-3</v>
      </c>
      <c r="AH41" s="154">
        <v>5.0000000000000001E-4</v>
      </c>
      <c r="AI41" s="59"/>
      <c r="AJ41" s="165">
        <f>$J41*(IF($M41="SL",IF($T41="",$Q41*Analysetool!B$3,$T41*Analysetool!B$3),$M41*Analysetool!B$3)+IF($N41="SL",IF($T41="",$Q41*Analysetool!B$4,$T41*Analysetool!B$4),$N41*Analysetool!B$4)+IF($O41="SL",IF($T41="",$Q41*Analysetool!B$5,$T41*Analysetool!B$5),$O41*Analysetool!B$5)+IF($P41="SL",IF($T41="",$Q41*Analysetool!B$6,$T41*Analysetool!B$6),$P41*Analysetool!B$6))-Tabel2[[#This Row],[fees (%)]]</f>
        <v>-5.0000000000000001E-4</v>
      </c>
      <c r="AK41" s="166">
        <f>$J41*(IF($M41="SL",IF($U41="",$Q41*Analysetool!C$3,$U41*Analysetool!C$3),$M41*Analysetool!C$3)+IF($N41="SL",IF($U41="",$Q41*Analysetool!C$4,$U41*Analysetool!C$4),$N41*Analysetool!C$4)+IF($O41="SL",IF($U41="",$Q41*Analysetool!C$5,$U41*Analysetool!C$5),$O41*Analysetool!C$5)+IF($P41="SL",IF($U41="",$Q41*Analysetool!C$6,$U41*Analysetool!C$6),$P41*Analysetool!C$6))-Tabel2[[#This Row],[fees (%)]]</f>
        <v>-5.0000000000000001E-4</v>
      </c>
      <c r="AL41" s="171">
        <f>$J41*(IF($M41="SL",IF($V41="",$Q41*Analysetool!D$3,$V41*Analysetool!D$3),$M41*Analysetool!D$3)+IF($N41="SL",IF($V41="",$Q41*Analysetool!D$4,$V41*Analysetool!D$4),$N41*Analysetool!D$4)+IF($O41="SL",IF($V41="",$Q41*Analysetool!D$5,$V41*Analysetool!D$5),$O41*Analysetool!D$5)+IF($P41="SL",IF($V41="",$Q41*Analysetool!D$6,$V41*Analysetool!D$6),$P41*Analysetool!D$6))-Tabel2[[#This Row],[fees (%)]]</f>
        <v>-5.0000000000000001E-4</v>
      </c>
      <c r="AM41" s="171">
        <f>$J41*(IF($M41="SL",IF($W41="",$Q41*Analysetool!E$3,$W41*Analysetool!E$3),$M41*Analysetool!E$3)+IF($N41="SL",IF($W41="",$Q41*Analysetool!E$4,$W41*Analysetool!E$4),$N41*Analysetool!E$4)+IF($O41="SL",IF($W41="",$Q41*Analysetool!E$5,$W41*Analysetool!E$5),$O41*Analysetool!E$5)+IF($P41="SL",IF($W41="",$Q41*Analysetool!E$6,$W41*Analysetool!E$6),$P41*Analysetool!E$6))-Tabel2[[#This Row],[fees (%)]]</f>
        <v>-5.0000000000000001E-4</v>
      </c>
      <c r="AN41" s="172">
        <f>$J41*(IF($M41="SL",IF($T41="",$Q41*Analysetool!F$3,$T41*Analysetool!F$3),$M41*Analysetool!F$3)+IF($N41="SL",IF($T41="",$Q41*Analysetool!F$4,$T41*Analysetool!F$4),$N41*Analysetool!F$4)+IF($O41="SL",IF($T41="",$Q41*Analysetool!F$5,$T41*Analysetool!F$5),$O41*Analysetool!F$5)+IF($P41="SL",IF($T41="",$Q41*Analysetool!F$6,$T41*Analysetool!F$6),$P41*Analysetool!F$6))-Tabel2[[#This Row],[fees (%)]]</f>
        <v>-5.0000000000000001E-4</v>
      </c>
      <c r="AO41" s="172">
        <f>$J41*(IF($M41="SL",IF($T41="",$Q41*Analysetool!G$3,$T41*Analysetool!G$3),$M41*Analysetool!G$3)+IF($N41="SL",IF($T41="",$Q41*Analysetool!G$4,$T41*Analysetool!G$4),$N41*Analysetool!G$4)+IF($O41="SL",IF($T41="",$Q41*Analysetool!G$5,$T41*Analysetool!G$5),$O41*Analysetool!G$5)+IF($P41="SL",IF($T41="",$Q41*Analysetool!G$6,$T41*Analysetool!G$6),$P41*Analysetool!G$6))-Tabel2[[#This Row],[fees (%)]]</f>
        <v>-5.0000000000000001E-4</v>
      </c>
      <c r="AP41" s="173">
        <f>IF(Analysetool!$H$8&lt;=$X41,Analysetool!$H$8*J41,Q41*J41)-Tabel2[[#This Row],[fees (%)]]</f>
        <v>-5.0000000000000001E-4</v>
      </c>
      <c r="AQ41" s="168" t="e">
        <f>IF(Tabel2[[#This Row],[wick% van entry]]&lt;=Tabel2[[#This Row],[Stoploss optie 2 (%)]],Tabel2[[#This Row],[Stoploss optie 2 (%)]]*Tabel2[[#This Row],[leverage SLoptie 2]],IF(Analysetool!$I$8&lt;$X41,Analysetool!$I$8*K41,S41*K41))-Tabel2[[#This Row],[fees (%)]]</f>
        <v>#VALUE!</v>
      </c>
      <c r="AR41" s="174">
        <f>IF(Q41*-1*Analysetool!$J$9&lt;=X41,Q41*-1*Analysetool!$J$9*J41,Q41*J41)-Tabel2[[#This Row],[fees (%)]]</f>
        <v>-5.0000000000000001E-4</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
      <c r="A42" s="55"/>
      <c r="B42" s="56"/>
      <c r="C42" s="56"/>
      <c r="D42" s="56"/>
      <c r="E42" s="56"/>
      <c r="F42" s="57"/>
      <c r="G42" s="67"/>
      <c r="H42" s="67"/>
      <c r="I42" s="67"/>
      <c r="J42" s="58">
        <f>IFERROR(Tabel1[[#This Row],[risico PF (%)]]/Tabel1[[#This Row],[Fictieve Stoploss (%)]]*-1,"")</f>
        <v>1</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1.7000000000000001E-2</v>
      </c>
      <c r="AA42" s="94"/>
      <c r="AB42" s="61"/>
      <c r="AC42" s="61"/>
      <c r="AD42" s="61"/>
      <c r="AE42" s="61"/>
      <c r="AF42" s="95"/>
      <c r="AG42" s="147">
        <f>Tabel1[[#This Row],[eindtijd]]-Tabel1[[#This Row],[starttijd]]</f>
        <v>3.2638888886140194E-2</v>
      </c>
      <c r="AH42" s="154">
        <v>5.0000000000000001E-4</v>
      </c>
      <c r="AI42" s="59"/>
      <c r="AJ42" s="165">
        <f>$J42*(IF($M42="SL",IF($T42="",$Q42*Analysetool!B$3,$T42*Analysetool!B$3),$M42*Analysetool!B$3)+IF($N42="SL",IF($T42="",$Q42*Analysetool!B$4,$T42*Analysetool!B$4),$N42*Analysetool!B$4)+IF($O42="SL",IF($T42="",$Q42*Analysetool!B$5,$T42*Analysetool!B$5),$O42*Analysetool!B$5)+IF($P42="SL",IF($T42="",$Q42*Analysetool!B$6,$T42*Analysetool!B$6),$P42*Analysetool!B$6))-Tabel2[[#This Row],[fees (%)]]</f>
        <v>-5.0000000000000001E-4</v>
      </c>
      <c r="AK42" s="166">
        <f>$J42*(IF($M42="SL",IF($U42="",$Q42*Analysetool!C$3,$U42*Analysetool!C$3),$M42*Analysetool!C$3)+IF($N42="SL",IF($U42="",$Q42*Analysetool!C$4,$U42*Analysetool!C$4),$N42*Analysetool!C$4)+IF($O42="SL",IF($U42="",$Q42*Analysetool!C$5,$U42*Analysetool!C$5),$O42*Analysetool!C$5)+IF($P42="SL",IF($U42="",$Q42*Analysetool!C$6,$U42*Analysetool!C$6),$P42*Analysetool!C$6))-Tabel2[[#This Row],[fees (%)]]</f>
        <v>-5.0000000000000001E-4</v>
      </c>
      <c r="AL42" s="171">
        <f>$J42*(IF($M42="SL",IF($V42="",$Q42*Analysetool!D$3,$V42*Analysetool!D$3),$M42*Analysetool!D$3)+IF($N42="SL",IF($V42="",$Q42*Analysetool!D$4,$V42*Analysetool!D$4),$N42*Analysetool!D$4)+IF($O42="SL",IF($V42="",$Q42*Analysetool!D$5,$V42*Analysetool!D$5),$O42*Analysetool!D$5)+IF($P42="SL",IF($V42="",$Q42*Analysetool!D$6,$V42*Analysetool!D$6),$P42*Analysetool!D$6))-Tabel2[[#This Row],[fees (%)]]</f>
        <v>-5.0000000000000001E-4</v>
      </c>
      <c r="AM42" s="171">
        <f>$J42*(IF($M42="SL",IF($W42="",$Q42*Analysetool!E$3,$W42*Analysetool!E$3),$M42*Analysetool!E$3)+IF($N42="SL",IF($W42="",$Q42*Analysetool!E$4,$W42*Analysetool!E$4),$N42*Analysetool!E$4)+IF($O42="SL",IF($W42="",$Q42*Analysetool!E$5,$W42*Analysetool!E$5),$O42*Analysetool!E$5)+IF($P42="SL",IF($W42="",$Q42*Analysetool!E$6,$W42*Analysetool!E$6),$P42*Analysetool!E$6))-Tabel2[[#This Row],[fees (%)]]</f>
        <v>-5.0000000000000001E-4</v>
      </c>
      <c r="AN42" s="172">
        <f>$J42*(IF($M42="SL",IF($T42="",$Q42*Analysetool!F$3,$T42*Analysetool!F$3),$M42*Analysetool!F$3)+IF($N42="SL",IF($T42="",$Q42*Analysetool!F$4,$T42*Analysetool!F$4),$N42*Analysetool!F$4)+IF($O42="SL",IF($T42="",$Q42*Analysetool!F$5,$T42*Analysetool!F$5),$O42*Analysetool!F$5)+IF($P42="SL",IF($T42="",$Q42*Analysetool!F$6,$T42*Analysetool!F$6),$P42*Analysetool!F$6))-Tabel2[[#This Row],[fees (%)]]</f>
        <v>-5.0000000000000001E-4</v>
      </c>
      <c r="AO42" s="172">
        <f>$J42*(IF($M42="SL",IF($T42="",$Q42*Analysetool!G$3,$T42*Analysetool!G$3),$M42*Analysetool!G$3)+IF($N42="SL",IF($T42="",$Q42*Analysetool!G$4,$T42*Analysetool!G$4),$N42*Analysetool!G$4)+IF($O42="SL",IF($T42="",$Q42*Analysetool!G$5,$T42*Analysetool!G$5),$O42*Analysetool!G$5)+IF($P42="SL",IF($T42="",$Q42*Analysetool!G$6,$T42*Analysetool!G$6),$P42*Analysetool!G$6))-Tabel2[[#This Row],[fees (%)]]</f>
        <v>-5.0000000000000001E-4</v>
      </c>
      <c r="AP42" s="173">
        <f>IF(Analysetool!$H$8&lt;=$X42,Analysetool!$H$8*J42,Q42*J42)-Tabel2[[#This Row],[fees (%)]]</f>
        <v>-5.0000000000000001E-4</v>
      </c>
      <c r="AQ42" s="168" t="e">
        <f>IF(Tabel2[[#This Row],[wick% van entry]]&lt;=Tabel2[[#This Row],[Stoploss optie 2 (%)]],Tabel2[[#This Row],[Stoploss optie 2 (%)]]*Tabel2[[#This Row],[leverage SLoptie 2]],IF(Analysetool!$I$8&lt;$X42,Analysetool!$I$8*K42,S42*K42))-Tabel2[[#This Row],[fees (%)]]</f>
        <v>#VALUE!</v>
      </c>
      <c r="AR42" s="174">
        <f>IF(Q42*-1*Analysetool!$J$9&lt;=X42,Q42*-1*Analysetool!$J$9*J42,Q42*J42)-Tabel2[[#This Row],[fees (%)]]</f>
        <v>-5.0000000000000001E-4</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
      <c r="A43" s="55"/>
      <c r="B43" s="56"/>
      <c r="C43" s="56"/>
      <c r="D43" s="56"/>
      <c r="E43" s="56"/>
      <c r="F43" s="57"/>
      <c r="G43" s="67"/>
      <c r="H43" s="67"/>
      <c r="I43" s="67"/>
      <c r="J43" s="58">
        <f>IFERROR(Tabel1[[#This Row],[risico PF (%)]]/Tabel1[[#This Row],[Fictieve Stoploss (%)]]*-1,"")</f>
        <v>1</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0.01</v>
      </c>
      <c r="AA43" s="94"/>
      <c r="AB43" s="61"/>
      <c r="AC43" s="61"/>
      <c r="AD43" s="61"/>
      <c r="AE43" s="61"/>
      <c r="AF43" s="95"/>
      <c r="AG43" s="147">
        <f>Tabel1[[#This Row],[eindtijd]]-Tabel1[[#This Row],[starttijd]]</f>
        <v>180064.03263888889</v>
      </c>
      <c r="AH43" s="154">
        <v>5.0000000000000001E-4</v>
      </c>
      <c r="AI43" s="59"/>
      <c r="AJ43" s="165">
        <f>$J43*(IF($M43="SL",IF($T43="",$Q43*Analysetool!B$3,$T43*Analysetool!B$3),$M43*Analysetool!B$3)+IF($N43="SL",IF($T43="",$Q43*Analysetool!B$4,$T43*Analysetool!B$4),$N43*Analysetool!B$4)+IF($O43="SL",IF($T43="",$Q43*Analysetool!B$5,$T43*Analysetool!B$5),$O43*Analysetool!B$5)+IF($P43="SL",IF($T43="",$Q43*Analysetool!B$6,$T43*Analysetool!B$6),$P43*Analysetool!B$6))-Tabel2[[#This Row],[fees (%)]]</f>
        <v>-5.0000000000000001E-4</v>
      </c>
      <c r="AK43" s="166">
        <f>$J43*(IF($M43="SL",IF($U43="",$Q43*Analysetool!C$3,$U43*Analysetool!C$3),$M43*Analysetool!C$3)+IF($N43="SL",IF($U43="",$Q43*Analysetool!C$4,$U43*Analysetool!C$4),$N43*Analysetool!C$4)+IF($O43="SL",IF($U43="",$Q43*Analysetool!C$5,$U43*Analysetool!C$5),$O43*Analysetool!C$5)+IF($P43="SL",IF($U43="",$Q43*Analysetool!C$6,$U43*Analysetool!C$6),$P43*Analysetool!C$6))-Tabel2[[#This Row],[fees (%)]]</f>
        <v>-5.0000000000000001E-4</v>
      </c>
      <c r="AL43" s="171">
        <f>$J43*(IF($M43="SL",IF($V43="",$Q43*Analysetool!D$3,$V43*Analysetool!D$3),$M43*Analysetool!D$3)+IF($N43="SL",IF($V43="",$Q43*Analysetool!D$4,$V43*Analysetool!D$4),$N43*Analysetool!D$4)+IF($O43="SL",IF($V43="",$Q43*Analysetool!D$5,$V43*Analysetool!D$5),$O43*Analysetool!D$5)+IF($P43="SL",IF($V43="",$Q43*Analysetool!D$6,$V43*Analysetool!D$6),$P43*Analysetool!D$6))-Tabel2[[#This Row],[fees (%)]]</f>
        <v>-5.0000000000000001E-4</v>
      </c>
      <c r="AM43" s="171">
        <f>$J43*(IF($M43="SL",IF($W43="",$Q43*Analysetool!E$3,$W43*Analysetool!E$3),$M43*Analysetool!E$3)+IF($N43="SL",IF($W43="",$Q43*Analysetool!E$4,$W43*Analysetool!E$4),$N43*Analysetool!E$4)+IF($O43="SL",IF($W43="",$Q43*Analysetool!E$5,$W43*Analysetool!E$5),$O43*Analysetool!E$5)+IF($P43="SL",IF($W43="",$Q43*Analysetool!E$6,$W43*Analysetool!E$6),$P43*Analysetool!E$6))-Tabel2[[#This Row],[fees (%)]]</f>
        <v>-5.0000000000000001E-4</v>
      </c>
      <c r="AN43" s="172">
        <f>$J43*(IF($M43="SL",IF($T43="",$Q43*Analysetool!F$3,$T43*Analysetool!F$3),$M43*Analysetool!F$3)+IF($N43="SL",IF($T43="",$Q43*Analysetool!F$4,$T43*Analysetool!F$4),$N43*Analysetool!F$4)+IF($O43="SL",IF($T43="",$Q43*Analysetool!F$5,$T43*Analysetool!F$5),$O43*Analysetool!F$5)+IF($P43="SL",IF($T43="",$Q43*Analysetool!F$6,$T43*Analysetool!F$6),$P43*Analysetool!F$6))-Tabel2[[#This Row],[fees (%)]]</f>
        <v>-5.0000000000000001E-4</v>
      </c>
      <c r="AO43" s="172">
        <f>$J43*(IF($M43="SL",IF($T43="",$Q43*Analysetool!G$3,$T43*Analysetool!G$3),$M43*Analysetool!G$3)+IF($N43="SL",IF($T43="",$Q43*Analysetool!G$4,$T43*Analysetool!G$4),$N43*Analysetool!G$4)+IF($O43="SL",IF($T43="",$Q43*Analysetool!G$5,$T43*Analysetool!G$5),$O43*Analysetool!G$5)+IF($P43="SL",IF($T43="",$Q43*Analysetool!G$6,$T43*Analysetool!G$6),$P43*Analysetool!G$6))-Tabel2[[#This Row],[fees (%)]]</f>
        <v>-5.0000000000000001E-4</v>
      </c>
      <c r="AP43" s="173">
        <f>IF(Analysetool!$H$8&lt;=$X43,Analysetool!$H$8*J43,Q43*J43)-Tabel2[[#This Row],[fees (%)]]</f>
        <v>-5.0000000000000001E-4</v>
      </c>
      <c r="AQ43" s="168" t="e">
        <f>IF(Tabel2[[#This Row],[wick% van entry]]&lt;=Tabel2[[#This Row],[Stoploss optie 2 (%)]],Tabel2[[#This Row],[Stoploss optie 2 (%)]]*Tabel2[[#This Row],[leverage SLoptie 2]],IF(Analysetool!$I$8&lt;$X43,Analysetool!$I$8*K43,S43*K43))-Tabel2[[#This Row],[fees (%)]]</f>
        <v>#VALUE!</v>
      </c>
      <c r="AR43" s="174">
        <f>IF(Q43*-1*Analysetool!$J$9&lt;=X43,Q43*-1*Analysetool!$J$9*J43,Q43*J43)-Tabel2[[#This Row],[fees (%)]]</f>
        <v>-5.0000000000000001E-4</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
      <c r="A44" s="55"/>
      <c r="B44" s="56"/>
      <c r="C44" s="56"/>
      <c r="D44" s="56"/>
      <c r="E44" s="56"/>
      <c r="F44" s="57"/>
      <c r="G44" s="67"/>
      <c r="H44" s="67"/>
      <c r="I44" s="67"/>
      <c r="J44" s="58">
        <f>IFERROR(Tabel1[[#This Row],[risico PF (%)]]/Tabel1[[#This Row],[Fictieve Stoploss (%)]]*-1,"")</f>
        <v>1</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0.01</v>
      </c>
      <c r="AA44" s="94"/>
      <c r="AB44" s="61"/>
      <c r="AC44" s="61"/>
      <c r="AD44" s="61"/>
      <c r="AE44" s="61"/>
      <c r="AF44" s="95"/>
      <c r="AG44" s="147">
        <f>Tabel1[[#This Row],[eindtijd]]-Tabel1[[#This Row],[starttijd]]</f>
        <v>1.2499999997089617E-2</v>
      </c>
      <c r="AH44" s="154">
        <v>5.0000000000000001E-4</v>
      </c>
      <c r="AI44" s="59"/>
      <c r="AJ44" s="165">
        <f>$J44*(IF($M44="SL",IF($T44="",$Q44*Analysetool!B$3,$T44*Analysetool!B$3),$M44*Analysetool!B$3)+IF($N44="SL",IF($T44="",$Q44*Analysetool!B$4,$T44*Analysetool!B$4),$N44*Analysetool!B$4)+IF($O44="SL",IF($T44="",$Q44*Analysetool!B$5,$T44*Analysetool!B$5),$O44*Analysetool!B$5)+IF($P44="SL",IF($T44="",$Q44*Analysetool!B$6,$T44*Analysetool!B$6),$P44*Analysetool!B$6))-Tabel2[[#This Row],[fees (%)]]</f>
        <v>-5.0000000000000001E-4</v>
      </c>
      <c r="AK44" s="166">
        <f>$J44*(IF($M44="SL",IF($U44="",$Q44*Analysetool!C$3,$U44*Analysetool!C$3),$M44*Analysetool!C$3)+IF($N44="SL",IF($U44="",$Q44*Analysetool!C$4,$U44*Analysetool!C$4),$N44*Analysetool!C$4)+IF($O44="SL",IF($U44="",$Q44*Analysetool!C$5,$U44*Analysetool!C$5),$O44*Analysetool!C$5)+IF($P44="SL",IF($U44="",$Q44*Analysetool!C$6,$U44*Analysetool!C$6),$P44*Analysetool!C$6))-Tabel2[[#This Row],[fees (%)]]</f>
        <v>-5.0000000000000001E-4</v>
      </c>
      <c r="AL44" s="171">
        <f>$J44*(IF($M44="SL",IF($V44="",$Q44*Analysetool!D$3,$V44*Analysetool!D$3),$M44*Analysetool!D$3)+IF($N44="SL",IF($V44="",$Q44*Analysetool!D$4,$V44*Analysetool!D$4),$N44*Analysetool!D$4)+IF($O44="SL",IF($V44="",$Q44*Analysetool!D$5,$V44*Analysetool!D$5),$O44*Analysetool!D$5)+IF($P44="SL",IF($V44="",$Q44*Analysetool!D$6,$V44*Analysetool!D$6),$P44*Analysetool!D$6))-Tabel2[[#This Row],[fees (%)]]</f>
        <v>-5.0000000000000001E-4</v>
      </c>
      <c r="AM44" s="171">
        <f>$J44*(IF($M44="SL",IF($W44="",$Q44*Analysetool!E$3,$W44*Analysetool!E$3),$M44*Analysetool!E$3)+IF($N44="SL",IF($W44="",$Q44*Analysetool!E$4,$W44*Analysetool!E$4),$N44*Analysetool!E$4)+IF($O44="SL",IF($W44="",$Q44*Analysetool!E$5,$W44*Analysetool!E$5),$O44*Analysetool!E$5)+IF($P44="SL",IF($W44="",$Q44*Analysetool!E$6,$W44*Analysetool!E$6),$P44*Analysetool!E$6))-Tabel2[[#This Row],[fees (%)]]</f>
        <v>-5.0000000000000001E-4</v>
      </c>
      <c r="AN44" s="172">
        <f>$J44*(IF($M44="SL",IF($T44="",$Q44*Analysetool!F$3,$T44*Analysetool!F$3),$M44*Analysetool!F$3)+IF($N44="SL",IF($T44="",$Q44*Analysetool!F$4,$T44*Analysetool!F$4),$N44*Analysetool!F$4)+IF($O44="SL",IF($T44="",$Q44*Analysetool!F$5,$T44*Analysetool!F$5),$O44*Analysetool!F$5)+IF($P44="SL",IF($T44="",$Q44*Analysetool!F$6,$T44*Analysetool!F$6),$P44*Analysetool!F$6))-Tabel2[[#This Row],[fees (%)]]</f>
        <v>-5.0000000000000001E-4</v>
      </c>
      <c r="AO44" s="172">
        <f>$J44*(IF($M44="SL",IF($T44="",$Q44*Analysetool!G$3,$T44*Analysetool!G$3),$M44*Analysetool!G$3)+IF($N44="SL",IF($T44="",$Q44*Analysetool!G$4,$T44*Analysetool!G$4),$N44*Analysetool!G$4)+IF($O44="SL",IF($T44="",$Q44*Analysetool!G$5,$T44*Analysetool!G$5),$O44*Analysetool!G$5)+IF($P44="SL",IF($T44="",$Q44*Analysetool!G$6,$T44*Analysetool!G$6),$P44*Analysetool!G$6))-Tabel2[[#This Row],[fees (%)]]</f>
        <v>-5.0000000000000001E-4</v>
      </c>
      <c r="AP44" s="173">
        <f>IF(Analysetool!$H$8&lt;=$X44,Analysetool!$H$8*J44,Q44*J44)-Tabel2[[#This Row],[fees (%)]]</f>
        <v>-5.0000000000000001E-4</v>
      </c>
      <c r="AQ44" s="168" t="e">
        <f>IF(Tabel2[[#This Row],[wick% van entry]]&lt;=Tabel2[[#This Row],[Stoploss optie 2 (%)]],Tabel2[[#This Row],[Stoploss optie 2 (%)]]*Tabel2[[#This Row],[leverage SLoptie 2]],IF(Analysetool!$I$8&lt;$X44,Analysetool!$I$8*K44,S44*K44))-Tabel2[[#This Row],[fees (%)]]</f>
        <v>#VALUE!</v>
      </c>
      <c r="AR44" s="174">
        <f>IF(Q44*-1*Analysetool!$J$9&lt;=X44,Q44*-1*Analysetool!$J$9*J44,Q44*J44)-Tabel2[[#This Row],[fees (%)]]</f>
        <v>-5.0000000000000001E-4</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
      <c r="A45" s="55"/>
      <c r="B45" s="56"/>
      <c r="C45" s="56"/>
      <c r="D45" s="56"/>
      <c r="E45" s="56"/>
      <c r="F45" s="57"/>
      <c r="G45" s="67"/>
      <c r="H45" s="67"/>
      <c r="I45" s="67"/>
      <c r="J45" s="58">
        <f>IFERROR(Tabel1[[#This Row],[risico PF (%)]]/Tabel1[[#This Row],[Fictieve Stoploss (%)]]*-1,"")</f>
        <v>1</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0.01</v>
      </c>
      <c r="AA45" s="94"/>
      <c r="AB45" s="61"/>
      <c r="AC45" s="61"/>
      <c r="AD45" s="61"/>
      <c r="AE45" s="61"/>
      <c r="AF45" s="95"/>
      <c r="AG45" s="147">
        <f>Tabel1[[#This Row],[eindtijd]]-Tabel1[[#This Row],[starttijd]]</f>
        <v>4.1666666664241347E-2</v>
      </c>
      <c r="AH45" s="154">
        <v>5.0000000000000001E-4</v>
      </c>
      <c r="AI45" s="59"/>
      <c r="AJ45" s="165">
        <f>$J45*(IF($M45="SL",IF($T45="",$Q45*Analysetool!B$3,$T45*Analysetool!B$3),$M45*Analysetool!B$3)+IF($N45="SL",IF($T45="",$Q45*Analysetool!B$4,$T45*Analysetool!B$4),$N45*Analysetool!B$4)+IF($O45="SL",IF($T45="",$Q45*Analysetool!B$5,$T45*Analysetool!B$5),$O45*Analysetool!B$5)+IF($P45="SL",IF($T45="",$Q45*Analysetool!B$6,$T45*Analysetool!B$6),$P45*Analysetool!B$6))-Tabel2[[#This Row],[fees (%)]]</f>
        <v>-5.0000000000000001E-4</v>
      </c>
      <c r="AK45" s="166">
        <f>$J45*(IF($M45="SL",IF($U45="",$Q45*Analysetool!C$3,$U45*Analysetool!C$3),$M45*Analysetool!C$3)+IF($N45="SL",IF($U45="",$Q45*Analysetool!C$4,$U45*Analysetool!C$4),$N45*Analysetool!C$4)+IF($O45="SL",IF($U45="",$Q45*Analysetool!C$5,$U45*Analysetool!C$5),$O45*Analysetool!C$5)+IF($P45="SL",IF($U45="",$Q45*Analysetool!C$6,$U45*Analysetool!C$6),$P45*Analysetool!C$6))-Tabel2[[#This Row],[fees (%)]]</f>
        <v>-5.0000000000000001E-4</v>
      </c>
      <c r="AL45" s="171">
        <f>$J45*(IF($M45="SL",IF($V45="",$Q45*Analysetool!D$3,$V45*Analysetool!D$3),$M45*Analysetool!D$3)+IF($N45="SL",IF($V45="",$Q45*Analysetool!D$4,$V45*Analysetool!D$4),$N45*Analysetool!D$4)+IF($O45="SL",IF($V45="",$Q45*Analysetool!D$5,$V45*Analysetool!D$5),$O45*Analysetool!D$5)+IF($P45="SL",IF($V45="",$Q45*Analysetool!D$6,$V45*Analysetool!D$6),$P45*Analysetool!D$6))-Tabel2[[#This Row],[fees (%)]]</f>
        <v>-5.0000000000000001E-4</v>
      </c>
      <c r="AM45" s="171">
        <f>$J45*(IF($M45="SL",IF($W45="",$Q45*Analysetool!E$3,$W45*Analysetool!E$3),$M45*Analysetool!E$3)+IF($N45="SL",IF($W45="",$Q45*Analysetool!E$4,$W45*Analysetool!E$4),$N45*Analysetool!E$4)+IF($O45="SL",IF($W45="",$Q45*Analysetool!E$5,$W45*Analysetool!E$5),$O45*Analysetool!E$5)+IF($P45="SL",IF($W45="",$Q45*Analysetool!E$6,$W45*Analysetool!E$6),$P45*Analysetool!E$6))-Tabel2[[#This Row],[fees (%)]]</f>
        <v>-5.0000000000000001E-4</v>
      </c>
      <c r="AN45" s="172">
        <f>$J45*(IF($M45="SL",IF($T45="",$Q45*Analysetool!F$3,$T45*Analysetool!F$3),$M45*Analysetool!F$3)+IF($N45="SL",IF($T45="",$Q45*Analysetool!F$4,$T45*Analysetool!F$4),$N45*Analysetool!F$4)+IF($O45="SL",IF($T45="",$Q45*Analysetool!F$5,$T45*Analysetool!F$5),$O45*Analysetool!F$5)+IF($P45="SL",IF($T45="",$Q45*Analysetool!F$6,$T45*Analysetool!F$6),$P45*Analysetool!F$6))-Tabel2[[#This Row],[fees (%)]]</f>
        <v>-5.0000000000000001E-4</v>
      </c>
      <c r="AO45" s="172">
        <f>$J45*(IF($M45="SL",IF($T45="",$Q45*Analysetool!G$3,$T45*Analysetool!G$3),$M45*Analysetool!G$3)+IF($N45="SL",IF($T45="",$Q45*Analysetool!G$4,$T45*Analysetool!G$4),$N45*Analysetool!G$4)+IF($O45="SL",IF($T45="",$Q45*Analysetool!G$5,$T45*Analysetool!G$5),$O45*Analysetool!G$5)+IF($P45="SL",IF($T45="",$Q45*Analysetool!G$6,$T45*Analysetool!G$6),$P45*Analysetool!G$6))-Tabel2[[#This Row],[fees (%)]]</f>
        <v>-5.0000000000000001E-4</v>
      </c>
      <c r="AP45" s="173">
        <f>IF(Analysetool!$H$8&lt;=$X45,Analysetool!$H$8*J45,Q45*J45)-Tabel2[[#This Row],[fees (%)]]</f>
        <v>-5.0000000000000001E-4</v>
      </c>
      <c r="AQ45" s="168" t="e">
        <f>IF(Tabel2[[#This Row],[wick% van entry]]&lt;=Tabel2[[#This Row],[Stoploss optie 2 (%)]],Tabel2[[#This Row],[Stoploss optie 2 (%)]]*Tabel2[[#This Row],[leverage SLoptie 2]],IF(Analysetool!$I$8&lt;$X45,Analysetool!$I$8*K45,S45*K45))-Tabel2[[#This Row],[fees (%)]]</f>
        <v>#VALUE!</v>
      </c>
      <c r="AR45" s="174">
        <f>IF(Q45*-1*Analysetool!$J$9&lt;=X45,Q45*-1*Analysetool!$J$9*J45,Q45*J45)-Tabel2[[#This Row],[fees (%)]]</f>
        <v>-5.0000000000000001E-4</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
      <c r="A46" s="55"/>
      <c r="B46" s="56"/>
      <c r="C46" s="56"/>
      <c r="D46" s="56"/>
      <c r="E46" s="56"/>
      <c r="F46" s="57"/>
      <c r="G46" s="67"/>
      <c r="H46" s="67"/>
      <c r="I46" s="67"/>
      <c r="J46" s="58">
        <f>IFERROR(Tabel1[[#This Row],[risico PF (%)]]/Tabel1[[#This Row],[Fictieve Stoploss (%)]]*-1,"")</f>
        <v>1</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0.01</v>
      </c>
      <c r="AA46" s="94"/>
      <c r="AB46" s="61"/>
      <c r="AC46" s="61"/>
      <c r="AD46" s="61"/>
      <c r="AE46" s="61"/>
      <c r="AF46" s="95"/>
      <c r="AG46" s="147">
        <f>Tabel1[[#This Row],[eindtijd]]-Tabel1[[#This Row],[starttijd]]</f>
        <v>-45947.249305555553</v>
      </c>
      <c r="AH46" s="154">
        <v>5.0000000000000001E-4</v>
      </c>
      <c r="AI46" s="59"/>
      <c r="AJ46" s="165">
        <f>$J46*(IF($M46="SL",IF($T46="",$Q46*Analysetool!B$3,$T46*Analysetool!B$3),$M46*Analysetool!B$3)+IF($N46="SL",IF($T46="",$Q46*Analysetool!B$4,$T46*Analysetool!B$4),$N46*Analysetool!B$4)+IF($O46="SL",IF($T46="",$Q46*Analysetool!B$5,$T46*Analysetool!B$5),$O46*Analysetool!B$5)+IF($P46="SL",IF($T46="",$Q46*Analysetool!B$6,$T46*Analysetool!B$6),$P46*Analysetool!B$6))-Tabel2[[#This Row],[fees (%)]]</f>
        <v>-5.0000000000000001E-4</v>
      </c>
      <c r="AK46" s="166">
        <f>$J46*(IF($M46="SL",IF($U46="",$Q46*Analysetool!C$3,$U46*Analysetool!C$3),$M46*Analysetool!C$3)+IF($N46="SL",IF($U46="",$Q46*Analysetool!C$4,$U46*Analysetool!C$4),$N46*Analysetool!C$4)+IF($O46="SL",IF($U46="",$Q46*Analysetool!C$5,$U46*Analysetool!C$5),$O46*Analysetool!C$5)+IF($P46="SL",IF($U46="",$Q46*Analysetool!C$6,$U46*Analysetool!C$6),$P46*Analysetool!C$6))-Tabel2[[#This Row],[fees (%)]]</f>
        <v>-5.0000000000000001E-4</v>
      </c>
      <c r="AL46" s="171">
        <f>$J46*(IF($M46="SL",IF($V46="",$Q46*Analysetool!D$3,$V46*Analysetool!D$3),$M46*Analysetool!D$3)+IF($N46="SL",IF($V46="",$Q46*Analysetool!D$4,$V46*Analysetool!D$4),$N46*Analysetool!D$4)+IF($O46="SL",IF($V46="",$Q46*Analysetool!D$5,$V46*Analysetool!D$5),$O46*Analysetool!D$5)+IF($P46="SL",IF($V46="",$Q46*Analysetool!D$6,$V46*Analysetool!D$6),$P46*Analysetool!D$6))-Tabel2[[#This Row],[fees (%)]]</f>
        <v>-5.0000000000000001E-4</v>
      </c>
      <c r="AM46" s="171">
        <f>$J46*(IF($M46="SL",IF($W46="",$Q46*Analysetool!E$3,$W46*Analysetool!E$3),$M46*Analysetool!E$3)+IF($N46="SL",IF($W46="",$Q46*Analysetool!E$4,$W46*Analysetool!E$4),$N46*Analysetool!E$4)+IF($O46="SL",IF($W46="",$Q46*Analysetool!E$5,$W46*Analysetool!E$5),$O46*Analysetool!E$5)+IF($P46="SL",IF($W46="",$Q46*Analysetool!E$6,$W46*Analysetool!E$6),$P46*Analysetool!E$6))-Tabel2[[#This Row],[fees (%)]]</f>
        <v>-5.0000000000000001E-4</v>
      </c>
      <c r="AN46" s="172">
        <f>$J46*(IF($M46="SL",IF($T46="",$Q46*Analysetool!F$3,$T46*Analysetool!F$3),$M46*Analysetool!F$3)+IF($N46="SL",IF($T46="",$Q46*Analysetool!F$4,$T46*Analysetool!F$4),$N46*Analysetool!F$4)+IF($O46="SL",IF($T46="",$Q46*Analysetool!F$5,$T46*Analysetool!F$5),$O46*Analysetool!F$5)+IF($P46="SL",IF($T46="",$Q46*Analysetool!F$6,$T46*Analysetool!F$6),$P46*Analysetool!F$6))-Tabel2[[#This Row],[fees (%)]]</f>
        <v>-5.0000000000000001E-4</v>
      </c>
      <c r="AO46" s="172">
        <f>$J46*(IF($M46="SL",IF($T46="",$Q46*Analysetool!G$3,$T46*Analysetool!G$3),$M46*Analysetool!G$3)+IF($N46="SL",IF($T46="",$Q46*Analysetool!G$4,$T46*Analysetool!G$4),$N46*Analysetool!G$4)+IF($O46="SL",IF($T46="",$Q46*Analysetool!G$5,$T46*Analysetool!G$5),$O46*Analysetool!G$5)+IF($P46="SL",IF($T46="",$Q46*Analysetool!G$6,$T46*Analysetool!G$6),$P46*Analysetool!G$6))-Tabel2[[#This Row],[fees (%)]]</f>
        <v>-5.0000000000000001E-4</v>
      </c>
      <c r="AP46" s="173">
        <f>IF(Analysetool!$H$8&lt;=$X46,Analysetool!$H$8*J46,Q46*J46)-Tabel2[[#This Row],[fees (%)]]</f>
        <v>-5.0000000000000001E-4</v>
      </c>
      <c r="AQ46" s="168" t="e">
        <f>IF(Tabel2[[#This Row],[wick% van entry]]&lt;=Tabel2[[#This Row],[Stoploss optie 2 (%)]],Tabel2[[#This Row],[Stoploss optie 2 (%)]]*Tabel2[[#This Row],[leverage SLoptie 2]],IF(Analysetool!$I$8&lt;$X46,Analysetool!$I$8*K46,S46*K46))-Tabel2[[#This Row],[fees (%)]]</f>
        <v>#VALUE!</v>
      </c>
      <c r="AR46" s="174">
        <f>IF(Q46*-1*Analysetool!$J$9&lt;=X46,Q46*-1*Analysetool!$J$9*J46,Q46*J46)-Tabel2[[#This Row],[fees (%)]]</f>
        <v>-5.0000000000000001E-4</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
      <c r="A47" s="55"/>
      <c r="B47" s="56"/>
      <c r="C47" s="56"/>
      <c r="D47" s="56"/>
      <c r="E47" s="56"/>
      <c r="F47" s="57"/>
      <c r="G47" s="67"/>
      <c r="H47" s="67"/>
      <c r="I47" s="67"/>
      <c r="J47" s="58">
        <f>IFERROR(Tabel1[[#This Row],[risico PF (%)]]/Tabel1[[#This Row],[Fictieve Stoploss (%)]]*-1,"")</f>
        <v>1</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0.01</v>
      </c>
      <c r="AA47" s="94"/>
      <c r="AB47" s="61"/>
      <c r="AC47" s="61"/>
      <c r="AD47" s="61"/>
      <c r="AE47" s="61"/>
      <c r="AF47" s="95"/>
      <c r="AG47" s="147">
        <f>Tabel1[[#This Row],[eindtijd]]-Tabel1[[#This Row],[starttijd]]</f>
        <v>-45947.273611111108</v>
      </c>
      <c r="AH47" s="154">
        <v>5.0000000000000001E-4</v>
      </c>
      <c r="AI47" s="59"/>
      <c r="AJ47" s="165">
        <f>$J47*(IF($M47="SL",IF($T47="",$Q47*Analysetool!B$3,$T47*Analysetool!B$3),$M47*Analysetool!B$3)+IF($N47="SL",IF($T47="",$Q47*Analysetool!B$4,$T47*Analysetool!B$4),$N47*Analysetool!B$4)+IF($O47="SL",IF($T47="",$Q47*Analysetool!B$5,$T47*Analysetool!B$5),$O47*Analysetool!B$5)+IF($P47="SL",IF($T47="",$Q47*Analysetool!B$6,$T47*Analysetool!B$6),$P47*Analysetool!B$6))-Tabel2[[#This Row],[fees (%)]]</f>
        <v>-5.0000000000000001E-4</v>
      </c>
      <c r="AK47" s="166">
        <f>$J47*(IF($M47="SL",IF($U47="",$Q47*Analysetool!C$3,$U47*Analysetool!C$3),$M47*Analysetool!C$3)+IF($N47="SL",IF($U47="",$Q47*Analysetool!C$4,$U47*Analysetool!C$4),$N47*Analysetool!C$4)+IF($O47="SL",IF($U47="",$Q47*Analysetool!C$5,$U47*Analysetool!C$5),$O47*Analysetool!C$5)+IF($P47="SL",IF($U47="",$Q47*Analysetool!C$6,$U47*Analysetool!C$6),$P47*Analysetool!C$6))-Tabel2[[#This Row],[fees (%)]]</f>
        <v>-5.0000000000000001E-4</v>
      </c>
      <c r="AL47" s="171">
        <f>$J47*(IF($M47="SL",IF($V47="",$Q47*Analysetool!D$3,$V47*Analysetool!D$3),$M47*Analysetool!D$3)+IF($N47="SL",IF($V47="",$Q47*Analysetool!D$4,$V47*Analysetool!D$4),$N47*Analysetool!D$4)+IF($O47="SL",IF($V47="",$Q47*Analysetool!D$5,$V47*Analysetool!D$5),$O47*Analysetool!D$5)+IF($P47="SL",IF($V47="",$Q47*Analysetool!D$6,$V47*Analysetool!D$6),$P47*Analysetool!D$6))-Tabel2[[#This Row],[fees (%)]]</f>
        <v>-5.0000000000000001E-4</v>
      </c>
      <c r="AM47" s="171">
        <f>$J47*(IF($M47="SL",IF($W47="",$Q47*Analysetool!E$3,$W47*Analysetool!E$3),$M47*Analysetool!E$3)+IF($N47="SL",IF($W47="",$Q47*Analysetool!E$4,$W47*Analysetool!E$4),$N47*Analysetool!E$4)+IF($O47="SL",IF($W47="",$Q47*Analysetool!E$5,$W47*Analysetool!E$5),$O47*Analysetool!E$5)+IF($P47="SL",IF($W47="",$Q47*Analysetool!E$6,$W47*Analysetool!E$6),$P47*Analysetool!E$6))-Tabel2[[#This Row],[fees (%)]]</f>
        <v>-5.0000000000000001E-4</v>
      </c>
      <c r="AN47" s="172">
        <f>$J47*(IF($M47="SL",IF($T47="",$Q47*Analysetool!F$3,$T47*Analysetool!F$3),$M47*Analysetool!F$3)+IF($N47="SL",IF($T47="",$Q47*Analysetool!F$4,$T47*Analysetool!F$4),$N47*Analysetool!F$4)+IF($O47="SL",IF($T47="",$Q47*Analysetool!F$5,$T47*Analysetool!F$5),$O47*Analysetool!F$5)+IF($P47="SL",IF($T47="",$Q47*Analysetool!F$6,$T47*Analysetool!F$6),$P47*Analysetool!F$6))-Tabel2[[#This Row],[fees (%)]]</f>
        <v>-5.0000000000000001E-4</v>
      </c>
      <c r="AO47" s="172">
        <f>$J47*(IF($M47="SL",IF($T47="",$Q47*Analysetool!G$3,$T47*Analysetool!G$3),$M47*Analysetool!G$3)+IF($N47="SL",IF($T47="",$Q47*Analysetool!G$4,$T47*Analysetool!G$4),$N47*Analysetool!G$4)+IF($O47="SL",IF($T47="",$Q47*Analysetool!G$5,$T47*Analysetool!G$5),$O47*Analysetool!G$5)+IF($P47="SL",IF($T47="",$Q47*Analysetool!G$6,$T47*Analysetool!G$6),$P47*Analysetool!G$6))-Tabel2[[#This Row],[fees (%)]]</f>
        <v>-5.0000000000000001E-4</v>
      </c>
      <c r="AP47" s="173">
        <f>IF(Analysetool!$H$8&lt;=$X47,Analysetool!$H$8*J47,Q47*J47)-Tabel2[[#This Row],[fees (%)]]</f>
        <v>-5.0000000000000001E-4</v>
      </c>
      <c r="AQ47" s="168" t="e">
        <f>IF(Tabel2[[#This Row],[wick% van entry]]&lt;=Tabel2[[#This Row],[Stoploss optie 2 (%)]],Tabel2[[#This Row],[Stoploss optie 2 (%)]]*Tabel2[[#This Row],[leverage SLoptie 2]],IF(Analysetool!$I$8&lt;$X47,Analysetool!$I$8*K47,S47*K47))-Tabel2[[#This Row],[fees (%)]]</f>
        <v>#VALUE!</v>
      </c>
      <c r="AR47" s="174">
        <f>IF(Q47*-1*Analysetool!$J$9&lt;=X47,Q47*-1*Analysetool!$J$9*J47,Q47*J47)-Tabel2[[#This Row],[fees (%)]]</f>
        <v>-5.0000000000000001E-4</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546875" defaultRowHeight="15.75" customHeight="1" x14ac:dyDescent="0.25"/>
  <cols>
    <col min="1" max="1" width="42.44140625" style="15" customWidth="1"/>
    <col min="2" max="7" width="12.5546875" style="15"/>
    <col min="8" max="8" width="18.5546875" style="15" customWidth="1"/>
    <col min="9" max="9" width="23.109375" style="15" customWidth="1"/>
    <col min="10" max="10" width="12.5546875" style="15"/>
    <col min="11" max="11" width="12.88671875" style="15" customWidth="1"/>
    <col min="12" max="20" width="12.5546875" style="15"/>
    <col min="21" max="38" width="12.5546875" style="14"/>
    <col min="39" max="16384" width="12.5546875" style="15"/>
  </cols>
  <sheetData>
    <row r="1" spans="1:20" ht="13.2" x14ac:dyDescent="0.25">
      <c r="A1" s="11"/>
      <c r="B1" s="12"/>
      <c r="C1" s="198" t="s">
        <v>73</v>
      </c>
      <c r="D1" s="199"/>
      <c r="E1" s="200"/>
      <c r="F1" s="201" t="s">
        <v>74</v>
      </c>
      <c r="G1" s="199"/>
      <c r="H1" s="202" t="s">
        <v>75</v>
      </c>
      <c r="I1" s="199"/>
      <c r="J1" s="199"/>
      <c r="K1" s="13"/>
      <c r="L1" s="14"/>
      <c r="M1" s="14"/>
      <c r="N1" s="14"/>
      <c r="O1" s="14"/>
      <c r="P1" s="14"/>
      <c r="Q1" s="14"/>
      <c r="R1" s="14"/>
      <c r="S1" s="14"/>
      <c r="T1" s="14"/>
    </row>
    <row r="2" spans="1:20" ht="87"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8"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8"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8"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8"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8"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8"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8"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5">
      <c r="A12" s="102" t="s">
        <v>106</v>
      </c>
      <c r="B12" s="14"/>
      <c r="C12" s="14"/>
      <c r="D12" s="14"/>
      <c r="E12" s="14"/>
      <c r="F12" s="14"/>
      <c r="G12" s="14"/>
      <c r="H12" s="14"/>
      <c r="I12" s="14"/>
      <c r="J12" s="14"/>
      <c r="K12" s="14"/>
      <c r="L12" s="14"/>
      <c r="M12" s="14"/>
      <c r="N12" s="14"/>
      <c r="O12" s="14"/>
      <c r="P12" s="14"/>
      <c r="Q12" s="14"/>
      <c r="R12" s="14"/>
      <c r="S12" s="14"/>
      <c r="T12" s="14"/>
    </row>
    <row r="13" spans="1:20" ht="13.2" x14ac:dyDescent="0.25">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5">
      <c r="A14" s="30" t="s">
        <v>42</v>
      </c>
      <c r="B14" s="31"/>
      <c r="C14" s="14"/>
      <c r="D14" s="14"/>
      <c r="E14" s="14"/>
      <c r="F14" s="14"/>
      <c r="G14" s="14"/>
      <c r="H14" s="14"/>
      <c r="I14" s="14"/>
      <c r="J14" s="14"/>
      <c r="K14" s="14"/>
      <c r="L14" s="14"/>
      <c r="M14" s="14"/>
      <c r="N14" s="14"/>
      <c r="O14" s="14"/>
      <c r="P14" s="14"/>
      <c r="Q14" s="14"/>
      <c r="R14" s="14"/>
      <c r="S14" s="14"/>
      <c r="T14" s="14"/>
    </row>
    <row r="15" spans="1:20" ht="24.9" customHeight="1" x14ac:dyDescent="0.25">
      <c r="A15" s="32" t="s">
        <v>79</v>
      </c>
      <c r="B15" s="33" t="s">
        <v>80</v>
      </c>
      <c r="C15" s="14"/>
      <c r="D15" s="14"/>
      <c r="E15" s="14"/>
      <c r="F15" s="14"/>
      <c r="G15" s="14"/>
      <c r="H15" s="14"/>
      <c r="I15" s="14"/>
      <c r="J15" s="14"/>
      <c r="K15" s="14"/>
      <c r="L15" s="14"/>
      <c r="M15" s="14"/>
      <c r="N15" s="14"/>
      <c r="O15" s="14"/>
      <c r="P15" s="14"/>
      <c r="Q15" s="14"/>
      <c r="R15" s="14"/>
      <c r="S15" s="14"/>
      <c r="T15" s="14"/>
    </row>
    <row r="16" spans="1:20" ht="27.9" customHeight="1" x14ac:dyDescent="0.25">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5">
      <c r="A17" s="32" t="s">
        <v>83</v>
      </c>
      <c r="B17" s="33" t="s">
        <v>84</v>
      </c>
      <c r="C17" s="14"/>
      <c r="D17" s="14"/>
      <c r="E17" s="14"/>
      <c r="F17" s="14"/>
      <c r="G17" s="14"/>
      <c r="H17" s="14"/>
      <c r="I17" s="14"/>
      <c r="J17" s="14"/>
      <c r="K17" s="14"/>
      <c r="L17" s="14"/>
      <c r="M17" s="14"/>
      <c r="N17" s="14"/>
      <c r="O17" s="14"/>
      <c r="P17" s="14"/>
      <c r="Q17" s="14"/>
      <c r="R17" s="14"/>
      <c r="S17" s="14"/>
      <c r="T17" s="14"/>
    </row>
    <row r="18" spans="1:20" ht="18.899999999999999" customHeight="1" x14ac:dyDescent="0.25">
      <c r="A18" s="32" t="s">
        <v>85</v>
      </c>
      <c r="B18" s="33" t="s">
        <v>171</v>
      </c>
      <c r="C18" s="14"/>
      <c r="D18" s="14"/>
      <c r="E18" s="14"/>
      <c r="F18" s="14"/>
      <c r="G18" s="14"/>
      <c r="H18" s="14"/>
      <c r="I18" s="14"/>
      <c r="J18" s="14"/>
      <c r="K18" s="14"/>
      <c r="L18" s="14"/>
      <c r="M18" s="14"/>
      <c r="N18" s="14"/>
      <c r="O18" s="14"/>
      <c r="P18" s="14"/>
      <c r="Q18" s="14"/>
      <c r="R18" s="14"/>
      <c r="S18" s="14"/>
      <c r="T18" s="14"/>
    </row>
    <row r="19" spans="1:20" ht="21.9" customHeight="1" x14ac:dyDescent="0.25">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5">
      <c r="A20" s="32" t="s">
        <v>100</v>
      </c>
      <c r="B20" s="23" t="s">
        <v>88</v>
      </c>
      <c r="C20" s="14"/>
      <c r="D20" s="14"/>
      <c r="E20" s="14"/>
      <c r="F20" s="14"/>
      <c r="G20" s="14"/>
      <c r="H20" s="14"/>
      <c r="I20" s="14"/>
      <c r="J20" s="14"/>
      <c r="K20" s="14"/>
      <c r="L20" s="14"/>
      <c r="M20" s="14"/>
      <c r="N20" s="14"/>
      <c r="O20" s="14"/>
      <c r="P20" s="14"/>
      <c r="Q20" s="14"/>
      <c r="R20" s="14"/>
      <c r="S20" s="14"/>
      <c r="T20" s="14"/>
    </row>
    <row r="21" spans="1:20" ht="24.9" customHeight="1" x14ac:dyDescent="0.25">
      <c r="A21" s="32" t="s">
        <v>89</v>
      </c>
      <c r="B21" s="23" t="s">
        <v>90</v>
      </c>
      <c r="C21" s="14"/>
      <c r="D21" s="14"/>
      <c r="E21" s="14"/>
      <c r="F21" s="14"/>
      <c r="G21" s="14"/>
      <c r="H21" s="14"/>
      <c r="I21" s="14"/>
      <c r="J21" s="14"/>
      <c r="K21" s="14"/>
      <c r="L21" s="14"/>
      <c r="M21" s="14"/>
      <c r="N21" s="14"/>
      <c r="O21" s="14"/>
      <c r="P21" s="14"/>
      <c r="Q21" s="14"/>
      <c r="R21" s="14"/>
      <c r="S21" s="14"/>
      <c r="T21" s="14"/>
    </row>
    <row r="22" spans="1:20" ht="24.9" customHeight="1" x14ac:dyDescent="0.25">
      <c r="A22" s="32" t="s">
        <v>91</v>
      </c>
      <c r="B22" s="23" t="s">
        <v>92</v>
      </c>
      <c r="C22" s="14"/>
      <c r="D22" s="14"/>
      <c r="E22" s="14"/>
      <c r="F22" s="14"/>
      <c r="G22" s="14"/>
      <c r="H22" s="14"/>
      <c r="I22" s="14"/>
      <c r="J22" s="14"/>
      <c r="K22" s="14"/>
      <c r="L22" s="14"/>
      <c r="M22" s="14"/>
      <c r="N22" s="14"/>
      <c r="O22" s="14"/>
      <c r="P22" s="14"/>
      <c r="Q22" s="14"/>
      <c r="R22" s="14"/>
      <c r="S22" s="14"/>
      <c r="T22" s="14"/>
    </row>
    <row r="23" spans="1:20" ht="21.9" customHeight="1" x14ac:dyDescent="0.25">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5">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2025-10-17T04:54:10Z</dcterms:modified>
</cp:coreProperties>
</file>