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94355126-14EE-4B1A-83E0-259C5D9801ED}" xr6:coauthVersionLast="47" xr6:coauthVersionMax="47" xr10:uidLastSave="{00000000-0000-0000-0000-000000000000}"/>
  <bookViews>
    <workbookView xWindow="-120" yWindow="-120" windowWidth="20730" windowHeight="11160" tabRatio="889" firstSheet="5" activeTab="10" xr2:uid="{6054313A-0119-4C57-82E1-7B0A7536E1B8}"/>
  </bookViews>
  <sheets>
    <sheet name="Coverpage" sheetId="41" r:id="rId1"/>
    <sheet name="Audit Trail Information" sheetId="42" r:id="rId2"/>
    <sheet name=" Capacity by Location" sheetId="35" r:id="rId3"/>
    <sheet name=" Capacity by Company" sheetId="9" r:id="rId4"/>
    <sheet name="Production by Company" sheetId="38" r:id="rId5"/>
    <sheet name="Operating Efficiency." sheetId="48" r:id="rId6"/>
    <sheet name="Demand by Application" sheetId="2" r:id="rId7"/>
    <sheet name="Demand ByType" sheetId="47" r:id="rId8"/>
    <sheet name="Demand by Sales Channel" sheetId="24" r:id="rId9"/>
    <sheet name="Demand By Grade" sheetId="46" r:id="rId10"/>
    <sheet name=" Demand-Supply Gap" sheetId="1" r:id="rId11"/>
    <sheet name="Demand By Type" sheetId="50" r:id="rId12"/>
    <sheet name="Operating Efficiency" sheetId="17" state="hidden" r:id="rId13"/>
    <sheet name="Foreign Trade" sheetId="34" r:id="rId14"/>
    <sheet name="Foreign Trade 2" sheetId="49" r:id="rId15"/>
    <sheet name="Important Links" sheetId="39" r:id="rId16"/>
    <sheet name="Company Share" sheetId="4" r:id="rId17"/>
    <sheet name="Product Overview" sheetId="40" r:id="rId18"/>
    <sheet name="About Us &amp; Disclaimer" sheetId="44" r:id="rId19"/>
    <sheet name="Sheet1" sheetId="45" r:id="rId20"/>
  </sheets>
  <definedNames>
    <definedName name="_xlnm._FilterDatabase" localSheetId="3" hidden="1">' Capacity by Company'!$A$1:$S$88</definedName>
    <definedName name="_xlnm._FilterDatabase" localSheetId="2" hidden="1">' Capacity by Location'!$A$1:$T$94</definedName>
    <definedName name="_xlnm._FilterDatabase" localSheetId="10" hidden="1">' Demand-Supply Gap'!$A$1:$U$27</definedName>
    <definedName name="_xlnm._FilterDatabase" localSheetId="16" hidden="1">'Company Share'!$A$2:$H$2</definedName>
    <definedName name="_xlnm._FilterDatabase" localSheetId="6" hidden="1">'Demand by Application'!#REF!</definedName>
    <definedName name="_xlnm._FilterDatabase" localSheetId="9" hidden="1">'Demand By Grade'!$A$1:$AK$10</definedName>
    <definedName name="_xlnm._FilterDatabase" localSheetId="8" hidden="1">'Demand by Sales Channel'!$A$1:$R$7</definedName>
    <definedName name="_xlnm._FilterDatabase" localSheetId="7" hidden="1">'Demand ByType'!$A$1:$AM$8</definedName>
    <definedName name="_xlnm._FilterDatabase" localSheetId="5" hidden="1">'Operating Efficiency.'!$A$1:$S$91</definedName>
    <definedName name="_xlnm._FilterDatabase" localSheetId="4" hidden="1">'Production by Company'!$A$1:$S$1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2" l="1"/>
  <c r="BA3" i="2"/>
  <c r="BA4" i="2"/>
  <c r="BA5" i="2"/>
  <c r="BA6" i="2"/>
  <c r="AZ2" i="2"/>
  <c r="AZ3" i="2"/>
  <c r="AZ4" i="2"/>
  <c r="AZ5" i="2"/>
  <c r="AZ6" i="2"/>
  <c r="AY2" i="2"/>
  <c r="AY3" i="2"/>
  <c r="AY4" i="2"/>
  <c r="AY5" i="2"/>
  <c r="AY6" i="2"/>
  <c r="AM2" i="2"/>
  <c r="AN2" i="2"/>
  <c r="AO2" i="2"/>
  <c r="AP2" i="2"/>
  <c r="AQ2" i="2"/>
  <c r="AR2" i="2"/>
  <c r="AS2" i="2"/>
  <c r="AT2" i="2"/>
  <c r="AU2" i="2"/>
  <c r="AV2" i="2"/>
  <c r="AW2" i="2"/>
  <c r="AX2" i="2"/>
  <c r="AM3" i="2"/>
  <c r="AN3" i="2"/>
  <c r="AO3" i="2"/>
  <c r="AP3" i="2"/>
  <c r="AQ3" i="2"/>
  <c r="AR3" i="2"/>
  <c r="AS3" i="2"/>
  <c r="AT3" i="2"/>
  <c r="AU3" i="2"/>
  <c r="AV3" i="2"/>
  <c r="AW3" i="2"/>
  <c r="AX3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L3" i="2"/>
  <c r="AL4" i="2"/>
  <c r="AL5" i="2"/>
  <c r="AL6" i="2"/>
  <c r="AL2" i="2"/>
  <c r="E101" i="48"/>
  <c r="F101" i="48"/>
  <c r="G101" i="48"/>
  <c r="H101" i="48"/>
  <c r="I101" i="48"/>
  <c r="J101" i="48"/>
  <c r="E102" i="48"/>
  <c r="F102" i="48"/>
  <c r="G102" i="48"/>
  <c r="H102" i="48"/>
  <c r="I102" i="48"/>
  <c r="J102" i="48"/>
  <c r="E103" i="48"/>
  <c r="F103" i="48"/>
  <c r="G103" i="48"/>
  <c r="H103" i="48"/>
  <c r="I103" i="48"/>
  <c r="J103" i="48"/>
  <c r="E104" i="48"/>
  <c r="F104" i="48"/>
  <c r="G104" i="48"/>
  <c r="H104" i="48"/>
  <c r="I104" i="48"/>
  <c r="J104" i="48"/>
  <c r="E105" i="48"/>
  <c r="F105" i="48"/>
  <c r="G105" i="48"/>
  <c r="H105" i="48"/>
  <c r="I105" i="48"/>
  <c r="J105" i="48"/>
  <c r="E106" i="48"/>
  <c r="F106" i="48"/>
  <c r="G106" i="48"/>
  <c r="H106" i="48"/>
  <c r="I106" i="48"/>
  <c r="J106" i="48"/>
  <c r="E107" i="48"/>
  <c r="F107" i="48"/>
  <c r="G107" i="48"/>
  <c r="H107" i="48"/>
  <c r="I107" i="48"/>
  <c r="J107" i="48"/>
  <c r="E108" i="48"/>
  <c r="F108" i="48"/>
  <c r="G108" i="48"/>
  <c r="H108" i="48"/>
  <c r="I108" i="48"/>
  <c r="J108" i="48"/>
  <c r="E109" i="48"/>
  <c r="F109" i="48"/>
  <c r="G109" i="48"/>
  <c r="H109" i="48"/>
  <c r="I109" i="48"/>
  <c r="J109" i="48"/>
  <c r="E110" i="48"/>
  <c r="F110" i="48"/>
  <c r="G110" i="48"/>
  <c r="H110" i="48"/>
  <c r="I110" i="48"/>
  <c r="J110" i="48"/>
  <c r="E111" i="48"/>
  <c r="F111" i="48"/>
  <c r="G111" i="48"/>
  <c r="H111" i="48"/>
  <c r="I111" i="48"/>
  <c r="J111" i="48"/>
  <c r="E112" i="48"/>
  <c r="F112" i="48"/>
  <c r="G112" i="48"/>
  <c r="H112" i="48"/>
  <c r="I112" i="48"/>
  <c r="J112" i="48"/>
  <c r="E113" i="48"/>
  <c r="F113" i="48"/>
  <c r="G113" i="48"/>
  <c r="H113" i="48"/>
  <c r="I113" i="48"/>
  <c r="J113" i="48"/>
  <c r="E114" i="48"/>
  <c r="F114" i="48"/>
  <c r="G114" i="48"/>
  <c r="H114" i="48"/>
  <c r="I114" i="48"/>
  <c r="J114" i="48"/>
  <c r="D113" i="48"/>
  <c r="D114" i="48"/>
  <c r="D102" i="48"/>
  <c r="D103" i="48"/>
  <c r="D104" i="48"/>
  <c r="D105" i="48"/>
  <c r="D106" i="48"/>
  <c r="D107" i="48"/>
  <c r="D108" i="48"/>
  <c r="D109" i="48"/>
  <c r="D110" i="48"/>
  <c r="D111" i="48"/>
  <c r="D112" i="48"/>
  <c r="D101" i="48"/>
  <c r="D93" i="38"/>
  <c r="G13" i="49" l="1"/>
  <c r="F13" i="49"/>
  <c r="E13" i="49"/>
  <c r="D13" i="49"/>
  <c r="C13" i="49"/>
  <c r="B13" i="49"/>
  <c r="C28" i="49"/>
  <c r="D28" i="49"/>
  <c r="E28" i="49"/>
  <c r="F28" i="49"/>
  <c r="G28" i="49"/>
  <c r="B28" i="49"/>
  <c r="N2" i="34" l="1"/>
  <c r="F29" i="39" l="1"/>
  <c r="F28" i="39"/>
  <c r="G65" i="4" l="1"/>
  <c r="H65" i="4"/>
  <c r="H62" i="4"/>
  <c r="G62" i="4"/>
  <c r="H60" i="4"/>
  <c r="G60" i="4"/>
  <c r="H54" i="4"/>
  <c r="G54" i="4"/>
  <c r="H48" i="4"/>
  <c r="G48" i="4"/>
  <c r="H46" i="4"/>
  <c r="G46" i="4"/>
  <c r="H44" i="4"/>
  <c r="G44" i="4"/>
  <c r="H42" i="4"/>
  <c r="G42" i="4"/>
  <c r="H52" i="4"/>
  <c r="H40" i="4"/>
  <c r="G40" i="4"/>
  <c r="H38" i="4"/>
  <c r="G38" i="4"/>
  <c r="H36" i="4"/>
  <c r="G36" i="4"/>
  <c r="H34" i="4"/>
  <c r="G34" i="4"/>
  <c r="H30" i="4"/>
  <c r="G30" i="4"/>
  <c r="H28" i="4"/>
  <c r="G28" i="4"/>
  <c r="G26" i="4"/>
  <c r="H26" i="4"/>
  <c r="H23" i="4" l="1"/>
  <c r="G23" i="4"/>
  <c r="H20" i="4"/>
  <c r="G20" i="4"/>
  <c r="H17" i="4"/>
  <c r="G17" i="4"/>
  <c r="G14" i="4"/>
  <c r="H14" i="4"/>
  <c r="H7" i="4"/>
  <c r="G7" i="4"/>
  <c r="D29" i="4" l="1"/>
  <c r="D30" i="4"/>
  <c r="E30" i="4" l="1"/>
  <c r="E29" i="4"/>
  <c r="G52" i="4"/>
  <c r="D64" i="4" l="1"/>
  <c r="D65" i="4"/>
  <c r="D63" i="4"/>
  <c r="D54" i="4"/>
  <c r="D53" i="4"/>
  <c r="D59" i="4" l="1"/>
  <c r="D60" i="4"/>
  <c r="E53" i="4"/>
  <c r="D58" i="4"/>
  <c r="E58" i="4"/>
  <c r="E59" i="4"/>
  <c r="E60" i="4"/>
  <c r="E65" i="4"/>
  <c r="E63" i="4"/>
  <c r="E64" i="4"/>
  <c r="D48" i="4"/>
  <c r="D47" i="4"/>
  <c r="D45" i="4"/>
  <c r="D46" i="4"/>
  <c r="E54" i="4" l="1"/>
  <c r="E48" i="4"/>
  <c r="E47" i="4"/>
  <c r="E46" i="4"/>
  <c r="E45" i="4"/>
  <c r="D43" i="4"/>
  <c r="D44" i="4"/>
  <c r="D39" i="4"/>
  <c r="D40" i="4"/>
  <c r="D41" i="4"/>
  <c r="D42" i="4"/>
  <c r="D22" i="4"/>
  <c r="D21" i="4"/>
  <c r="D23" i="4"/>
  <c r="D57" i="4"/>
  <c r="D55" i="4"/>
  <c r="D56" i="4"/>
  <c r="D27" i="4"/>
  <c r="D28" i="4"/>
  <c r="D26" i="4"/>
  <c r="D25" i="4"/>
  <c r="D24" i="4"/>
  <c r="E21" i="4" l="1"/>
  <c r="E22" i="4"/>
  <c r="E23" i="4"/>
  <c r="D38" i="4"/>
  <c r="D37" i="4"/>
  <c r="D35" i="4"/>
  <c r="D36" i="4"/>
  <c r="E28" i="4"/>
  <c r="E27" i="4"/>
  <c r="E55" i="4"/>
  <c r="E56" i="4"/>
  <c r="E57" i="4"/>
  <c r="E24" i="4"/>
  <c r="E26" i="4"/>
  <c r="E25" i="4"/>
  <c r="D52" i="4" l="1"/>
  <c r="D51" i="4"/>
  <c r="D50" i="4"/>
  <c r="D49" i="4"/>
  <c r="E52" i="4" l="1"/>
  <c r="D61" i="4"/>
  <c r="D62" i="4"/>
  <c r="E50" i="4"/>
  <c r="E51" i="4"/>
  <c r="E49" i="4"/>
  <c r="E62" i="4" l="1"/>
  <c r="E61" i="4"/>
  <c r="E35" i="4" l="1"/>
  <c r="E36" i="4"/>
  <c r="E38" i="4" l="1"/>
  <c r="E37" i="4"/>
  <c r="E40" i="4" l="1"/>
  <c r="E39" i="4"/>
  <c r="E42" i="4" l="1"/>
  <c r="E41" i="4"/>
  <c r="E44" i="4" l="1"/>
  <c r="E43" i="4"/>
  <c r="D17" i="4" l="1"/>
  <c r="D15" i="4"/>
  <c r="D16" i="4"/>
  <c r="E15" i="4" l="1"/>
  <c r="E16" i="4"/>
  <c r="E17" i="4"/>
  <c r="D20" i="4" l="1"/>
  <c r="D18" i="4"/>
  <c r="D19" i="4"/>
  <c r="D34" i="4"/>
  <c r="D33" i="4"/>
  <c r="D31" i="4"/>
  <c r="D32" i="4"/>
  <c r="D91" i="9" l="1"/>
  <c r="H91" i="9"/>
  <c r="D8" i="4" l="1"/>
  <c r="D14" i="4"/>
  <c r="D10" i="4"/>
  <c r="D9" i="4"/>
  <c r="D11" i="4"/>
  <c r="D13" i="4"/>
  <c r="D12" i="4"/>
  <c r="E14" i="4" l="1"/>
  <c r="E12" i="4"/>
  <c r="E11" i="4"/>
  <c r="E8" i="4"/>
  <c r="E9" i="4"/>
  <c r="E13" i="4"/>
  <c r="E10" i="4"/>
  <c r="F91" i="9" l="1"/>
  <c r="E91" i="9"/>
  <c r="I90" i="38"/>
  <c r="H90" i="38"/>
  <c r="I91" i="9"/>
  <c r="G91" i="9"/>
  <c r="J91" i="9"/>
  <c r="K91" i="9"/>
  <c r="L91" i="9"/>
  <c r="G90" i="38" l="1"/>
  <c r="L90" i="38"/>
  <c r="J90" i="38"/>
  <c r="K90" i="38"/>
  <c r="E90" i="38"/>
  <c r="E32" i="4"/>
  <c r="E33" i="4"/>
  <c r="E31" i="4"/>
  <c r="E34" i="4"/>
  <c r="F90" i="38" l="1"/>
  <c r="U12" i="1"/>
  <c r="E19" i="4"/>
  <c r="E18" i="4"/>
  <c r="E20" i="4"/>
  <c r="U10" i="1" l="1"/>
  <c r="L2" i="34"/>
  <c r="I2" i="34"/>
  <c r="J2" i="34"/>
  <c r="K2" i="34"/>
  <c r="M2" i="34"/>
  <c r="D4" i="4" l="1"/>
  <c r="D3" i="4"/>
  <c r="E4" i="4"/>
  <c r="D5" i="4"/>
  <c r="D7" i="4"/>
  <c r="E6" i="4"/>
  <c r="D6" i="4"/>
  <c r="D2" i="4"/>
  <c r="E3" i="4"/>
  <c r="T8" i="1" l="1"/>
  <c r="E2" i="4"/>
  <c r="E7" i="4"/>
  <c r="E5" i="4"/>
  <c r="E8" i="47" l="1"/>
  <c r="F8" i="47"/>
  <c r="G8" i="47"/>
  <c r="H8" i="47"/>
  <c r="G10" i="46" l="1"/>
  <c r="I10" i="46"/>
  <c r="F10" i="46"/>
  <c r="E10" i="46"/>
  <c r="H10" i="46"/>
  <c r="I8" i="47" l="1"/>
  <c r="U8" i="1" l="1"/>
  <c r="T21" i="1" l="1"/>
  <c r="D8" i="47" l="1"/>
  <c r="D10" i="46"/>
  <c r="R91" i="9" l="1"/>
  <c r="M91" i="9"/>
  <c r="P91" i="9"/>
  <c r="N91" i="9"/>
  <c r="O91" i="9" l="1"/>
  <c r="Q91" i="9"/>
  <c r="S91" i="9"/>
  <c r="M90" i="38"/>
  <c r="S90" i="38" l="1"/>
  <c r="Q90" i="38"/>
  <c r="P90" i="38"/>
  <c r="R90" i="38"/>
  <c r="N90" i="38"/>
  <c r="O90" i="38"/>
  <c r="K10" i="46" l="1"/>
  <c r="K8" i="47"/>
  <c r="M10" i="46" l="1"/>
  <c r="M8" i="47"/>
  <c r="L10" i="46"/>
  <c r="L8" i="47"/>
  <c r="N8" i="47" l="1"/>
  <c r="N10" i="46"/>
  <c r="O8" i="47" l="1"/>
  <c r="O10" i="46"/>
  <c r="P8" i="47" l="1"/>
  <c r="P10" i="46"/>
  <c r="Q10" i="46" l="1"/>
  <c r="Q8" i="47"/>
  <c r="R8" i="47" l="1"/>
  <c r="S8" i="47"/>
  <c r="R10" i="46"/>
  <c r="S10" i="46" l="1"/>
  <c r="U21" i="1"/>
  <c r="J10" i="46"/>
  <c r="J8" i="47"/>
  <c r="U25" i="1" l="1"/>
  <c r="U23" i="1"/>
  <c r="T97" i="35" l="1"/>
  <c r="S97" i="35"/>
  <c r="F97" i="35"/>
  <c r="J97" i="35"/>
  <c r="H97" i="35"/>
  <c r="I97" i="35"/>
  <c r="P97" i="35" l="1"/>
  <c r="Q97" i="35"/>
  <c r="O97" i="35"/>
  <c r="L97" i="35"/>
  <c r="K97" i="35"/>
  <c r="N97" i="35"/>
  <c r="R97" i="35"/>
  <c r="G97" i="35"/>
  <c r="M97" i="35"/>
  <c r="E97" i="3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H10" authorId="0" shapeId="0" xr:uid="{5725C3F8-1562-4601-855B-C74856F0ECE6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<sst xmlns="http://schemas.openxmlformats.org/spreadsheetml/2006/main" count="2143" uniqueCount="350">
  <si>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</si>
  <si>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</si>
  <si>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</si>
  <si>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</si>
  <si>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</si>
  <si>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</si>
  <si>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</si>
  <si>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</si>
  <si>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</si>
  <si>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</si>
  <si>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</si>
  <si>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</si>
  <si>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</si>
  <si>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</si>
  <si>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</si>
  <si>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</si>
  <si>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</si>
  <si>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</si>
  <si>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</si>
  <si>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</si>
  <si>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</si>
  <si>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</si>
  <si>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</si>
  <si>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</si>
  <si>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</si>
  <si>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</si>
  <si>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</si>
  <si>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</si>
  <si>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Direct Company Sale</t>
  </si>
  <si>
    <t>Demand by End Use (%)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</si>
  <si>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</si>
  <si>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</si>
  <si>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</si>
  <si>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</si>
  <si>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</si>
  <si>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</si>
  <si>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</si>
  <si>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</si>
  <si>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</si>
  <si>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</si>
  <si>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</si>
  <si>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</si>
  <si>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</si>
  <si>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</si>
  <si>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</si>
  <si>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</si>
  <si>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</si>
  <si>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</si>
  <si>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</si>
  <si>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</si>
  <si>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</si>
  <si>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</si>
  <si>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</si>
  <si>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</si>
  <si>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</si>
  <si>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</si>
  <si>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</si>
  <si>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Global</t>
  </si>
  <si>
    <t>Total</t>
  </si>
  <si>
    <t>2020E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</si>
  <si>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</si>
  <si>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</si>
  <si>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</si>
  <si>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</si>
  <si>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</si>
  <si>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</si>
  <si>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</si>
  <si>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</si>
  <si>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</si>
  <si>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</si>
  <si>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</si>
  <si>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</si>
  <si>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</si>
  <si>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</si>
  <si>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</si>
  <si>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</si>
  <si>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</si>
  <si>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</si>
  <si>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</si>
  <si>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</si>
  <si>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</si>
  <si>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</si>
  <si>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</si>
  <si>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</si>
  <si>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</si>
  <si>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</si>
  <si>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</si>
  <si>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</si>
  <si>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</si>
  <si>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</si>
  <si>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</si>
  <si>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</si>
  <si>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</si>
  <si>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</si>
  <si>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</si>
  <si>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</si>
  <si>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</si>
  <si>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</si>
  <si>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Poland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</si>
  <si>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</si>
  <si>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</si>
  <si>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</si>
  <si>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</si>
  <si>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</si>
  <si>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</si>
  <si>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</si>
  <si>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</si>
  <si>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</si>
  <si>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</si>
  <si>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Leuna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</si>
  <si>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</si>
  <si>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</si>
  <si>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</si>
  <si>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</si>
  <si>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</si>
  <si>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</si>
  <si>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</si>
  <si>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</si>
  <si>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</si>
  <si>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</si>
  <si>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</si>
  <si>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</si>
  <si>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</si>
  <si>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</si>
  <si>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</si>
  <si>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</si>
  <si>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</si>
  <si>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</si>
  <si>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</si>
  <si>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</si>
  <si>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</si>
  <si>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</si>
  <si>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</si>
  <si>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</si>
  <si>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</si>
  <si>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</si>
  <si>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</si>
  <si>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</si>
  <si>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</si>
  <si>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</si>
  <si>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</si>
  <si>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</si>
  <si>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</si>
  <si>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</si>
  <si>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</si>
  <si>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Epoxy Resins Demand (Y-O-Y, %)</t>
  </si>
  <si>
    <t>Epoxy Resins Demand-Supply Gap (Thousand Tonnes)</t>
  </si>
  <si>
    <t>Global Epoxy Resins Market: Plant Capacity, Demand &amp; Supply, Technology, Competition, Trade, Customer &amp; Price Intelligence Market Analysis, 2030)</t>
  </si>
  <si>
    <t>Huntsman</t>
  </si>
  <si>
    <t>Olin Corporation</t>
  </si>
  <si>
    <t>Nan Ya Plastics Co Ltd</t>
  </si>
  <si>
    <t>Chang Chung Plastics Co Ltd</t>
  </si>
  <si>
    <t>Hexion Inc.</t>
  </si>
  <si>
    <t>Huntsman Corporation</t>
  </si>
  <si>
    <t>https://www.entrepreneurindia.co/single-book-pdf/project-profile-single-pdf.aspx?ID=7522</t>
  </si>
  <si>
    <t>Paints &amp; Coatings</t>
  </si>
  <si>
    <t>Asahi Kasei Chemicals Corporation</t>
  </si>
  <si>
    <t>Czech Republic</t>
  </si>
  <si>
    <t xml:space="preserve">Spolchemie A.S. </t>
  </si>
  <si>
    <t>The Dow Chemical Company</t>
  </si>
  <si>
    <t>Jiangsu Sanmu Group</t>
  </si>
  <si>
    <t>https://www.prnewswire.com/news-releases/epoxy-resin-industry-2016---2019-forecasts-for-global-and-china-markets-275003921.html</t>
  </si>
  <si>
    <t>Company Share</t>
  </si>
  <si>
    <t>Nan Ya Epoxy Resin</t>
  </si>
  <si>
    <t xml:space="preserve">Gumi </t>
  </si>
  <si>
    <t>Kinu Ura</t>
  </si>
  <si>
    <t>http://pdf.dfcfw.com/pdf/H3_AP201803291114112027_1.pdf</t>
  </si>
  <si>
    <t>Capacities</t>
  </si>
  <si>
    <t>Roberta, GA</t>
  </si>
  <si>
    <t>Rheinmünster</t>
  </si>
  <si>
    <t>Stade</t>
  </si>
  <si>
    <t>Pisticci</t>
  </si>
  <si>
    <t>Zhangjiagang, Jiangsu</t>
  </si>
  <si>
    <t>Rotterdam-Pernis</t>
  </si>
  <si>
    <t>Argo, IL</t>
  </si>
  <si>
    <t>Barbastro</t>
  </si>
  <si>
    <t>Jiangsu</t>
  </si>
  <si>
    <t>Guangdong</t>
  </si>
  <si>
    <t>Monthey</t>
  </si>
  <si>
    <t>Electrical &amp; Electronics</t>
  </si>
  <si>
    <t>Adhesives</t>
  </si>
  <si>
    <t>Nan Ya</t>
  </si>
  <si>
    <t>Kuk-do Chemical</t>
  </si>
  <si>
    <t>Kumho P&amp;B Chemicals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</si>
  <si>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</si>
  <si>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</si>
  <si>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Aditya Birla Chemicals</t>
  </si>
  <si>
    <t>Changshu, Jiangsu province</t>
  </si>
  <si>
    <t>Chang Chun Chemical (Jiangsu) Co., Ltd.</t>
  </si>
  <si>
    <t>Changshu, Eastern province of Jiangsu</t>
  </si>
  <si>
    <t>https://investors.hexion.com/news-releases/news-release-details/hexion-inc-announces-waterborne-epoxy-coatings-capacity</t>
  </si>
  <si>
    <t>https://www.plasteurope.com/news/MITSUBISHI_ASAHI_KASEI_t227735/</t>
  </si>
  <si>
    <t>Dow Epoxy</t>
  </si>
  <si>
    <t>Usti nad Labem</t>
  </si>
  <si>
    <t>Alchemie</t>
  </si>
  <si>
    <t>Kunshan, Jiangsu province</t>
  </si>
  <si>
    <t>Kukdo Chemical (Kunshan) Co., Ltd.</t>
  </si>
  <si>
    <t>http://environmentclearance.nic.in/writereaddata/FormB/TOR/Additional_Attachments/16_May_2018_130521363V1G8E9F0Annexure-AdditionalDocuments.pdf</t>
  </si>
  <si>
    <t>Dahej, Baruch, Gujarat</t>
  </si>
  <si>
    <t>Aditya Birla Chemicals (Thailand) Ltd.</t>
  </si>
  <si>
    <t>Map Tha Phut, Rayong Province</t>
  </si>
  <si>
    <t>NAMA Chemicals</t>
  </si>
  <si>
    <t>Kukdo Chemical</t>
  </si>
  <si>
    <t>Iksan</t>
  </si>
  <si>
    <t>https://olinepoxy.com/wp-content/uploads/2019/01/Epoxy_Resins_Stewardship_Manual.pdf</t>
  </si>
  <si>
    <t>Valsad, Gujarat</t>
  </si>
  <si>
    <t>Atul Ltd.</t>
  </si>
  <si>
    <t>Cardolite Speciality Chemicals Pvt. Ltd.</t>
  </si>
  <si>
    <t>Grasim Industries Ltd.</t>
  </si>
  <si>
    <t>Vilayat, Gujarat</t>
  </si>
  <si>
    <t>Jiangmen, Guangdong province</t>
  </si>
  <si>
    <t>Yixing, Jiangsu province</t>
  </si>
  <si>
    <t>Sinopec Baling Petrochemical Co.,Ltd</t>
  </si>
  <si>
    <t>Hunan province, Central China</t>
  </si>
  <si>
    <t>https://www.icis.com/subscriber/icb/chemicalprofile?commodityId=10213&amp;regionId=10007</t>
  </si>
  <si>
    <t>Jaingsu Yangnong Chemical Group</t>
  </si>
  <si>
    <t>Dow Chemical</t>
  </si>
  <si>
    <t>Japan Epoxy Resins</t>
  </si>
  <si>
    <t>Mie Pref</t>
  </si>
  <si>
    <t>https://www.icis.com/explore/resources/news/2018/10/04/10263759/chemical-profile-europe-epoxy-resins/</t>
  </si>
  <si>
    <t>Europe Capacities</t>
  </si>
  <si>
    <t>Ciech Sarzyna</t>
  </si>
  <si>
    <t>Nowa Sarzyna</t>
  </si>
  <si>
    <t>SIR Industriale</t>
  </si>
  <si>
    <t>Macherio</t>
  </si>
  <si>
    <t>Deer Park,Texas</t>
  </si>
  <si>
    <t>Freeport, Texas</t>
  </si>
  <si>
    <t>McIntosh, Alabama</t>
  </si>
  <si>
    <t>http://b2icontent.irpass.cc/1548/176550.pdf</t>
  </si>
  <si>
    <t>Global Demand</t>
  </si>
  <si>
    <t>Busan</t>
  </si>
  <si>
    <t>LEUNA-Harze GmbH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</si>
  <si>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</si>
  <si>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</si>
  <si>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</si>
  <si>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</si>
  <si>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</si>
  <si>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</si>
  <si>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</si>
  <si>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Ghana</t>
  </si>
  <si>
    <t>New Zealand</t>
  </si>
  <si>
    <t>Czechia</t>
  </si>
  <si>
    <t>Austria</t>
  </si>
  <si>
    <t>Portugal</t>
  </si>
  <si>
    <t>Denmark</t>
  </si>
  <si>
    <t>Paraguay</t>
  </si>
  <si>
    <t>Chile</t>
  </si>
  <si>
    <t>Uruguay</t>
  </si>
  <si>
    <t>Bolivia</t>
  </si>
  <si>
    <t>Oman</t>
  </si>
  <si>
    <t>Egypt</t>
  </si>
  <si>
    <t>Bahrain</t>
  </si>
  <si>
    <t>http://www.mrcplast.com/news-news_open-350518.html</t>
  </si>
  <si>
    <t>https://www.npc.com.tw/j2npc/enus/proddoc/Epoxy%20Resin/NAN%20YA%20EPOXY%20CATALOG?docid=F000000360&amp;pdid=F00000036</t>
  </si>
  <si>
    <t>Shulin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</si>
  <si>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</si>
  <si>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</si>
  <si>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</si>
  <si>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</si>
  <si>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</si>
  <si>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</si>
  <si>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Kukdo Chemical India Pvt. Ltd.</t>
  </si>
  <si>
    <t>http://environmentclearance.nic.in/writereaddata/FormB/TOR/PFR/16_May_2018_130521350I868MUTYAnnexure-PFR.pdf</t>
  </si>
  <si>
    <t>Jung-gu, Seoul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</si>
  <si>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</si>
  <si>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</si>
  <si>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</si>
  <si>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</si>
  <si>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</si>
  <si>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</si>
  <si>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</si>
  <si>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</si>
  <si>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Alchemie Ltd.</t>
  </si>
  <si>
    <t>SIR Industriale SpA</t>
  </si>
  <si>
    <t>Mailao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</si>
  <si>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</si>
  <si>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</si>
  <si>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</si>
  <si>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</si>
  <si>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</si>
  <si>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</si>
  <si>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</si>
  <si>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Texas</t>
  </si>
  <si>
    <t>Liaoning</t>
  </si>
  <si>
    <t>Dow Chemicals</t>
  </si>
  <si>
    <t>Olin Corporatin</t>
  </si>
  <si>
    <t>Liquid Epoxy Resin</t>
  </si>
  <si>
    <t>Formulated Resin</t>
  </si>
  <si>
    <t>Powder Coating</t>
  </si>
  <si>
    <t>Can Coating Resin</t>
  </si>
  <si>
    <t>Solution Cut Resin</t>
  </si>
  <si>
    <t>Liquid</t>
  </si>
  <si>
    <t>Semi-Solid</t>
  </si>
  <si>
    <t>Solid</t>
  </si>
  <si>
    <t>Demand by Grade (%)</t>
  </si>
  <si>
    <t>Demand by Type (%)</t>
  </si>
  <si>
    <t>Jiangsu Yangnong Kumho Chemical Co., Ltd.</t>
  </si>
  <si>
    <t>Standard Epoxy Resin</t>
  </si>
  <si>
    <t>Specialized Epoxy Resin</t>
  </si>
  <si>
    <t>Olin Corp</t>
  </si>
  <si>
    <t>Nan Ya Corp</t>
  </si>
  <si>
    <t>USD Million</t>
  </si>
  <si>
    <t>Guarujá, São Paulo</t>
  </si>
  <si>
    <t>Taboao de Serra, Sao Paulo</t>
  </si>
  <si>
    <t>Nan Ya Electronic Material (Kunshan) Co. Ltd.</t>
  </si>
  <si>
    <t>Changchun Chemical (Jiangsu) Co., Ltd.</t>
  </si>
  <si>
    <t>Nantong Xincheng Synthetic Material Co Ltd</t>
  </si>
  <si>
    <t>Zhuhai Hongchang Electronic Material Co Ltd</t>
  </si>
  <si>
    <t>Dalian Qihua New Material Co. Ltd.</t>
  </si>
  <si>
    <t>Anhui Shanfu New Material Technology Co., Ltd.</t>
  </si>
  <si>
    <t>2020_IVO</t>
  </si>
  <si>
    <t>Beijing, China</t>
  </si>
  <si>
    <t>Huangshan City, Anhui</t>
  </si>
  <si>
    <t>Sinopec Baling Petrochemical Co., Ltd</t>
  </si>
  <si>
    <t>Indirect</t>
  </si>
  <si>
    <t>Export</t>
  </si>
  <si>
    <t>Value</t>
  </si>
  <si>
    <t>Volume</t>
  </si>
  <si>
    <t xml:space="preserve">TOTAL </t>
  </si>
  <si>
    <t>Import</t>
  </si>
  <si>
    <t>The Top 10 countries arrangement has been done taking 2019 as the base year and arranged in decreasing order on the basis of Volume.</t>
  </si>
  <si>
    <t>All values in INR Million</t>
  </si>
  <si>
    <t>All Volumes in Thousand Tonnes</t>
  </si>
  <si>
    <t>Others (Spain, Canada, Brazil etc.)</t>
  </si>
  <si>
    <t>Others (Italy, Spain, India etc.)</t>
  </si>
  <si>
    <t>Meghmani Finechem Ltd</t>
  </si>
  <si>
    <t>Dahej, Gujarat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</si>
  <si>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</si>
  <si>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</si>
  <si>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</si>
  <si>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</si>
  <si>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</si>
  <si>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>Aditya Birla Chemicals Ltd.</t>
  </si>
  <si>
    <t>Kukdo Chemical India Private Limited</t>
  </si>
  <si>
    <t>Atul Limited</t>
  </si>
  <si>
    <t>Meghmani Finechem Limited</t>
  </si>
  <si>
    <t>Nippon Steel Chemical &amp; Material Co., Ltd.</t>
  </si>
  <si>
    <t>Multiple Locations</t>
  </si>
  <si>
    <t>Izel Kimya</t>
  </si>
  <si>
    <t>Jhagadua, Gujarat</t>
  </si>
  <si>
    <t>Hindusthan Specialty Chemicals Ltd</t>
  </si>
  <si>
    <t>Bisphenol A Based Resin</t>
  </si>
  <si>
    <t>Bisphenol F Based Resin</t>
  </si>
  <si>
    <t>Epoxy Phenol Novolac Based Resin</t>
  </si>
  <si>
    <t>Cycloaliphatic Epoxy Based Resin</t>
  </si>
  <si>
    <t>By Type</t>
  </si>
  <si>
    <t>CHANGZHOU HONGCHANG ELECTRONICS CO</t>
  </si>
  <si>
    <t>Sinopec Baling Petrochemical Co., Ltd.</t>
  </si>
  <si>
    <t>Sika AG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</si>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</sst>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0.0%"/>
    <numFmt numFmtId="167" formatCode="0.000%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sz val="10"/>
      <color rgb="FF353535"/>
      <name val="Open_sansregular"/>
    </font>
    <font>
      <sz val="11"/>
      <color theme="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  <font>
      <b/>
      <sz val="11"/>
      <color theme="0"/>
      <name val="Verdana"/>
      <family val="2"/>
    </font>
    <font>
      <b/>
      <sz val="10"/>
      <color theme="1" tint="4.9989318521683403E-2"/>
      <name val="Verdana"/>
      <family val="2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78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1" fontId="5" fillId="4" borderId="7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5" fillId="4" borderId="7" xfId="1" applyNumberFormat="1" applyFont="1" applyFill="1" applyBorder="1" applyAlignment="1" applyProtection="1">
      <alignment horizontal="center" vertical="center"/>
      <protection locked="0"/>
    </xf>
    <xf numFmtId="0" fontId="5" fillId="4" borderId="7" xfId="2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>
      <alignment horizontal="center"/>
    </xf>
    <xf numFmtId="0" fontId="14" fillId="8" borderId="7" xfId="0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4" borderId="20" xfId="2" applyFont="1" applyFill="1" applyBorder="1" applyAlignment="1" applyProtection="1">
      <alignment horizont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20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13" fillId="0" borderId="0" xfId="14"/>
    <xf numFmtId="0" fontId="5" fillId="3" borderId="7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/>
    </xf>
    <xf numFmtId="0" fontId="16" fillId="8" borderId="23" xfId="2" applyFont="1" applyFill="1" applyBorder="1" applyAlignment="1" applyProtection="1">
      <alignment horizontal="center"/>
      <protection locked="0"/>
    </xf>
    <xf numFmtId="0" fontId="16" fillId="8" borderId="24" xfId="2" applyFont="1" applyFill="1" applyBorder="1" applyAlignment="1" applyProtection="1">
      <alignment horizontal="center"/>
      <protection locked="0"/>
    </xf>
    <xf numFmtId="0" fontId="16" fillId="8" borderId="25" xfId="2" applyFont="1" applyFill="1" applyBorder="1" applyAlignment="1" applyProtection="1">
      <alignment horizontal="center"/>
      <protection locked="0"/>
    </xf>
    <xf numFmtId="10" fontId="0" fillId="3" borderId="0" xfId="0" applyNumberFormat="1" applyFill="1" applyBorder="1"/>
    <xf numFmtId="0" fontId="5" fillId="0" borderId="7" xfId="0" applyFont="1" applyFill="1" applyBorder="1" applyAlignment="1">
      <alignment horizontal="center"/>
    </xf>
    <xf numFmtId="0" fontId="14" fillId="0" borderId="0" xfId="0" applyFont="1" applyFill="1"/>
    <xf numFmtId="1" fontId="5" fillId="6" borderId="7" xfId="1" applyNumberFormat="1" applyFont="1" applyFill="1" applyBorder="1" applyAlignment="1" applyProtection="1">
      <alignment horizontal="center" vertical="center"/>
      <protection locked="0"/>
    </xf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10" fontId="3" fillId="0" borderId="7" xfId="10" applyNumberFormat="1" applyFont="1" applyFill="1" applyBorder="1" applyAlignment="1">
      <alignment horizontal="center"/>
    </xf>
    <xf numFmtId="10" fontId="14" fillId="0" borderId="7" xfId="4" applyNumberFormat="1" applyFont="1" applyFill="1" applyBorder="1"/>
    <xf numFmtId="0" fontId="5" fillId="0" borderId="7" xfId="0" applyFont="1" applyFill="1" applyBorder="1" applyAlignment="1">
      <alignment horizontal="left"/>
    </xf>
    <xf numFmtId="10" fontId="14" fillId="0" borderId="7" xfId="4" applyNumberFormat="1" applyFont="1" applyFill="1" applyBorder="1" applyAlignment="1">
      <alignment horizontal="center"/>
    </xf>
    <xf numFmtId="10" fontId="14" fillId="0" borderId="0" xfId="0" applyNumberFormat="1" applyFont="1" applyFill="1"/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7" xfId="0" applyNumberFormat="1" applyFont="1" applyFill="1" applyBorder="1" applyAlignment="1">
      <alignment horizontal="center"/>
    </xf>
    <xf numFmtId="0" fontId="19" fillId="5" borderId="7" xfId="0" applyNumberFormat="1" applyFont="1" applyFill="1" applyBorder="1" applyAlignment="1">
      <alignment horizontal="center" vertical="center"/>
    </xf>
    <xf numFmtId="0" fontId="19" fillId="9" borderId="7" xfId="0" applyNumberFormat="1" applyFont="1" applyFill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19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0" fontId="20" fillId="0" borderId="0" xfId="15" applyFont="1"/>
    <xf numFmtId="0" fontId="21" fillId="0" borderId="0" xfId="15" applyFont="1"/>
    <xf numFmtId="14" fontId="20" fillId="0" borderId="0" xfId="15" applyNumberFormat="1" applyFont="1" applyAlignment="1">
      <alignment horizontal="left"/>
    </xf>
    <xf numFmtId="0" fontId="20" fillId="0" borderId="0" xfId="15" applyFont="1" applyAlignment="1">
      <alignment horizontal="left" vertical="center"/>
    </xf>
    <xf numFmtId="0" fontId="20" fillId="0" borderId="0" xfId="15" applyFont="1" applyAlignment="1">
      <alignment horizontal="left"/>
    </xf>
    <xf numFmtId="0" fontId="20" fillId="0" borderId="0" xfId="15" applyFont="1" applyAlignment="1">
      <alignment vertical="center"/>
    </xf>
    <xf numFmtId="0" fontId="22" fillId="0" borderId="0" xfId="12" applyFont="1" applyAlignment="1">
      <alignment vertical="center"/>
    </xf>
    <xf numFmtId="0" fontId="21" fillId="0" borderId="0" xfId="15" applyFont="1" applyAlignment="1">
      <alignment wrapText="1"/>
    </xf>
    <xf numFmtId="0" fontId="23" fillId="0" borderId="0" xfId="0" applyFont="1" applyAlignment="1">
      <alignment horizontal="justify" vertical="center"/>
    </xf>
    <xf numFmtId="1" fontId="3" fillId="3" borderId="7" xfId="0" applyNumberFormat="1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6" fillId="3" borderId="7" xfId="0" applyFont="1" applyFill="1" applyBorder="1" applyAlignment="1">
      <alignment horizontal="center"/>
    </xf>
    <xf numFmtId="0" fontId="5" fillId="4" borderId="9" xfId="1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 applyProtection="1">
      <alignment horizontal="center" vertical="center"/>
      <protection locked="0"/>
    </xf>
    <xf numFmtId="0" fontId="5" fillId="6" borderId="5" xfId="1" applyFont="1" applyFill="1" applyBorder="1" applyAlignment="1" applyProtection="1">
      <alignment horizontal="center" vertical="center"/>
      <protection locked="0"/>
    </xf>
    <xf numFmtId="0" fontId="5" fillId="6" borderId="6" xfId="2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10" fillId="3" borderId="23" xfId="0" applyNumberFormat="1" applyFont="1" applyFill="1" applyBorder="1" applyAlignment="1">
      <alignment horizontal="center"/>
    </xf>
    <xf numFmtId="0" fontId="10" fillId="3" borderId="7" xfId="13" applyFont="1" applyFill="1" applyBorder="1" applyAlignment="1">
      <alignment horizontal="center"/>
    </xf>
    <xf numFmtId="0" fontId="10" fillId="3" borderId="23" xfId="13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3" fillId="0" borderId="7" xfId="0" applyFont="1" applyBorder="1"/>
    <xf numFmtId="10" fontId="17" fillId="0" borderId="7" xfId="0" applyNumberFormat="1" applyFont="1" applyBorder="1" applyAlignment="1">
      <alignment horizontal="center"/>
    </xf>
    <xf numFmtId="0" fontId="3" fillId="0" borderId="7" xfId="13" applyBorder="1"/>
    <xf numFmtId="0" fontId="10" fillId="3" borderId="7" xfId="0" applyFont="1" applyFill="1" applyBorder="1" applyAlignment="1">
      <alignment horizontal="center"/>
    </xf>
    <xf numFmtId="10" fontId="10" fillId="3" borderId="7" xfId="4" applyNumberFormat="1" applyFont="1" applyFill="1" applyBorder="1"/>
    <xf numFmtId="10" fontId="10" fillId="3" borderId="7" xfId="0" applyNumberFormat="1" applyFont="1" applyFill="1" applyBorder="1" applyAlignment="1">
      <alignment horizontal="center"/>
    </xf>
    <xf numFmtId="0" fontId="3" fillId="7" borderId="7" xfId="13" applyFill="1" applyBorder="1"/>
    <xf numFmtId="9" fontId="14" fillId="3" borderId="0" xfId="0" applyNumberFormat="1" applyFont="1" applyFill="1" applyBorder="1"/>
    <xf numFmtId="10" fontId="17" fillId="7" borderId="7" xfId="0" applyNumberFormat="1" applyFont="1" applyFill="1" applyBorder="1" applyAlignment="1">
      <alignment horizontal="center"/>
    </xf>
    <xf numFmtId="0" fontId="14" fillId="7" borderId="0" xfId="0" applyFont="1" applyFill="1"/>
    <xf numFmtId="0" fontId="3" fillId="0" borderId="9" xfId="0" applyFont="1" applyBorder="1"/>
    <xf numFmtId="0" fontId="3" fillId="7" borderId="9" xfId="13" applyFill="1" applyBorder="1"/>
    <xf numFmtId="0" fontId="3" fillId="3" borderId="9" xfId="13" applyFill="1" applyBorder="1"/>
    <xf numFmtId="0" fontId="29" fillId="0" borderId="7" xfId="0" applyFont="1" applyBorder="1" applyAlignment="1">
      <alignment vertical="center"/>
    </xf>
    <xf numFmtId="0" fontId="3" fillId="0" borderId="9" xfId="13" applyBorder="1"/>
    <xf numFmtId="0" fontId="0" fillId="0" borderId="9" xfId="0" applyBorder="1"/>
    <xf numFmtId="0" fontId="3" fillId="3" borderId="9" xfId="0" applyFont="1" applyFill="1" applyBorder="1" applyAlignment="1">
      <alignment horizontal="center"/>
    </xf>
    <xf numFmtId="0" fontId="3" fillId="2" borderId="7" xfId="0" applyFont="1" applyFill="1" applyBorder="1"/>
    <xf numFmtId="0" fontId="3" fillId="7" borderId="9" xfId="0" applyFont="1" applyFill="1" applyBorder="1"/>
    <xf numFmtId="0" fontId="29" fillId="0" borderId="9" xfId="0" applyFont="1" applyBorder="1" applyAlignment="1">
      <alignment vertical="center"/>
    </xf>
    <xf numFmtId="0" fontId="3" fillId="3" borderId="9" xfId="0" applyFont="1" applyFill="1" applyBorder="1"/>
    <xf numFmtId="0" fontId="3" fillId="3" borderId="0" xfId="13" applyFill="1"/>
    <xf numFmtId="0" fontId="3" fillId="3" borderId="7" xfId="13" applyFill="1" applyBorder="1"/>
    <xf numFmtId="0" fontId="14" fillId="7" borderId="9" xfId="13" applyFont="1" applyFill="1" applyBorder="1"/>
    <xf numFmtId="1" fontId="8" fillId="3" borderId="23" xfId="0" applyNumberFormat="1" applyFont="1" applyFill="1" applyBorder="1" applyAlignment="1">
      <alignment horizontal="center"/>
    </xf>
    <xf numFmtId="0" fontId="14" fillId="0" borderId="9" xfId="13" applyFont="1" applyBorder="1"/>
    <xf numFmtId="10" fontId="0" fillId="3" borderId="7" xfId="0" applyNumberFormat="1" applyFill="1" applyBorder="1"/>
    <xf numFmtId="0" fontId="10" fillId="2" borderId="7" xfId="13" applyFont="1" applyFill="1" applyBorder="1" applyAlignment="1">
      <alignment horizontal="center"/>
    </xf>
    <xf numFmtId="0" fontId="0" fillId="3" borderId="18" xfId="0" applyFill="1" applyBorder="1"/>
    <xf numFmtId="2" fontId="6" fillId="0" borderId="7" xfId="0" applyNumberFormat="1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1" borderId="0" xfId="0" applyFont="1" applyFill="1"/>
    <xf numFmtId="0" fontId="3" fillId="11" borderId="7" xfId="13" applyFill="1" applyBorder="1"/>
    <xf numFmtId="0" fontId="29" fillId="3" borderId="9" xfId="0" applyFont="1" applyFill="1" applyBorder="1" applyAlignment="1">
      <alignment vertical="center"/>
    </xf>
    <xf numFmtId="0" fontId="14" fillId="3" borderId="9" xfId="13" applyFont="1" applyFill="1" applyBorder="1"/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29" fillId="3" borderId="7" xfId="0" applyFont="1" applyFill="1" applyBorder="1" applyAlignment="1">
      <alignment vertical="center"/>
    </xf>
    <xf numFmtId="2" fontId="14" fillId="3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0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0" fontId="14" fillId="2" borderId="7" xfId="7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/>
    </xf>
    <xf numFmtId="0" fontId="0" fillId="7" borderId="7" xfId="0" applyFill="1" applyBorder="1"/>
    <xf numFmtId="0" fontId="28" fillId="0" borderId="7" xfId="0" applyFont="1" applyBorder="1"/>
    <xf numFmtId="1" fontId="10" fillId="3" borderId="7" xfId="13" applyNumberFormat="1" applyFont="1" applyFill="1" applyBorder="1" applyAlignment="1">
      <alignment horizontal="center"/>
    </xf>
    <xf numFmtId="0" fontId="0" fillId="3" borderId="0" xfId="0" applyNumberFormat="1" applyFill="1"/>
    <xf numFmtId="0" fontId="29" fillId="0" borderId="7" xfId="0" applyFont="1" applyBorder="1" applyAlignment="1">
      <alignment vertical="center"/>
    </xf>
    <xf numFmtId="10" fontId="3" fillId="3" borderId="7" xfId="4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35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10" fontId="14" fillId="0" borderId="7" xfId="0" applyNumberFormat="1" applyFont="1" applyBorder="1"/>
    <xf numFmtId="0" fontId="5" fillId="3" borderId="11" xfId="0" applyFont="1" applyFill="1" applyBorder="1" applyAlignment="1">
      <alignment horizontal="left"/>
    </xf>
    <xf numFmtId="10" fontId="5" fillId="0" borderId="7" xfId="4" applyNumberFormat="1" applyFont="1" applyFill="1" applyBorder="1" applyAlignment="1">
      <alignment horizontal="center"/>
    </xf>
    <xf numFmtId="10" fontId="16" fillId="4" borderId="15" xfId="4" applyNumberFormat="1" applyFont="1" applyFill="1" applyBorder="1" applyAlignment="1">
      <alignment horizontal="center"/>
    </xf>
    <xf numFmtId="10" fontId="5" fillId="0" borderId="7" xfId="0" applyNumberFormat="1" applyFont="1" applyBorder="1"/>
    <xf numFmtId="0" fontId="5" fillId="12" borderId="11" xfId="0" applyFont="1" applyFill="1" applyBorder="1" applyAlignment="1">
      <alignment horizontal="left"/>
    </xf>
    <xf numFmtId="2" fontId="14" fillId="3" borderId="0" xfId="0" applyNumberFormat="1" applyFont="1" applyFill="1" applyBorder="1"/>
    <xf numFmtId="0" fontId="5" fillId="4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3" borderId="18" xfId="0" applyFont="1" applyFill="1" applyBorder="1"/>
    <xf numFmtId="2" fontId="5" fillId="3" borderId="0" xfId="0" applyNumberFormat="1" applyFont="1" applyFill="1" applyBorder="1"/>
    <xf numFmtId="10" fontId="5" fillId="3" borderId="7" xfId="0" applyNumberFormat="1" applyFont="1" applyFill="1" applyBorder="1" applyAlignment="1">
      <alignment horizontal="center"/>
    </xf>
    <xf numFmtId="0" fontId="4" fillId="6" borderId="18" xfId="0" applyFont="1" applyFill="1" applyBorder="1"/>
    <xf numFmtId="10" fontId="5" fillId="3" borderId="0" xfId="4" applyNumberFormat="1" applyFont="1" applyFill="1" applyBorder="1"/>
    <xf numFmtId="10" fontId="10" fillId="3" borderId="8" xfId="9" applyNumberFormat="1" applyFont="1" applyFill="1" applyBorder="1" applyAlignment="1">
      <alignment horizontal="center" vertical="center"/>
    </xf>
    <xf numFmtId="0" fontId="16" fillId="3" borderId="23" xfId="0" applyFont="1" applyFill="1" applyBorder="1"/>
    <xf numFmtId="0" fontId="16" fillId="3" borderId="9" xfId="0" applyFont="1" applyFill="1" applyBorder="1"/>
    <xf numFmtId="2" fontId="16" fillId="0" borderId="7" xfId="4" applyNumberFormat="1" applyFont="1" applyFill="1" applyBorder="1" applyAlignment="1">
      <alignment horizontal="center"/>
    </xf>
    <xf numFmtId="0" fontId="4" fillId="3" borderId="0" xfId="0" applyFont="1" applyFill="1"/>
    <xf numFmtId="0" fontId="16" fillId="3" borderId="7" xfId="0" applyFont="1" applyFill="1" applyBorder="1"/>
    <xf numFmtId="0" fontId="16" fillId="3" borderId="7" xfId="13" applyFont="1" applyFill="1" applyBorder="1"/>
    <xf numFmtId="0" fontId="16" fillId="0" borderId="9" xfId="0" applyFont="1" applyBorder="1"/>
    <xf numFmtId="0" fontId="16" fillId="3" borderId="9" xfId="0" applyFont="1" applyFill="1" applyBorder="1" applyAlignment="1">
      <alignment horizontal="center"/>
    </xf>
    <xf numFmtId="0" fontId="0" fillId="3" borderId="20" xfId="0" applyFill="1" applyBorder="1"/>
    <xf numFmtId="0" fontId="4" fillId="3" borderId="7" xfId="0" applyFont="1" applyFill="1" applyBorder="1"/>
    <xf numFmtId="10" fontId="0" fillId="3" borderId="0" xfId="4" applyNumberFormat="1" applyFont="1" applyFill="1"/>
    <xf numFmtId="0" fontId="4" fillId="0" borderId="0" xfId="0" applyFont="1"/>
    <xf numFmtId="0" fontId="28" fillId="3" borderId="7" xfId="0" applyFont="1" applyFill="1" applyBorder="1"/>
    <xf numFmtId="10" fontId="10" fillId="3" borderId="23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" fontId="31" fillId="3" borderId="23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6" fillId="3" borderId="7" xfId="0" applyNumberFormat="1" applyFont="1" applyFill="1" applyBorder="1" applyAlignment="1">
      <alignment horizontal="center"/>
    </xf>
    <xf numFmtId="1" fontId="31" fillId="3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3" fillId="3" borderId="20" xfId="0" applyFont="1" applyFill="1" applyBorder="1"/>
    <xf numFmtId="9" fontId="14" fillId="3" borderId="0" xfId="4" applyFont="1" applyFill="1" applyBorder="1"/>
    <xf numFmtId="10" fontId="14" fillId="3" borderId="0" xfId="4" applyNumberFormat="1" applyFont="1" applyFill="1" applyBorder="1"/>
    <xf numFmtId="0" fontId="5" fillId="4" borderId="37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9" fontId="16" fillId="3" borderId="0" xfId="4" applyFont="1" applyFill="1" applyBorder="1" applyAlignment="1" applyProtection="1">
      <alignment horizontal="center"/>
      <protection locked="0"/>
    </xf>
    <xf numFmtId="9" fontId="14" fillId="0" borderId="0" xfId="4" applyFont="1" applyFill="1" applyBorder="1" applyAlignment="1">
      <alignment horizontal="center"/>
    </xf>
    <xf numFmtId="9" fontId="14" fillId="0" borderId="0" xfId="4" applyFont="1" applyFill="1" applyBorder="1"/>
    <xf numFmtId="9" fontId="0" fillId="3" borderId="0" xfId="4" applyFont="1" applyFill="1" applyBorder="1"/>
    <xf numFmtId="0" fontId="5" fillId="12" borderId="13" xfId="0" applyFont="1" applyFill="1" applyBorder="1" applyAlignment="1">
      <alignment horizontal="left"/>
    </xf>
    <xf numFmtId="0" fontId="5" fillId="12" borderId="7" xfId="0" applyFont="1" applyFill="1" applyBorder="1" applyAlignment="1">
      <alignment horizontal="left"/>
    </xf>
    <xf numFmtId="10" fontId="16" fillId="12" borderId="16" xfId="4" applyNumberFormat="1" applyFont="1" applyFill="1" applyBorder="1" applyAlignment="1">
      <alignment horizontal="center"/>
    </xf>
    <xf numFmtId="10" fontId="14" fillId="0" borderId="0" xfId="0" applyNumberFormat="1" applyFont="1"/>
    <xf numFmtId="0" fontId="35" fillId="3" borderId="0" xfId="0" applyFont="1" applyFill="1" applyAlignment="1">
      <alignment vertical="center" wrapText="1"/>
    </xf>
    <xf numFmtId="0" fontId="36" fillId="3" borderId="0" xfId="7" applyFont="1" applyFill="1" applyAlignment="1">
      <alignment horizontal="center"/>
    </xf>
    <xf numFmtId="0" fontId="20" fillId="3" borderId="0" xfId="0" applyFont="1" applyFill="1"/>
    <xf numFmtId="0" fontId="37" fillId="3" borderId="0" xfId="7" applyFont="1" applyFill="1" applyAlignment="1">
      <alignment vertical="center"/>
    </xf>
    <xf numFmtId="4" fontId="8" fillId="3" borderId="0" xfId="0" applyNumberFormat="1" applyFont="1" applyFill="1" applyAlignment="1">
      <alignment horizontal="right" vertical="top" wrapText="1"/>
    </xf>
    <xf numFmtId="0" fontId="36" fillId="3" borderId="0" xfId="7" applyFont="1" applyFill="1"/>
    <xf numFmtId="0" fontId="8" fillId="3" borderId="0" xfId="0" applyFont="1" applyFill="1" applyAlignment="1">
      <alignment vertical="top" wrapText="1"/>
    </xf>
    <xf numFmtId="0" fontId="8" fillId="3" borderId="0" xfId="7" applyFont="1" applyFill="1" applyAlignment="1">
      <alignment horizontal="center" vertical="top"/>
    </xf>
    <xf numFmtId="0" fontId="35" fillId="3" borderId="0" xfId="7" applyFont="1" applyFill="1" applyAlignment="1">
      <alignment horizontal="center" vertical="center"/>
    </xf>
    <xf numFmtId="0" fontId="8" fillId="3" borderId="0" xfId="7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34" fillId="3" borderId="0" xfId="0" applyFont="1" applyFill="1"/>
    <xf numFmtId="2" fontId="8" fillId="3" borderId="0" xfId="0" applyNumberFormat="1" applyFont="1" applyFill="1" applyAlignment="1">
      <alignment horizontal="right" vertical="top" wrapText="1"/>
    </xf>
    <xf numFmtId="4" fontId="8" fillId="3" borderId="0" xfId="7" applyNumberFormat="1" applyFont="1" applyFill="1" applyAlignment="1">
      <alignment horizontal="center" vertical="top"/>
    </xf>
    <xf numFmtId="0" fontId="39" fillId="3" borderId="0" xfId="0" applyFont="1" applyFill="1" applyAlignment="1">
      <alignment horizontal="right" vertical="top" wrapText="1"/>
    </xf>
    <xf numFmtId="0" fontId="37" fillId="3" borderId="0" xfId="0" applyFont="1" applyFill="1" applyAlignment="1">
      <alignment horizontal="right" vertical="top" wrapText="1"/>
    </xf>
    <xf numFmtId="0" fontId="39" fillId="3" borderId="0" xfId="0" applyFont="1" applyFill="1" applyAlignment="1">
      <alignment vertical="top" wrapText="1"/>
    </xf>
    <xf numFmtId="4" fontId="20" fillId="3" borderId="0" xfId="0" applyNumberFormat="1" applyFont="1" applyFill="1"/>
    <xf numFmtId="0" fontId="31" fillId="3" borderId="0" xfId="0" applyFont="1" applyFill="1"/>
    <xf numFmtId="0" fontId="37" fillId="3" borderId="0" xfId="0" applyFont="1" applyFill="1" applyAlignment="1">
      <alignment horizontal="left" vertical="top" wrapText="1"/>
    </xf>
    <xf numFmtId="0" fontId="40" fillId="3" borderId="0" xfId="0" applyFont="1" applyFill="1" applyAlignment="1">
      <alignment horizontal="left" vertical="top" wrapText="1"/>
    </xf>
    <xf numFmtId="0" fontId="34" fillId="13" borderId="7" xfId="7" applyFont="1" applyFill="1" applyBorder="1" applyAlignment="1">
      <alignment horizontal="center" vertical="center"/>
    </xf>
    <xf numFmtId="0" fontId="35" fillId="13" borderId="7" xfId="7" applyFont="1" applyFill="1" applyBorder="1" applyAlignment="1">
      <alignment horizontal="center" vertical="center"/>
    </xf>
    <xf numFmtId="0" fontId="37" fillId="3" borderId="7" xfId="7" applyFont="1" applyFill="1" applyBorder="1" applyAlignment="1">
      <alignment vertical="center"/>
    </xf>
    <xf numFmtId="0" fontId="38" fillId="0" borderId="7" xfId="0" applyFont="1" applyBorder="1" applyAlignment="1">
      <alignment vertical="top" wrapText="1"/>
    </xf>
    <xf numFmtId="2" fontId="0" fillId="0" borderId="7" xfId="0" applyNumberFormat="1" applyBorder="1"/>
    <xf numFmtId="0" fontId="6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4" fontId="8" fillId="3" borderId="7" xfId="0" applyNumberFormat="1" applyFont="1" applyFill="1" applyBorder="1" applyAlignment="1">
      <alignment horizontal="right" vertical="top" wrapText="1"/>
    </xf>
    <xf numFmtId="2" fontId="14" fillId="2" borderId="7" xfId="0" applyNumberFormat="1" applyFont="1" applyFill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2" fontId="10" fillId="3" borderId="7" xfId="13" applyNumberFormat="1" applyFont="1" applyFill="1" applyBorder="1" applyAlignment="1">
      <alignment horizontal="center"/>
    </xf>
    <xf numFmtId="0" fontId="16" fillId="0" borderId="0" xfId="2" applyFont="1" applyFill="1" applyBorder="1" applyAlignment="1" applyProtection="1">
      <alignment horizontal="center"/>
      <protection locked="0"/>
    </xf>
    <xf numFmtId="0" fontId="3" fillId="2" borderId="9" xfId="13" applyFill="1" applyBorder="1"/>
    <xf numFmtId="0" fontId="13" fillId="3" borderId="7" xfId="14" applyFill="1" applyBorder="1"/>
    <xf numFmtId="0" fontId="13" fillId="0" borderId="7" xfId="14" applyBorder="1"/>
    <xf numFmtId="2" fontId="0" fillId="3" borderId="0" xfId="0" applyNumberFormat="1" applyFill="1"/>
    <xf numFmtId="10" fontId="0" fillId="3" borderId="0" xfId="16" applyNumberFormat="1" applyFont="1" applyFill="1"/>
    <xf numFmtId="10" fontId="17" fillId="0" borderId="23" xfId="0" applyNumberFormat="1" applyFont="1" applyFill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/>
    </xf>
    <xf numFmtId="9" fontId="8" fillId="3" borderId="0" xfId="0" applyNumberFormat="1" applyFont="1" applyFill="1"/>
    <xf numFmtId="10" fontId="8" fillId="3" borderId="7" xfId="0" applyNumberFormat="1" applyFont="1" applyFill="1" applyBorder="1" applyAlignment="1">
      <alignment horizontal="center"/>
    </xf>
    <xf numFmtId="10" fontId="10" fillId="3" borderId="7" xfId="4" applyNumberFormat="1" applyFont="1" applyFill="1" applyBorder="1" applyAlignment="1">
      <alignment horizontal="center"/>
    </xf>
    <xf numFmtId="10" fontId="8" fillId="3" borderId="0" xfId="0" applyNumberFormat="1" applyFont="1" applyFill="1"/>
    <xf numFmtId="0" fontId="8" fillId="3" borderId="0" xfId="0" applyFont="1" applyFill="1"/>
    <xf numFmtId="0" fontId="0" fillId="14" borderId="9" xfId="0" applyFill="1" applyBorder="1"/>
    <xf numFmtId="10" fontId="10" fillId="2" borderId="7" xfId="0" applyNumberFormat="1" applyFont="1" applyFill="1" applyBorder="1" applyAlignment="1">
      <alignment horizontal="center"/>
    </xf>
    <xf numFmtId="0" fontId="0" fillId="3" borderId="7" xfId="0" applyFont="1" applyFill="1" applyBorder="1"/>
    <xf numFmtId="0" fontId="3" fillId="12" borderId="23" xfId="0" applyFont="1" applyFill="1" applyBorder="1"/>
    <xf numFmtId="0" fontId="3" fillId="12" borderId="7" xfId="0" applyFont="1" applyFill="1" applyBorder="1"/>
    <xf numFmtId="0" fontId="10" fillId="12" borderId="7" xfId="13" applyFont="1" applyFill="1" applyBorder="1" applyAlignment="1">
      <alignment horizontal="center"/>
    </xf>
    <xf numFmtId="0" fontId="3" fillId="12" borderId="7" xfId="13" applyFill="1" applyBorder="1"/>
    <xf numFmtId="1" fontId="10" fillId="12" borderId="7" xfId="13" applyNumberFormat="1" applyFont="1" applyFill="1" applyBorder="1" applyAlignment="1">
      <alignment horizontal="center"/>
    </xf>
    <xf numFmtId="0" fontId="3" fillId="12" borderId="9" xfId="0" applyFont="1" applyFill="1" applyBorder="1"/>
    <xf numFmtId="1" fontId="10" fillId="12" borderId="23" xfId="0" applyNumberFormat="1" applyFont="1" applyFill="1" applyBorder="1" applyAlignment="1">
      <alignment horizontal="center"/>
    </xf>
    <xf numFmtId="0" fontId="29" fillId="12" borderId="9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/>
    </xf>
    <xf numFmtId="0" fontId="3" fillId="0" borderId="7" xfId="13" applyFill="1" applyBorder="1"/>
    <xf numFmtId="0" fontId="29" fillId="0" borderId="9" xfId="0" applyFont="1" applyFill="1" applyBorder="1" applyAlignment="1">
      <alignment vertical="center"/>
    </xf>
    <xf numFmtId="0" fontId="3" fillId="0" borderId="7" xfId="0" applyFont="1" applyFill="1" applyBorder="1"/>
    <xf numFmtId="0" fontId="14" fillId="0" borderId="9" xfId="13" applyFont="1" applyFill="1" applyBorder="1"/>
    <xf numFmtId="0" fontId="3" fillId="0" borderId="9" xfId="13" applyFill="1" applyBorder="1"/>
    <xf numFmtId="1" fontId="10" fillId="0" borderId="23" xfId="0" applyNumberFormat="1" applyFont="1" applyFill="1" applyBorder="1" applyAlignment="1">
      <alignment horizontal="center"/>
    </xf>
    <xf numFmtId="0" fontId="10" fillId="0" borderId="7" xfId="13" applyFont="1" applyFill="1" applyBorder="1" applyAlignment="1">
      <alignment horizontal="center"/>
    </xf>
    <xf numFmtId="0" fontId="10" fillId="0" borderId="25" xfId="13" applyFont="1" applyFill="1" applyBorder="1" applyAlignment="1">
      <alignment horizontal="center"/>
    </xf>
    <xf numFmtId="1" fontId="10" fillId="12" borderId="7" xfId="0" applyNumberFormat="1" applyFont="1" applyFill="1" applyBorder="1" applyAlignment="1">
      <alignment horizontal="center"/>
    </xf>
    <xf numFmtId="0" fontId="43" fillId="15" borderId="23" xfId="0" applyFont="1" applyFill="1" applyBorder="1" applyAlignment="1">
      <alignment horizontal="center"/>
    </xf>
    <xf numFmtId="0" fontId="43" fillId="15" borderId="7" xfId="0" applyFont="1" applyFill="1" applyBorder="1" applyAlignment="1">
      <alignment horizontal="center"/>
    </xf>
    <xf numFmtId="0" fontId="43" fillId="15" borderId="9" xfId="0" applyFont="1" applyFill="1" applyBorder="1" applyAlignment="1">
      <alignment horizontal="center"/>
    </xf>
    <xf numFmtId="1" fontId="42" fillId="15" borderId="7" xfId="0" applyNumberFormat="1" applyFont="1" applyFill="1" applyBorder="1" applyAlignment="1">
      <alignment horizontal="center"/>
    </xf>
    <xf numFmtId="0" fontId="43" fillId="15" borderId="23" xfId="0" applyFont="1" applyFill="1" applyBorder="1"/>
    <xf numFmtId="0" fontId="43" fillId="15" borderId="9" xfId="0" applyFont="1" applyFill="1" applyBorder="1"/>
    <xf numFmtId="0" fontId="44" fillId="15" borderId="23" xfId="0" applyFont="1" applyFill="1" applyBorder="1"/>
    <xf numFmtId="0" fontId="44" fillId="15" borderId="9" xfId="0" applyFont="1" applyFill="1" applyBorder="1"/>
    <xf numFmtId="1" fontId="41" fillId="15" borderId="7" xfId="0" applyNumberFormat="1" applyFont="1" applyFill="1" applyBorder="1" applyAlignment="1">
      <alignment horizontal="center"/>
    </xf>
    <xf numFmtId="0" fontId="3" fillId="0" borderId="23" xfId="0" applyFont="1" applyFill="1" applyBorder="1"/>
    <xf numFmtId="0" fontId="0" fillId="0" borderId="7" xfId="0" applyFill="1" applyBorder="1"/>
    <xf numFmtId="1" fontId="10" fillId="0" borderId="7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 vertical="center"/>
    </xf>
    <xf numFmtId="0" fontId="43" fillId="15" borderId="7" xfId="0" applyFont="1" applyFill="1" applyBorder="1"/>
    <xf numFmtId="1" fontId="42" fillId="15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3" fillId="0" borderId="9" xfId="0" applyFont="1" applyFill="1" applyBorder="1"/>
    <xf numFmtId="0" fontId="10" fillId="12" borderId="7" xfId="0" applyFont="1" applyFill="1" applyBorder="1" applyAlignment="1">
      <alignment horizontal="center"/>
    </xf>
    <xf numFmtId="0" fontId="3" fillId="12" borderId="25" xfId="0" applyFont="1" applyFill="1" applyBorder="1"/>
    <xf numFmtId="0" fontId="16" fillId="12" borderId="7" xfId="0" applyFon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0" fillId="0" borderId="7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0" fontId="10" fillId="2" borderId="18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2" fontId="17" fillId="0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Fill="1" applyBorder="1" applyAlignment="1">
      <alignment horizontal="center" vertical="center"/>
    </xf>
    <xf numFmtId="2" fontId="17" fillId="0" borderId="38" xfId="0" applyNumberFormat="1" applyFont="1" applyFill="1" applyBorder="1" applyAlignment="1">
      <alignment horizontal="center" vertical="center"/>
    </xf>
    <xf numFmtId="10" fontId="17" fillId="0" borderId="38" xfId="0" applyNumberFormat="1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2" fontId="17" fillId="0" borderId="12" xfId="0" applyNumberFormat="1" applyFont="1" applyFill="1" applyBorder="1" applyAlignment="1">
      <alignment horizontal="center" vertical="center"/>
    </xf>
    <xf numFmtId="2" fontId="14" fillId="4" borderId="7" xfId="0" applyNumberFormat="1" applyFont="1" applyFill="1" applyBorder="1" applyAlignment="1">
      <alignment horizontal="center"/>
    </xf>
    <xf numFmtId="2" fontId="14" fillId="3" borderId="0" xfId="0" applyNumberFormat="1" applyFont="1" applyFill="1"/>
    <xf numFmtId="10" fontId="14" fillId="3" borderId="7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/>
    </xf>
    <xf numFmtId="0" fontId="44" fillId="16" borderId="7" xfId="0" applyFont="1" applyFill="1" applyBorder="1" applyAlignment="1">
      <alignment horizontal="center" vertical="center"/>
    </xf>
    <xf numFmtId="0" fontId="41" fillId="16" borderId="7" xfId="0" applyFont="1" applyFill="1" applyBorder="1" applyAlignment="1">
      <alignment horizontal="center" vertical="center"/>
    </xf>
    <xf numFmtId="10" fontId="44" fillId="16" borderId="7" xfId="4" applyNumberFormat="1" applyFont="1" applyFill="1" applyBorder="1" applyAlignment="1">
      <alignment horizontal="center" vertical="center"/>
    </xf>
    <xf numFmtId="0" fontId="0" fillId="8" borderId="9" xfId="0" applyFill="1" applyBorder="1"/>
    <xf numFmtId="2" fontId="31" fillId="3" borderId="23" xfId="0" applyNumberFormat="1" applyFont="1" applyFill="1" applyBorder="1" applyAlignment="1">
      <alignment horizontal="center"/>
    </xf>
    <xf numFmtId="1" fontId="0" fillId="17" borderId="0" xfId="0" applyNumberFormat="1" applyFill="1" applyAlignment="1">
      <alignment horizontal="center"/>
    </xf>
    <xf numFmtId="1" fontId="17" fillId="2" borderId="7" xfId="0" applyNumberFormat="1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5" fillId="3" borderId="7" xfId="1" applyFont="1" applyFill="1" applyBorder="1" applyAlignment="1" applyProtection="1">
      <alignment horizontal="center" vertical="center"/>
      <protection locked="0"/>
    </xf>
    <xf numFmtId="0" fontId="5" fillId="3" borderId="7" xfId="1" applyNumberFormat="1" applyFont="1" applyFill="1" applyBorder="1" applyAlignment="1" applyProtection="1">
      <alignment horizontal="center" vertical="center"/>
      <protection locked="0"/>
    </xf>
    <xf numFmtId="0" fontId="5" fillId="3" borderId="7" xfId="2" applyFont="1" applyFill="1" applyBorder="1" applyAlignment="1" applyProtection="1">
      <alignment horizontal="center"/>
      <protection locked="0"/>
    </xf>
    <xf numFmtId="0" fontId="5" fillId="3" borderId="20" xfId="2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44" fillId="16" borderId="7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1" fontId="0" fillId="0" borderId="0" xfId="0" applyNumberFormat="1"/>
    <xf numFmtId="10" fontId="0" fillId="0" borderId="0" xfId="4" applyNumberFormat="1" applyFont="1"/>
    <xf numFmtId="0" fontId="3" fillId="2" borderId="23" xfId="0" applyFont="1" applyFill="1" applyBorder="1"/>
    <xf numFmtId="2" fontId="3" fillId="2" borderId="7" xfId="4" applyNumberFormat="1" applyFont="1" applyFill="1" applyBorder="1" applyAlignment="1">
      <alignment horizontal="center"/>
    </xf>
    <xf numFmtId="1" fontId="0" fillId="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37" fillId="3" borderId="0" xfId="0" applyFont="1" applyFill="1" applyAlignment="1">
      <alignment horizontal="left" vertical="top" wrapText="1"/>
    </xf>
    <xf numFmtId="0" fontId="34" fillId="1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</cellXfs>
  <cellStyles count="17">
    <cellStyle name="Comma" xfId="16" builtinId="3"/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5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18/10/04/10263759/chemical-profile-europe-epoxy-resins/" TargetMode="External"/><Relationship Id="rId2" Type="http://schemas.openxmlformats.org/officeDocument/2006/relationships/hyperlink" Target="http://pdf.dfcfw.com/pdf/H3_AP201803291114112027_1.pdf" TargetMode="External"/><Relationship Id="rId1" Type="http://schemas.openxmlformats.org/officeDocument/2006/relationships/hyperlink" Target="https://www.asahi-kasei.com/ir/library/presentation/pdf/140225eng.pdf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www.npc.com.tw/j2npc/enus/proddoc/Epoxy%20Resin/NAN%20YA%20EPOXY%20CATALOG?docid=F000000360&amp;pdid=F0000003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23F-A7E5-46B1-BD68-927DEBC2A317}">
  <dimension ref="A1:AK10"/>
  <sheetViews>
    <sheetView zoomScale="84" zoomScaleNormal="84" workbookViewId="0">
      <selection activeCell="D10" sqref="D10"/>
    </sheetView>
  </sheetViews>
  <sheetFormatPr defaultColWidth="9" defaultRowHeight="12.75"/>
  <cols>
    <col min="1" max="2" width="11.5703125" style="28" bestFit="1" customWidth="1"/>
    <col min="3" max="3" width="21.42578125" style="28" bestFit="1" customWidth="1"/>
    <col min="4" max="17" width="7.85546875" style="78" bestFit="1" customWidth="1"/>
    <col min="18" max="19" width="7.85546875" style="69" bestFit="1" customWidth="1"/>
    <col min="20" max="20" width="7.140625" style="69" bestFit="1" customWidth="1"/>
    <col min="21" max="21" width="6.42578125" style="47" bestFit="1" customWidth="1"/>
    <col min="22" max="37" width="9.7109375" style="47" bestFit="1" customWidth="1"/>
    <col min="38" max="16384" width="9" style="47"/>
  </cols>
  <sheetData>
    <row r="1" spans="1:37" s="28" customFormat="1">
      <c r="A1" s="29" t="s">
        <v>31</v>
      </c>
      <c r="B1" s="29" t="s">
        <v>15</v>
      </c>
      <c r="C1" s="30" t="s">
        <v>294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185"/>
      <c r="U1" s="47"/>
      <c r="V1" s="30">
        <v>2015</v>
      </c>
      <c r="W1" s="49">
        <v>2016</v>
      </c>
      <c r="X1" s="33">
        <v>2017</v>
      </c>
      <c r="Y1" s="33">
        <v>2018</v>
      </c>
      <c r="Z1" s="33" t="s">
        <v>11</v>
      </c>
      <c r="AA1" s="33" t="s">
        <v>1</v>
      </c>
      <c r="AB1" s="33" t="s">
        <v>2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37" s="28" customFormat="1" ht="15">
      <c r="A2" s="32" t="s">
        <v>32</v>
      </c>
      <c r="B2" s="32" t="s">
        <v>33</v>
      </c>
      <c r="C2" s="79" t="s">
        <v>291</v>
      </c>
      <c r="D2" s="349">
        <v>26.67</v>
      </c>
      <c r="E2" s="349">
        <v>29.72</v>
      </c>
      <c r="F2" s="349">
        <v>32.67</v>
      </c>
      <c r="G2" s="349">
        <v>36.32</v>
      </c>
      <c r="H2" s="349">
        <v>40.880000000000003</v>
      </c>
      <c r="I2" s="349">
        <v>47.16</v>
      </c>
      <c r="J2" s="349">
        <v>40.74</v>
      </c>
      <c r="K2" s="349">
        <v>45.09</v>
      </c>
      <c r="L2" s="349">
        <v>49.51</v>
      </c>
      <c r="M2" s="349">
        <v>54.3</v>
      </c>
      <c r="N2" s="349">
        <v>59.41</v>
      </c>
      <c r="O2" s="349">
        <v>64.77</v>
      </c>
      <c r="P2" s="349">
        <v>70.55</v>
      </c>
      <c r="Q2" s="349">
        <v>76.650000000000006</v>
      </c>
      <c r="R2" s="349">
        <v>83.1</v>
      </c>
      <c r="S2" s="349">
        <v>89.97</v>
      </c>
      <c r="T2" s="186"/>
      <c r="U2" s="130"/>
      <c r="V2" s="330">
        <v>0.45330000000000004</v>
      </c>
      <c r="W2" s="330">
        <v>0.45419333333333334</v>
      </c>
      <c r="X2" s="330">
        <v>0.45508666666666669</v>
      </c>
      <c r="Y2" s="330">
        <v>0.45598</v>
      </c>
      <c r="Z2" s="330">
        <v>0.45687333333333335</v>
      </c>
      <c r="AA2" s="330">
        <v>0.45776666666666666</v>
      </c>
      <c r="AB2" s="330">
        <v>0.45866000000000001</v>
      </c>
      <c r="AC2" s="330">
        <v>0.45955333333333331</v>
      </c>
      <c r="AD2" s="330">
        <v>0.46044666666666667</v>
      </c>
      <c r="AE2" s="330">
        <v>0.46133999999999997</v>
      </c>
      <c r="AF2" s="330">
        <v>0.46223333333333333</v>
      </c>
      <c r="AG2" s="330">
        <v>0.46312666666666663</v>
      </c>
      <c r="AH2" s="330">
        <v>0.46401999999999999</v>
      </c>
      <c r="AI2" s="330">
        <v>0.46491333333333329</v>
      </c>
      <c r="AJ2" s="330">
        <v>0.46580666666666665</v>
      </c>
      <c r="AK2" s="330">
        <v>0.4667</v>
      </c>
    </row>
    <row r="3" spans="1:37" s="28" customFormat="1" ht="15">
      <c r="A3" s="32" t="s">
        <v>32</v>
      </c>
      <c r="B3" s="32" t="s">
        <v>33</v>
      </c>
      <c r="C3" s="79" t="s">
        <v>292</v>
      </c>
      <c r="D3" s="349">
        <v>3.92</v>
      </c>
      <c r="E3" s="349">
        <v>4.34</v>
      </c>
      <c r="F3" s="349">
        <v>4.7300000000000004</v>
      </c>
      <c r="G3" s="349">
        <v>5.21</v>
      </c>
      <c r="H3" s="349">
        <v>5.81</v>
      </c>
      <c r="I3" s="349">
        <v>6.65</v>
      </c>
      <c r="J3" s="349">
        <v>5.69</v>
      </c>
      <c r="K3" s="349">
        <v>6.25</v>
      </c>
      <c r="L3" s="349">
        <v>6.8</v>
      </c>
      <c r="M3" s="349">
        <v>7.39</v>
      </c>
      <c r="N3" s="349">
        <v>8.02</v>
      </c>
      <c r="O3" s="349">
        <v>8.66</v>
      </c>
      <c r="P3" s="349">
        <v>9.35</v>
      </c>
      <c r="Q3" s="349">
        <v>10.07</v>
      </c>
      <c r="R3" s="349">
        <v>10.82</v>
      </c>
      <c r="S3" s="349">
        <v>11.61</v>
      </c>
      <c r="T3" s="186"/>
      <c r="U3" s="130"/>
      <c r="V3" s="330">
        <v>6.6699999999999995E-2</v>
      </c>
      <c r="W3" s="330">
        <v>6.6266666666666654E-2</v>
      </c>
      <c r="X3" s="330">
        <v>6.5833333333333327E-2</v>
      </c>
      <c r="Y3" s="330">
        <v>6.54E-2</v>
      </c>
      <c r="Z3" s="330">
        <v>6.4966666666666659E-2</v>
      </c>
      <c r="AA3" s="330">
        <v>6.4533333333333331E-2</v>
      </c>
      <c r="AB3" s="330">
        <v>6.4100000000000004E-2</v>
      </c>
      <c r="AC3" s="330">
        <v>6.3666666666666663E-2</v>
      </c>
      <c r="AD3" s="330">
        <v>6.3233333333333336E-2</v>
      </c>
      <c r="AE3" s="330">
        <v>6.2799999999999995E-2</v>
      </c>
      <c r="AF3" s="330">
        <v>6.2366666666666667E-2</v>
      </c>
      <c r="AG3" s="330">
        <v>6.193333333333334E-2</v>
      </c>
      <c r="AH3" s="330">
        <v>6.1500000000000006E-2</v>
      </c>
      <c r="AI3" s="330">
        <v>6.1066666666666672E-2</v>
      </c>
      <c r="AJ3" s="330">
        <v>6.0633333333333345E-2</v>
      </c>
      <c r="AK3" s="330">
        <v>6.020000000000001E-2</v>
      </c>
    </row>
    <row r="4" spans="1:37" s="28" customFormat="1" ht="15">
      <c r="A4" s="32" t="s">
        <v>32</v>
      </c>
      <c r="B4" s="32" t="s">
        <v>33</v>
      </c>
      <c r="C4" s="79" t="s">
        <v>293</v>
      </c>
      <c r="D4" s="349">
        <v>28.24</v>
      </c>
      <c r="E4" s="349">
        <v>31.38</v>
      </c>
      <c r="F4" s="349">
        <v>34.39</v>
      </c>
      <c r="G4" s="349">
        <v>38.119999999999997</v>
      </c>
      <c r="H4" s="349">
        <v>42.78</v>
      </c>
      <c r="I4" s="349">
        <v>49.21</v>
      </c>
      <c r="J4" s="349">
        <v>42.39</v>
      </c>
      <c r="K4" s="349">
        <v>46.78</v>
      </c>
      <c r="L4" s="349">
        <v>51.22</v>
      </c>
      <c r="M4" s="349">
        <v>56.01</v>
      </c>
      <c r="N4" s="349">
        <v>61.1</v>
      </c>
      <c r="O4" s="349">
        <v>66.42</v>
      </c>
      <c r="P4" s="349">
        <v>72.14</v>
      </c>
      <c r="Q4" s="349">
        <v>78.150000000000006</v>
      </c>
      <c r="R4" s="349">
        <v>84.49</v>
      </c>
      <c r="S4" s="349">
        <v>91.21</v>
      </c>
      <c r="T4" s="186"/>
      <c r="U4" s="69"/>
      <c r="V4" s="330">
        <v>0.48</v>
      </c>
      <c r="W4" s="330">
        <v>0.47953999999999997</v>
      </c>
      <c r="X4" s="330">
        <v>0.47907999999999995</v>
      </c>
      <c r="Y4" s="330">
        <v>0.47862000000000005</v>
      </c>
      <c r="Z4" s="330">
        <v>0.47816000000000003</v>
      </c>
      <c r="AA4" s="330">
        <v>0.47770000000000001</v>
      </c>
      <c r="AB4" s="330">
        <v>0.47724</v>
      </c>
      <c r="AC4" s="330">
        <v>0.47677999999999998</v>
      </c>
      <c r="AD4" s="330">
        <v>0.47631999999999997</v>
      </c>
      <c r="AE4" s="330">
        <v>0.47586000000000006</v>
      </c>
      <c r="AF4" s="330">
        <v>0.47540000000000004</v>
      </c>
      <c r="AG4" s="330">
        <v>0.47494000000000003</v>
      </c>
      <c r="AH4" s="330">
        <v>0.47448000000000001</v>
      </c>
      <c r="AI4" s="330">
        <v>0.47402</v>
      </c>
      <c r="AJ4" s="330">
        <v>0.47355999999999998</v>
      </c>
      <c r="AK4" s="330">
        <v>0.47309999999999997</v>
      </c>
    </row>
    <row r="5" spans="1:37" s="77" customFormat="1" ht="15">
      <c r="A5" s="60" t="s">
        <v>32</v>
      </c>
      <c r="B5" s="60" t="s">
        <v>33</v>
      </c>
      <c r="C5" s="188" t="s">
        <v>58</v>
      </c>
      <c r="D5" s="350">
        <v>58.83</v>
      </c>
      <c r="E5" s="350">
        <v>65.44</v>
      </c>
      <c r="F5" s="350">
        <v>71.790000000000006</v>
      </c>
      <c r="G5" s="350">
        <v>79.650000000000006</v>
      </c>
      <c r="H5" s="350">
        <v>89.47</v>
      </c>
      <c r="I5" s="350">
        <v>103.02</v>
      </c>
      <c r="J5" s="350">
        <v>88.82</v>
      </c>
      <c r="K5" s="350">
        <v>98.12</v>
      </c>
      <c r="L5" s="350">
        <v>107.53</v>
      </c>
      <c r="M5" s="350">
        <v>117.69999999999999</v>
      </c>
      <c r="N5" s="350">
        <v>128.53</v>
      </c>
      <c r="O5" s="350">
        <v>139.85</v>
      </c>
      <c r="P5" s="350">
        <v>152.04</v>
      </c>
      <c r="Q5" s="350">
        <v>164.87</v>
      </c>
      <c r="R5" s="350">
        <v>178.40999999999997</v>
      </c>
      <c r="S5" s="350">
        <v>192.79</v>
      </c>
      <c r="T5" s="187"/>
      <c r="U5" s="189"/>
      <c r="V5" s="331">
        <v>1</v>
      </c>
      <c r="W5" s="331">
        <v>1</v>
      </c>
      <c r="X5" s="331">
        <v>1</v>
      </c>
      <c r="Y5" s="331">
        <v>1</v>
      </c>
      <c r="Z5" s="331">
        <v>1</v>
      </c>
      <c r="AA5" s="331">
        <v>1</v>
      </c>
      <c r="AB5" s="331">
        <v>1</v>
      </c>
      <c r="AC5" s="331">
        <v>1</v>
      </c>
      <c r="AD5" s="331">
        <v>1</v>
      </c>
      <c r="AE5" s="331">
        <v>1</v>
      </c>
      <c r="AF5" s="331">
        <v>1</v>
      </c>
      <c r="AG5" s="331">
        <v>1</v>
      </c>
      <c r="AH5" s="331">
        <v>1</v>
      </c>
      <c r="AI5" s="331">
        <v>1</v>
      </c>
      <c r="AJ5" s="331">
        <v>1</v>
      </c>
      <c r="AK5" s="331">
        <v>1</v>
      </c>
    </row>
    <row r="6" spans="1:37" s="28" customFormat="1" ht="15">
      <c r="A6" s="44" t="s">
        <v>57</v>
      </c>
      <c r="B6" s="44" t="s">
        <v>57</v>
      </c>
      <c r="C6" s="79" t="s">
        <v>291</v>
      </c>
      <c r="D6" s="349">
        <v>1413.6</v>
      </c>
      <c r="E6" s="349">
        <v>1492.5300000000002</v>
      </c>
      <c r="F6" s="349">
        <v>1601.6200000000001</v>
      </c>
      <c r="G6" s="349">
        <v>1654.5300000000002</v>
      </c>
      <c r="H6" s="349">
        <v>1748.25</v>
      </c>
      <c r="I6" s="349">
        <v>1694.78</v>
      </c>
      <c r="J6" s="349">
        <v>1833.3300000000002</v>
      </c>
      <c r="K6" s="349">
        <v>1952.4099999999999</v>
      </c>
      <c r="L6" s="349">
        <v>2070.7299999999996</v>
      </c>
      <c r="M6" s="349">
        <v>2194.29</v>
      </c>
      <c r="N6" s="349">
        <v>2315.2600000000002</v>
      </c>
      <c r="O6" s="349">
        <v>2430.3699999999994</v>
      </c>
      <c r="P6" s="349">
        <v>2547.5399999999995</v>
      </c>
      <c r="Q6" s="349">
        <v>2665.85</v>
      </c>
      <c r="R6" s="349">
        <v>2786.8199999999997</v>
      </c>
      <c r="S6" s="349">
        <v>2910.8700000000003</v>
      </c>
      <c r="T6" s="217">
        <v>3.6948908400945335E-2</v>
      </c>
      <c r="U6" s="217">
        <v>5.2710923539765586E-2</v>
      </c>
      <c r="V6" s="173">
        <v>0.51339999999999997</v>
      </c>
      <c r="W6" s="173">
        <v>0.51619999999999999</v>
      </c>
      <c r="X6" s="173">
        <v>0.51490000000000002</v>
      </c>
      <c r="Y6" s="173">
        <v>0.51910000000000001</v>
      </c>
      <c r="Z6" s="173">
        <v>0.51959999999999995</v>
      </c>
      <c r="AA6" s="173">
        <v>0.51970000000000005</v>
      </c>
      <c r="AB6" s="173">
        <v>0.52470000000000006</v>
      </c>
      <c r="AC6" s="173">
        <v>0.52500000000000002</v>
      </c>
      <c r="AD6" s="173">
        <v>0.52569999999999995</v>
      </c>
      <c r="AE6" s="173">
        <v>0.52590000000000003</v>
      </c>
      <c r="AF6" s="173">
        <v>0.5262</v>
      </c>
      <c r="AG6" s="173">
        <v>0.52649999999999997</v>
      </c>
      <c r="AH6" s="173">
        <v>0.52690000000000003</v>
      </c>
      <c r="AI6" s="173">
        <v>0.52729999999999999</v>
      </c>
      <c r="AJ6" s="173">
        <v>0.52780000000000005</v>
      </c>
      <c r="AK6" s="173">
        <v>0.5282</v>
      </c>
    </row>
    <row r="7" spans="1:37" s="28" customFormat="1" ht="15">
      <c r="A7" s="44" t="s">
        <v>57</v>
      </c>
      <c r="B7" s="44" t="s">
        <v>57</v>
      </c>
      <c r="C7" s="79" t="s">
        <v>292</v>
      </c>
      <c r="D7" s="349">
        <v>250.29000000000002</v>
      </c>
      <c r="E7" s="349">
        <v>261.16000000000003</v>
      </c>
      <c r="F7" s="349">
        <v>274.81</v>
      </c>
      <c r="G7" s="349">
        <v>277.45000000000005</v>
      </c>
      <c r="H7" s="349">
        <v>288.24</v>
      </c>
      <c r="I7" s="349">
        <v>283.66999999999996</v>
      </c>
      <c r="J7" s="349">
        <v>289.39999999999998</v>
      </c>
      <c r="K7" s="349">
        <v>306.55999999999995</v>
      </c>
      <c r="L7" s="349">
        <v>323.30999999999995</v>
      </c>
      <c r="M7" s="349">
        <v>341.63000000000005</v>
      </c>
      <c r="N7" s="349">
        <v>357.18999999999994</v>
      </c>
      <c r="O7" s="349">
        <v>372.25</v>
      </c>
      <c r="P7" s="349">
        <v>386.58</v>
      </c>
      <c r="Q7" s="349">
        <v>401.07</v>
      </c>
      <c r="R7" s="349">
        <v>415.47</v>
      </c>
      <c r="S7" s="349">
        <v>430.26000000000005</v>
      </c>
      <c r="T7" s="217">
        <v>2.5354359087357281E-2</v>
      </c>
      <c r="U7" s="217">
        <v>4.504968444908708E-2</v>
      </c>
      <c r="V7" s="173">
        <v>9.0899999999999995E-2</v>
      </c>
      <c r="W7" s="173">
        <v>9.0300000000000005E-2</v>
      </c>
      <c r="X7" s="173">
        <v>8.8400000000000006E-2</v>
      </c>
      <c r="Y7" s="173">
        <v>8.7099999999999997E-2</v>
      </c>
      <c r="Z7" s="173">
        <v>8.5699999999999998E-2</v>
      </c>
      <c r="AA7" s="173">
        <v>8.6999999999999994E-2</v>
      </c>
      <c r="AB7" s="173">
        <v>8.2799999999999999E-2</v>
      </c>
      <c r="AC7" s="173">
        <v>8.2400000000000001E-2</v>
      </c>
      <c r="AD7" s="173">
        <v>8.2100000000000006E-2</v>
      </c>
      <c r="AE7" s="173">
        <v>8.1900000000000001E-2</v>
      </c>
      <c r="AF7" s="173">
        <v>8.1199999999999994E-2</v>
      </c>
      <c r="AG7" s="173">
        <v>8.0600000000000005E-2</v>
      </c>
      <c r="AH7" s="173">
        <v>0.08</v>
      </c>
      <c r="AI7" s="173">
        <v>7.9299999999999995E-2</v>
      </c>
      <c r="AJ7" s="173">
        <v>7.8700000000000006E-2</v>
      </c>
      <c r="AK7" s="173">
        <v>7.8100000000000003E-2</v>
      </c>
    </row>
    <row r="8" spans="1:37" s="28" customFormat="1" ht="15">
      <c r="A8" s="44" t="s">
        <v>57</v>
      </c>
      <c r="B8" s="44" t="s">
        <v>57</v>
      </c>
      <c r="C8" s="79" t="s">
        <v>293</v>
      </c>
      <c r="D8" s="349">
        <v>1089.6600000000001</v>
      </c>
      <c r="E8" s="349">
        <v>1137.6199999999999</v>
      </c>
      <c r="F8" s="349">
        <v>1234.01</v>
      </c>
      <c r="G8" s="349">
        <v>1255.1699999999998</v>
      </c>
      <c r="H8" s="349">
        <v>1328.1499999999999</v>
      </c>
      <c r="I8" s="349">
        <v>1282.6299999999999</v>
      </c>
      <c r="J8" s="349">
        <v>1371.1299999999999</v>
      </c>
      <c r="K8" s="349">
        <v>1459.9900000000002</v>
      </c>
      <c r="L8" s="349">
        <v>1545.1799999999998</v>
      </c>
      <c r="M8" s="349">
        <v>1636.3900000000003</v>
      </c>
      <c r="N8" s="349">
        <v>1727.26</v>
      </c>
      <c r="O8" s="349">
        <v>1813.21</v>
      </c>
      <c r="P8" s="349">
        <v>1900.5</v>
      </c>
      <c r="Q8" s="349">
        <v>1988.46</v>
      </c>
      <c r="R8" s="349">
        <v>2078.25</v>
      </c>
      <c r="S8" s="349">
        <v>2170.1799999999998</v>
      </c>
      <c r="T8" s="217">
        <v>3.3146900107185129E-2</v>
      </c>
      <c r="U8" s="217">
        <v>5.2343343160180744E-2</v>
      </c>
      <c r="V8" s="173">
        <v>0.3957</v>
      </c>
      <c r="W8" s="173">
        <v>0.39350000000000002</v>
      </c>
      <c r="X8" s="173">
        <v>0.3967</v>
      </c>
      <c r="Y8" s="173">
        <v>0.39379999999999998</v>
      </c>
      <c r="Z8" s="173">
        <v>0.3947</v>
      </c>
      <c r="AA8" s="173">
        <v>0.39329999999999998</v>
      </c>
      <c r="AB8" s="173">
        <v>0.39250000000000002</v>
      </c>
      <c r="AC8" s="173">
        <v>0.3926</v>
      </c>
      <c r="AD8" s="173">
        <v>0.39219999999999999</v>
      </c>
      <c r="AE8" s="173">
        <v>0.39219999999999999</v>
      </c>
      <c r="AF8" s="173">
        <v>0.3926</v>
      </c>
      <c r="AG8" s="173">
        <v>0.39290000000000003</v>
      </c>
      <c r="AH8" s="173">
        <v>0.3931</v>
      </c>
      <c r="AI8" s="173">
        <v>0.39340000000000003</v>
      </c>
      <c r="AJ8" s="173">
        <v>0.39350000000000002</v>
      </c>
      <c r="AK8" s="173">
        <v>0.39369999999999999</v>
      </c>
    </row>
    <row r="9" spans="1:37" s="77" customFormat="1" ht="15">
      <c r="A9" s="61" t="s">
        <v>57</v>
      </c>
      <c r="B9" s="61" t="s">
        <v>57</v>
      </c>
      <c r="C9" s="191" t="s">
        <v>58</v>
      </c>
      <c r="D9" s="350">
        <v>2753.55</v>
      </c>
      <c r="E9" s="350">
        <v>2891.3100000000004</v>
      </c>
      <c r="F9" s="350">
        <v>3110.44</v>
      </c>
      <c r="G9" s="350">
        <v>3187.15</v>
      </c>
      <c r="H9" s="350">
        <v>3364.64</v>
      </c>
      <c r="I9" s="350">
        <v>3261.08</v>
      </c>
      <c r="J9" s="350">
        <v>3493.8599999999997</v>
      </c>
      <c r="K9" s="350">
        <v>3718.96</v>
      </c>
      <c r="L9" s="350">
        <v>3939.2199999999993</v>
      </c>
      <c r="M9" s="350">
        <v>4172.3100000000004</v>
      </c>
      <c r="N9" s="350">
        <v>4399.71</v>
      </c>
      <c r="O9" s="350">
        <v>4615.83</v>
      </c>
      <c r="P9" s="350">
        <v>4834.619999999999</v>
      </c>
      <c r="Q9" s="350">
        <v>5055.38</v>
      </c>
      <c r="R9" s="350">
        <v>5280.54</v>
      </c>
      <c r="S9" s="350">
        <v>5511.31</v>
      </c>
      <c r="T9" s="217">
        <v>3.4412350441094919E-2</v>
      </c>
      <c r="U9" s="217">
        <v>5.1948239763394355E-2</v>
      </c>
      <c r="V9" s="190">
        <v>1</v>
      </c>
      <c r="W9" s="190">
        <v>1</v>
      </c>
      <c r="X9" s="190">
        <v>1</v>
      </c>
      <c r="Y9" s="190">
        <v>1</v>
      </c>
      <c r="Z9" s="190">
        <v>1</v>
      </c>
      <c r="AA9" s="190">
        <v>1</v>
      </c>
      <c r="AB9" s="190">
        <v>1</v>
      </c>
      <c r="AC9" s="190">
        <v>1</v>
      </c>
      <c r="AD9" s="190">
        <v>0.99999999999999989</v>
      </c>
      <c r="AE9" s="190">
        <v>1</v>
      </c>
      <c r="AF9" s="190">
        <v>1</v>
      </c>
      <c r="AG9" s="190">
        <v>1</v>
      </c>
      <c r="AH9" s="190">
        <v>1</v>
      </c>
      <c r="AI9" s="190">
        <v>1</v>
      </c>
      <c r="AJ9" s="190">
        <v>1</v>
      </c>
      <c r="AK9" s="190">
        <v>1</v>
      </c>
    </row>
    <row r="10" spans="1:37">
      <c r="D10" s="329">
        <f>D9-' Demand-Supply Gap'!D21</f>
        <v>-5.0440610020814347E-3</v>
      </c>
      <c r="E10" s="329">
        <f>E9-' Demand-Supply Gap'!E21</f>
        <v>1.6092475369077874E-2</v>
      </c>
      <c r="F10" s="329">
        <f>F9-' Demand-Supply Gap'!F21</f>
        <v>1.9465286209197075E-3</v>
      </c>
      <c r="G10" s="329">
        <f>G9-' Demand-Supply Gap'!G21</f>
        <v>9.3916219516358979E-3</v>
      </c>
      <c r="H10" s="329">
        <f>H9-' Demand-Supply Gap'!H21</f>
        <v>-9.4762948015159054E-3</v>
      </c>
      <c r="I10" s="329">
        <f>I9-' Demand-Supply Gap'!I21</f>
        <v>1.3933333334534836E-3</v>
      </c>
      <c r="J10" s="329">
        <f>J9-' Demand-Supply Gap'!J21</f>
        <v>-2.4749361333761044E-2</v>
      </c>
      <c r="K10" s="329">
        <f>K9-' Demand-Supply Gap'!K21</f>
        <v>3.3015569697454339E-3</v>
      </c>
      <c r="L10" s="329">
        <f>L9-' Demand-Supply Gap'!L21</f>
        <v>-2.4010013680708653E-3</v>
      </c>
      <c r="M10" s="329">
        <f>M9-' Demand-Supply Gap'!M21</f>
        <v>3.9133818499976769E-3</v>
      </c>
      <c r="N10" s="329">
        <f>N9-' Demand-Supply Gap'!N21</f>
        <v>9.0978035768785048E-4</v>
      </c>
      <c r="O10" s="329">
        <f>O9-' Demand-Supply Gap'!O21</f>
        <v>-7.858160269279324E-3</v>
      </c>
      <c r="P10" s="329">
        <f>P9-' Demand-Supply Gap'!P21</f>
        <v>7.2324525717704091E-4</v>
      </c>
      <c r="Q10" s="329">
        <f>Q9-' Demand-Supply Gap'!Q21</f>
        <v>-2.5001588477607584E-2</v>
      </c>
      <c r="R10" s="329">
        <f>R9-' Demand-Supply Gap'!R21</f>
        <v>9.8685452212521341E-4</v>
      </c>
      <c r="S10" s="329">
        <f>S9-' Demand-Supply Gap'!S21</f>
        <v>1.5487426012441574E-2</v>
      </c>
      <c r="U10" s="1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X71"/>
  <sheetViews>
    <sheetView tabSelected="1" topLeftCell="D1" zoomScaleNormal="100" workbookViewId="0">
      <pane ySplit="1" topLeftCell="A11" activePane="bottomLeft" state="frozen"/>
      <selection pane="bottomLeft" activeCell="K22" sqref="K22"/>
    </sheetView>
  </sheetViews>
  <sheetFormatPr defaultColWidth="9" defaultRowHeight="12.75"/>
  <cols>
    <col min="1" max="1" width="11.5703125" style="67" bestFit="1" customWidth="1"/>
    <col min="2" max="2" width="12" style="84" customWidth="1"/>
    <col min="3" max="3" width="45.85546875" style="67" customWidth="1"/>
    <col min="4" max="5" width="10" style="67" bestFit="1" customWidth="1"/>
    <col min="6" max="6" width="12" style="67" bestFit="1" customWidth="1"/>
    <col min="7" max="8" width="10" style="67" bestFit="1" customWidth="1"/>
    <col min="9" max="9" width="11.42578125" style="67" bestFit="1" customWidth="1"/>
    <col min="10" max="10" width="11" style="67" bestFit="1" customWidth="1"/>
    <col min="11" max="11" width="12" style="67" bestFit="1" customWidth="1"/>
    <col min="12" max="12" width="12.5703125" style="67" bestFit="1" customWidth="1"/>
    <col min="13" max="18" width="12" style="67" bestFit="1" customWidth="1"/>
    <col min="19" max="19" width="8.5703125" style="67" bestFit="1" customWidth="1"/>
    <col min="20" max="16384" width="9" style="67"/>
  </cols>
  <sheetData>
    <row r="1" spans="1:24">
      <c r="A1" s="113" t="s">
        <v>31</v>
      </c>
      <c r="B1" s="113" t="s">
        <v>15</v>
      </c>
      <c r="C1" s="113" t="s">
        <v>27</v>
      </c>
      <c r="D1" s="114">
        <v>2015</v>
      </c>
      <c r="E1" s="114">
        <v>2016</v>
      </c>
      <c r="F1" s="114">
        <v>2017</v>
      </c>
      <c r="G1" s="114">
        <v>2018</v>
      </c>
      <c r="H1" s="114">
        <v>2019</v>
      </c>
      <c r="I1" s="114">
        <v>2020</v>
      </c>
      <c r="J1" s="114" t="s">
        <v>30</v>
      </c>
      <c r="K1" s="114" t="s">
        <v>3</v>
      </c>
      <c r="L1" s="114" t="s">
        <v>4</v>
      </c>
      <c r="M1" s="114" t="s">
        <v>5</v>
      </c>
      <c r="N1" s="114" t="s">
        <v>6</v>
      </c>
      <c r="O1" s="114" t="s">
        <v>7</v>
      </c>
      <c r="P1" s="114" t="s">
        <v>8</v>
      </c>
      <c r="Q1" s="114" t="s">
        <v>9</v>
      </c>
      <c r="R1" s="114" t="s">
        <v>10</v>
      </c>
      <c r="S1" s="115" t="s">
        <v>16</v>
      </c>
    </row>
    <row r="2" spans="1:24">
      <c r="A2" s="320" t="s">
        <v>32</v>
      </c>
      <c r="B2" s="83" t="s">
        <v>33</v>
      </c>
      <c r="C2" s="109" t="s">
        <v>45</v>
      </c>
      <c r="D2" s="38">
        <v>74</v>
      </c>
      <c r="E2" s="38">
        <v>84</v>
      </c>
      <c r="F2" s="38">
        <v>84</v>
      </c>
      <c r="G2" s="38">
        <v>106</v>
      </c>
      <c r="H2" s="38">
        <v>136</v>
      </c>
      <c r="I2" s="38">
        <v>176</v>
      </c>
      <c r="J2" s="38">
        <v>176</v>
      </c>
      <c r="K2" s="38">
        <v>176</v>
      </c>
      <c r="L2" s="38">
        <v>176</v>
      </c>
      <c r="M2" s="38">
        <v>211</v>
      </c>
      <c r="N2" s="38">
        <v>235</v>
      </c>
      <c r="O2" s="38">
        <v>235</v>
      </c>
      <c r="P2" s="38">
        <v>235</v>
      </c>
      <c r="Q2" s="38">
        <v>235</v>
      </c>
      <c r="R2" s="38">
        <v>235</v>
      </c>
      <c r="S2" s="321">
        <v>235</v>
      </c>
    </row>
    <row r="3" spans="1:24">
      <c r="A3" s="320" t="s">
        <v>32</v>
      </c>
      <c r="B3" s="83" t="s">
        <v>33</v>
      </c>
      <c r="C3" s="109" t="s">
        <v>46</v>
      </c>
      <c r="D3" s="38">
        <v>46.760000000000005</v>
      </c>
      <c r="E3" s="38">
        <v>55.66</v>
      </c>
      <c r="F3" s="38">
        <v>68.567999999999998</v>
      </c>
      <c r="G3" s="38">
        <v>89.139999999999986</v>
      </c>
      <c r="H3" s="38">
        <v>89.7</v>
      </c>
      <c r="I3" s="38">
        <v>101.58</v>
      </c>
      <c r="J3" s="38">
        <v>93.86</v>
      </c>
      <c r="K3" s="38">
        <v>119.80000000000001</v>
      </c>
      <c r="L3" s="38">
        <v>141.1</v>
      </c>
      <c r="M3" s="38">
        <v>163.1</v>
      </c>
      <c r="N3" s="38">
        <v>190</v>
      </c>
      <c r="O3" s="38">
        <v>193.5</v>
      </c>
      <c r="P3" s="38">
        <v>198</v>
      </c>
      <c r="Q3" s="38">
        <v>200.5</v>
      </c>
      <c r="R3" s="38">
        <v>205</v>
      </c>
      <c r="S3" s="321">
        <v>206.25</v>
      </c>
    </row>
    <row r="4" spans="1:24">
      <c r="A4" s="320" t="s">
        <v>32</v>
      </c>
      <c r="B4" s="83" t="s">
        <v>33</v>
      </c>
      <c r="C4" s="109" t="s">
        <v>47</v>
      </c>
      <c r="D4" s="37">
        <v>0.63189189189189199</v>
      </c>
      <c r="E4" s="37">
        <v>0.66261904761904755</v>
      </c>
      <c r="F4" s="37">
        <v>0.81628571428571428</v>
      </c>
      <c r="G4" s="37">
        <v>0.84094339622641501</v>
      </c>
      <c r="H4" s="37">
        <v>0.65955882352941175</v>
      </c>
      <c r="I4" s="37">
        <v>0.5771590909090909</v>
      </c>
      <c r="J4" s="37">
        <v>0.53329545454545457</v>
      </c>
      <c r="K4" s="37">
        <v>0.68068181818181828</v>
      </c>
      <c r="L4" s="37">
        <v>0.80170454545454539</v>
      </c>
      <c r="M4" s="37">
        <v>0.77298578199052126</v>
      </c>
      <c r="N4" s="37">
        <v>0.80851063829787229</v>
      </c>
      <c r="O4" s="37">
        <v>0.82340425531914896</v>
      </c>
      <c r="P4" s="37">
        <v>0.8425531914893617</v>
      </c>
      <c r="Q4" s="37">
        <v>0.85319148936170208</v>
      </c>
      <c r="R4" s="37">
        <v>0.87234042553191493</v>
      </c>
      <c r="S4" s="322">
        <v>0.87765957446808507</v>
      </c>
    </row>
    <row r="5" spans="1:24">
      <c r="A5" s="320" t="s">
        <v>32</v>
      </c>
      <c r="B5" s="83" t="s">
        <v>33</v>
      </c>
      <c r="C5" s="109" t="s">
        <v>48</v>
      </c>
      <c r="D5" s="317">
        <v>39.67</v>
      </c>
      <c r="E5" s="317">
        <v>42.06</v>
      </c>
      <c r="F5" s="317">
        <v>37.47</v>
      </c>
      <c r="G5" s="317">
        <v>26.37</v>
      </c>
      <c r="H5" s="317">
        <v>32.049999999999997</v>
      </c>
      <c r="I5" s="317">
        <v>29.81</v>
      </c>
      <c r="J5" s="317">
        <v>27.52</v>
      </c>
      <c r="K5" s="51"/>
      <c r="L5" s="51"/>
      <c r="M5" s="51"/>
      <c r="N5" s="51"/>
      <c r="O5" s="51"/>
      <c r="P5" s="51"/>
      <c r="Q5" s="51"/>
      <c r="R5" s="51"/>
      <c r="S5" s="52"/>
    </row>
    <row r="6" spans="1:24">
      <c r="A6" s="320" t="s">
        <v>32</v>
      </c>
      <c r="B6" s="83" t="s">
        <v>33</v>
      </c>
      <c r="C6" s="109" t="s">
        <v>49</v>
      </c>
      <c r="D6" s="317">
        <v>22.4</v>
      </c>
      <c r="E6" s="317">
        <v>26.37</v>
      </c>
      <c r="F6" s="317">
        <v>28.2</v>
      </c>
      <c r="G6" s="317">
        <v>29.66</v>
      </c>
      <c r="H6" s="317">
        <v>25.47</v>
      </c>
      <c r="I6" s="317">
        <v>19.32</v>
      </c>
      <c r="J6" s="162">
        <v>32.549999999999997</v>
      </c>
      <c r="K6" s="51"/>
      <c r="L6" s="51"/>
      <c r="M6" s="51"/>
      <c r="N6" s="51"/>
      <c r="O6" s="51"/>
      <c r="P6" s="51"/>
      <c r="Q6" s="51"/>
      <c r="R6" s="51"/>
      <c r="S6" s="52"/>
    </row>
    <row r="7" spans="1:24">
      <c r="A7" s="320" t="s">
        <v>32</v>
      </c>
      <c r="B7" s="83" t="s">
        <v>33</v>
      </c>
      <c r="C7" s="109" t="s">
        <v>25</v>
      </c>
      <c r="D7" s="38">
        <v>5.2</v>
      </c>
      <c r="E7" s="38">
        <v>5.92</v>
      </c>
      <c r="F7" s="38">
        <v>6.05</v>
      </c>
      <c r="G7" s="38">
        <v>6.2</v>
      </c>
      <c r="H7" s="38">
        <v>6.81</v>
      </c>
      <c r="I7" s="38">
        <v>9.0500000000000007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21">
        <v>0</v>
      </c>
      <c r="T7" s="217"/>
      <c r="U7" s="217"/>
    </row>
    <row r="8" spans="1:24">
      <c r="A8" s="320" t="s">
        <v>32</v>
      </c>
      <c r="B8" s="83" t="s">
        <v>33</v>
      </c>
      <c r="C8" s="109" t="s">
        <v>328</v>
      </c>
      <c r="D8" s="36">
        <v>58.83</v>
      </c>
      <c r="E8" s="36">
        <v>65.429999999999993</v>
      </c>
      <c r="F8" s="36">
        <v>71.787999999999997</v>
      </c>
      <c r="G8" s="36">
        <v>79.649999999999991</v>
      </c>
      <c r="H8" s="36">
        <v>89.47</v>
      </c>
      <c r="I8" s="36">
        <v>103.02</v>
      </c>
      <c r="J8" s="36">
        <v>88.83</v>
      </c>
      <c r="K8" s="36">
        <v>98.112735000000001</v>
      </c>
      <c r="L8" s="36">
        <v>107.53155756</v>
      </c>
      <c r="M8" s="36">
        <v>117.69328974941999</v>
      </c>
      <c r="N8" s="36">
        <v>128.53284173534158</v>
      </c>
      <c r="O8" s="36">
        <v>139.84373180805164</v>
      </c>
      <c r="P8" s="36">
        <v>152.03810522171375</v>
      </c>
      <c r="Q8" s="36">
        <v>164.87012130242638</v>
      </c>
      <c r="R8" s="36">
        <v>178.40595826135558</v>
      </c>
      <c r="S8" s="341">
        <v>192.78547849722085</v>
      </c>
      <c r="T8" s="217">
        <f t="shared" ref="T8" si="0">(I8/D8)^(1/5)-1</f>
        <v>0.11857353384208302</v>
      </c>
      <c r="U8" s="217">
        <f t="shared" ref="U8:U12" si="1">(S8/J8)^(1/9)-1</f>
        <v>8.9909698862499443E-2</v>
      </c>
      <c r="X8" s="76">
        <v>1.09E-2</v>
      </c>
    </row>
    <row r="9" spans="1:24">
      <c r="A9" s="320" t="s">
        <v>32</v>
      </c>
      <c r="B9" s="83" t="s">
        <v>33</v>
      </c>
      <c r="C9" s="110" t="s">
        <v>145</v>
      </c>
      <c r="D9" s="37"/>
      <c r="E9" s="37">
        <v>0.11218765935747066</v>
      </c>
      <c r="F9" s="37">
        <v>9.7172550817667736E-2</v>
      </c>
      <c r="G9" s="37">
        <v>0.10951691090432925</v>
      </c>
      <c r="H9" s="37">
        <v>0.12328939108600134</v>
      </c>
      <c r="I9" s="37">
        <v>0.1514474125405163</v>
      </c>
      <c r="J9" s="37">
        <v>-0.13774024461269652</v>
      </c>
      <c r="K9" s="37">
        <v>0.1045</v>
      </c>
      <c r="L9" s="37">
        <v>9.6000000000000002E-2</v>
      </c>
      <c r="M9" s="37">
        <v>9.4500000000000001E-2</v>
      </c>
      <c r="N9" s="37">
        <v>9.2100000000000001E-2</v>
      </c>
      <c r="O9" s="37">
        <v>8.7999999999999995E-2</v>
      </c>
      <c r="P9" s="37">
        <v>8.72E-2</v>
      </c>
      <c r="Q9" s="37">
        <v>8.4400000000000003E-2</v>
      </c>
      <c r="R9" s="37">
        <v>8.2100000000000006E-2</v>
      </c>
      <c r="S9" s="322">
        <v>8.0600000000000005E-2</v>
      </c>
      <c r="T9" s="217"/>
      <c r="U9" s="217"/>
    </row>
    <row r="10" spans="1:24">
      <c r="A10" s="320"/>
      <c r="B10" s="83"/>
      <c r="C10" s="109" t="s">
        <v>327</v>
      </c>
      <c r="D10" s="266"/>
      <c r="E10" s="266"/>
      <c r="F10" s="266"/>
      <c r="G10" s="266"/>
      <c r="H10" s="266"/>
      <c r="I10" s="266"/>
      <c r="J10" s="267">
        <v>91.415801999999999</v>
      </c>
      <c r="K10" s="267">
        <v>103.254148359</v>
      </c>
      <c r="L10" s="267">
        <v>115.74790031043899</v>
      </c>
      <c r="M10" s="267">
        <v>129.57977439753645</v>
      </c>
      <c r="N10" s="267">
        <v>144.75356597948797</v>
      </c>
      <c r="O10" s="267">
        <v>161.1107189351701</v>
      </c>
      <c r="P10" s="267">
        <v>179.1873415996962</v>
      </c>
      <c r="Q10" s="267">
        <v>198.79043677070297</v>
      </c>
      <c r="R10" s="267">
        <v>220.08089254884527</v>
      </c>
      <c r="S10" s="323">
        <v>243.32143480200332</v>
      </c>
      <c r="T10" s="217"/>
      <c r="U10" s="217">
        <f t="shared" si="1"/>
        <v>0.11491022754032243</v>
      </c>
    </row>
    <row r="11" spans="1:24">
      <c r="A11" s="320"/>
      <c r="B11" s="83"/>
      <c r="C11" s="110" t="s">
        <v>145</v>
      </c>
      <c r="D11" s="266"/>
      <c r="E11" s="266"/>
      <c r="F11" s="266"/>
      <c r="G11" s="266"/>
      <c r="H11" s="266"/>
      <c r="I11" s="266"/>
      <c r="J11" s="266">
        <v>-0.11264024461269652</v>
      </c>
      <c r="K11" s="266">
        <v>0.1295</v>
      </c>
      <c r="L11" s="266">
        <v>0.121</v>
      </c>
      <c r="M11" s="266">
        <v>0.1195</v>
      </c>
      <c r="N11" s="266">
        <v>0.11710000000000001</v>
      </c>
      <c r="O11" s="266">
        <v>0.11299999999999999</v>
      </c>
      <c r="P11" s="266">
        <v>0.11219999999999999</v>
      </c>
      <c r="Q11" s="266">
        <v>0.1094</v>
      </c>
      <c r="R11" s="266">
        <v>0.1071</v>
      </c>
      <c r="S11" s="266">
        <v>0.1056</v>
      </c>
      <c r="T11" s="217"/>
      <c r="U11" s="217"/>
    </row>
    <row r="12" spans="1:24">
      <c r="A12" s="320"/>
      <c r="B12" s="83"/>
      <c r="C12" s="109" t="s">
        <v>329</v>
      </c>
      <c r="D12" s="266"/>
      <c r="E12" s="266"/>
      <c r="F12" s="266"/>
      <c r="G12" s="266"/>
      <c r="H12" s="266"/>
      <c r="I12" s="266"/>
      <c r="J12" s="267">
        <v>85.718795999999998</v>
      </c>
      <c r="K12" s="267">
        <v>92.087702542800002</v>
      </c>
      <c r="L12" s="267">
        <v>98.147073370116246</v>
      </c>
      <c r="M12" s="267">
        <v>104.45793018781472</v>
      </c>
      <c r="N12" s="267">
        <v>110.92387606644046</v>
      </c>
      <c r="O12" s="267">
        <v>117.33527610308072</v>
      </c>
      <c r="P12" s="267">
        <v>124.02338684095632</v>
      </c>
      <c r="Q12" s="267">
        <v>130.74545440773616</v>
      </c>
      <c r="R12" s="267">
        <v>137.53114349149766</v>
      </c>
      <c r="S12" s="323">
        <v>144.46271312346914</v>
      </c>
      <c r="T12" s="217"/>
      <c r="U12" s="217">
        <f t="shared" si="1"/>
        <v>5.9709027036604745E-2</v>
      </c>
    </row>
    <row r="13" spans="1:24">
      <c r="A13" s="320"/>
      <c r="B13" s="83"/>
      <c r="C13" s="110" t="s">
        <v>145</v>
      </c>
      <c r="D13" s="266"/>
      <c r="E13" s="266"/>
      <c r="F13" s="266"/>
      <c r="G13" s="266"/>
      <c r="H13" s="266"/>
      <c r="I13" s="266"/>
      <c r="J13" s="266">
        <v>-0.16794024461269652</v>
      </c>
      <c r="K13" s="266">
        <v>7.4299999999999991E-2</v>
      </c>
      <c r="L13" s="266">
        <v>6.5799999999999997E-2</v>
      </c>
      <c r="M13" s="266">
        <v>6.4299999999999996E-2</v>
      </c>
      <c r="N13" s="266">
        <v>6.1899999999999997E-2</v>
      </c>
      <c r="O13" s="266">
        <v>5.779999999999999E-2</v>
      </c>
      <c r="P13" s="266">
        <v>5.6999999999999995E-2</v>
      </c>
      <c r="Q13" s="266">
        <v>5.4199999999999998E-2</v>
      </c>
      <c r="R13" s="266">
        <v>5.1900000000000002E-2</v>
      </c>
      <c r="S13" s="324">
        <v>5.04E-2</v>
      </c>
      <c r="T13" s="217"/>
      <c r="U13" s="217"/>
    </row>
    <row r="14" spans="1:24" ht="13.5" thickBot="1">
      <c r="A14" s="325" t="s">
        <v>32</v>
      </c>
      <c r="B14" s="326" t="s">
        <v>33</v>
      </c>
      <c r="C14" s="111" t="s">
        <v>146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5.0300000000000011</v>
      </c>
      <c r="K14" s="54">
        <v>21.687265000000011</v>
      </c>
      <c r="L14" s="54">
        <v>33.568442439999998</v>
      </c>
      <c r="M14" s="54">
        <v>45.406710250580005</v>
      </c>
      <c r="N14" s="54">
        <v>61.467158264658423</v>
      </c>
      <c r="O14" s="54">
        <v>53.656268191948357</v>
      </c>
      <c r="P14" s="54">
        <v>45.961894778286251</v>
      </c>
      <c r="Q14" s="54">
        <v>35.629878697573616</v>
      </c>
      <c r="R14" s="54">
        <v>26.594041738644421</v>
      </c>
      <c r="S14" s="327">
        <v>13.464521502779149</v>
      </c>
      <c r="T14" s="217"/>
      <c r="U14" s="217"/>
    </row>
    <row r="15" spans="1:24">
      <c r="A15" s="83" t="s">
        <v>57</v>
      </c>
      <c r="B15" s="66" t="s">
        <v>58</v>
      </c>
      <c r="C15" s="109" t="s">
        <v>45</v>
      </c>
      <c r="D15" s="36">
        <v>3765.5</v>
      </c>
      <c r="E15" s="36">
        <v>3795.5</v>
      </c>
      <c r="F15" s="36">
        <v>4048</v>
      </c>
      <c r="G15" s="36">
        <v>4284</v>
      </c>
      <c r="H15" s="36">
        <v>4419</v>
      </c>
      <c r="I15" s="36">
        <v>4484</v>
      </c>
      <c r="J15" s="36">
        <v>4534</v>
      </c>
      <c r="K15" s="36">
        <v>4544</v>
      </c>
      <c r="L15" s="36">
        <v>4564</v>
      </c>
      <c r="M15" s="36">
        <v>4649</v>
      </c>
      <c r="N15" s="36">
        <v>4673</v>
      </c>
      <c r="O15" s="36">
        <v>4673</v>
      </c>
      <c r="P15" s="36">
        <v>4673</v>
      </c>
      <c r="Q15" s="36">
        <v>4673</v>
      </c>
      <c r="R15" s="36">
        <v>4673</v>
      </c>
      <c r="S15" s="36">
        <v>4673</v>
      </c>
    </row>
    <row r="16" spans="1:24">
      <c r="A16" s="83" t="s">
        <v>57</v>
      </c>
      <c r="B16" s="66" t="s">
        <v>58</v>
      </c>
      <c r="C16" s="109" t="s">
        <v>46</v>
      </c>
      <c r="D16" s="36">
        <v>2866.2784021786497</v>
      </c>
      <c r="E16" s="36">
        <v>2986.3541067538131</v>
      </c>
      <c r="F16" s="36">
        <v>3150.5565121951227</v>
      </c>
      <c r="G16" s="36">
        <v>3328.4034923780487</v>
      </c>
      <c r="H16" s="36">
        <v>3470.4074069599565</v>
      </c>
      <c r="I16" s="36">
        <v>3246.3308333333334</v>
      </c>
      <c r="J16" s="36">
        <v>3494.3602943089422</v>
      </c>
      <c r="K16" s="36">
        <v>3480.06</v>
      </c>
      <c r="L16" s="36">
        <v>3497.23</v>
      </c>
      <c r="M16" s="36">
        <v>3664.26</v>
      </c>
      <c r="N16" s="36">
        <v>3727.56</v>
      </c>
      <c r="O16" s="36">
        <v>3812.45</v>
      </c>
      <c r="P16" s="36">
        <v>3861.1500000000005</v>
      </c>
      <c r="Q16" s="36">
        <v>3972.8100000000004</v>
      </c>
      <c r="R16" s="36">
        <v>4025.4600000000005</v>
      </c>
      <c r="S16" s="36">
        <v>4122.01</v>
      </c>
    </row>
    <row r="17" spans="1:21">
      <c r="A17" s="83" t="s">
        <v>57</v>
      </c>
      <c r="B17" s="66" t="s">
        <v>58</v>
      </c>
      <c r="C17" s="109" t="s">
        <v>47</v>
      </c>
      <c r="D17" s="37">
        <v>0.76119463608515459</v>
      </c>
      <c r="E17" s="37">
        <v>0.78681441358287796</v>
      </c>
      <c r="F17" s="37">
        <v>0.77829953364504023</v>
      </c>
      <c r="G17" s="37">
        <v>0.77693825685762108</v>
      </c>
      <c r="H17" s="37">
        <v>0.78533772504185484</v>
      </c>
      <c r="I17" s="37">
        <v>0.72398100654177822</v>
      </c>
      <c r="J17" s="37">
        <v>0.77070143235750821</v>
      </c>
      <c r="K17" s="37">
        <v>0.76585827464788736</v>
      </c>
      <c r="L17" s="37">
        <v>0.76626424189307629</v>
      </c>
      <c r="M17" s="37">
        <v>0.78818240481824053</v>
      </c>
      <c r="N17" s="37">
        <v>0.79768029103359728</v>
      </c>
      <c r="O17" s="37">
        <v>0.81584635138026962</v>
      </c>
      <c r="P17" s="37">
        <v>0.82626792210571376</v>
      </c>
      <c r="Q17" s="37">
        <v>0.85016263642199885</v>
      </c>
      <c r="R17" s="37">
        <v>0.86142948855125201</v>
      </c>
      <c r="S17" s="37">
        <v>0.88209073400385196</v>
      </c>
    </row>
    <row r="18" spans="1:21">
      <c r="A18" s="83" t="s">
        <v>57</v>
      </c>
      <c r="B18" s="66" t="s">
        <v>58</v>
      </c>
      <c r="C18" s="109" t="s">
        <v>48</v>
      </c>
      <c r="D18" s="51">
        <v>1552.087096</v>
      </c>
      <c r="E18" s="53">
        <v>1650.99</v>
      </c>
      <c r="F18" s="53">
        <v>1751.98</v>
      </c>
      <c r="G18" s="53">
        <v>1684.48</v>
      </c>
      <c r="H18" s="53">
        <v>1731.14</v>
      </c>
      <c r="I18" s="53">
        <v>1677.77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2">
        <v>0</v>
      </c>
    </row>
    <row r="19" spans="1:21">
      <c r="A19" s="83" t="s">
        <v>57</v>
      </c>
      <c r="B19" s="66" t="s">
        <v>58</v>
      </c>
      <c r="C19" s="109" t="s">
        <v>49</v>
      </c>
      <c r="D19" s="51">
        <v>1023.6272770000002</v>
      </c>
      <c r="E19" s="53">
        <v>1650.99</v>
      </c>
      <c r="F19" s="53">
        <v>1751.98</v>
      </c>
      <c r="G19" s="53">
        <v>1684.48</v>
      </c>
      <c r="H19" s="53">
        <v>1731.14</v>
      </c>
      <c r="I19" s="53">
        <v>1677.77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2">
        <v>0</v>
      </c>
    </row>
    <row r="20" spans="1:21">
      <c r="A20" s="83" t="s">
        <v>57</v>
      </c>
      <c r="B20" s="66" t="s">
        <v>58</v>
      </c>
      <c r="C20" s="109" t="s">
        <v>25</v>
      </c>
      <c r="D20" s="36">
        <v>112.72335811764742</v>
      </c>
      <c r="E20" s="36">
        <v>95.060199229181762</v>
      </c>
      <c r="F20" s="36">
        <v>40.118458723743515</v>
      </c>
      <c r="G20" s="36">
        <v>141.26288400000021</v>
      </c>
      <c r="H20" s="36">
        <v>105.75793066515507</v>
      </c>
      <c r="I20" s="36">
        <v>-14.747773333333043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</row>
    <row r="21" spans="1:21">
      <c r="A21" s="83" t="s">
        <v>57</v>
      </c>
      <c r="B21" s="66" t="s">
        <v>58</v>
      </c>
      <c r="C21" s="109" t="s">
        <v>327</v>
      </c>
      <c r="D21" s="339">
        <v>2753.5550440610023</v>
      </c>
      <c r="E21" s="339">
        <v>2891.2939075246313</v>
      </c>
      <c r="F21" s="339">
        <v>3110.4380534713791</v>
      </c>
      <c r="G21" s="339">
        <v>3187.1406083780485</v>
      </c>
      <c r="H21" s="339">
        <v>3364.6494762948014</v>
      </c>
      <c r="I21" s="339">
        <v>3261.0786066666665</v>
      </c>
      <c r="J21" s="339">
        <v>3493.8847493613334</v>
      </c>
      <c r="K21" s="339">
        <v>3718.9566984430303</v>
      </c>
      <c r="L21" s="339">
        <v>3939.2224010013674</v>
      </c>
      <c r="M21" s="339">
        <v>4172.3060866181504</v>
      </c>
      <c r="N21" s="339">
        <v>4399.7090902196423</v>
      </c>
      <c r="O21" s="339">
        <v>4615.8378581602692</v>
      </c>
      <c r="P21" s="339">
        <v>4834.6192767547418</v>
      </c>
      <c r="Q21" s="339">
        <v>5055.4050015884777</v>
      </c>
      <c r="R21" s="339">
        <v>5280.5390131454778</v>
      </c>
      <c r="S21" s="339">
        <v>5511.294512573988</v>
      </c>
      <c r="T21" s="217">
        <f t="shared" ref="T21" si="2">(I21/D21)^(1/5)-1</f>
        <v>3.4411883073220739E-2</v>
      </c>
      <c r="U21" s="217">
        <f t="shared" ref="U21:U25" si="3">(S21/J21)^(1/9)-1</f>
        <v>5.1947083349293433E-2</v>
      </c>
    </row>
    <row r="22" spans="1:21">
      <c r="A22" s="83" t="s">
        <v>57</v>
      </c>
      <c r="B22" s="66" t="s">
        <v>58</v>
      </c>
      <c r="C22" s="110" t="s">
        <v>145</v>
      </c>
      <c r="D22" s="37">
        <v>0</v>
      </c>
      <c r="E22" s="37">
        <v>5.0022193585964825E-2</v>
      </c>
      <c r="F22" s="37">
        <v>7.5794489580053526E-2</v>
      </c>
      <c r="G22" s="37">
        <v>2.4659727532932552E-2</v>
      </c>
      <c r="H22" s="37">
        <v>5.5695336267918227E-2</v>
      </c>
      <c r="I22" s="37">
        <v>-3.0782068193976775E-2</v>
      </c>
      <c r="J22" s="37">
        <v>7.1389307273592939E-2</v>
      </c>
      <c r="K22" s="37">
        <v>6.4418824668684094E-2</v>
      </c>
      <c r="L22" s="37">
        <v>5.9227821246359946E-2</v>
      </c>
      <c r="M22" s="37">
        <v>5.9169973636810091E-2</v>
      </c>
      <c r="N22" s="37">
        <v>5.4502953254278896E-2</v>
      </c>
      <c r="O22" s="37">
        <v>4.9123422369236058E-2</v>
      </c>
      <c r="P22" s="37">
        <v>4.7397986089934285E-2</v>
      </c>
      <c r="Q22" s="37">
        <v>4.5667654926891954E-2</v>
      </c>
      <c r="R22" s="37">
        <v>4.4533328484317236E-2</v>
      </c>
      <c r="S22" s="37">
        <v>4.3699232001517707E-2</v>
      </c>
    </row>
    <row r="23" spans="1:21">
      <c r="A23" s="83"/>
      <c r="B23" s="66"/>
      <c r="C23" s="109" t="s">
        <v>328</v>
      </c>
      <c r="D23" s="266"/>
      <c r="E23" s="266"/>
      <c r="F23" s="266"/>
      <c r="G23" s="266"/>
      <c r="H23" s="266"/>
      <c r="I23" s="266"/>
      <c r="J23" s="267">
        <v>3411.0533527520001</v>
      </c>
      <c r="K23" s="267">
        <v>3544.1486454585574</v>
      </c>
      <c r="L23" s="267">
        <v>3664.0394723076583</v>
      </c>
      <c r="M23" s="267">
        <v>3787.7739886917198</v>
      </c>
      <c r="N23" s="267">
        <v>3898.0093980223883</v>
      </c>
      <c r="O23" s="267">
        <v>3990.4835213709248</v>
      </c>
      <c r="P23" s="267">
        <v>4078.2661223661544</v>
      </c>
      <c r="Q23" s="267">
        <v>4160.9230128343052</v>
      </c>
      <c r="R23" s="267">
        <v>4240.5353196368187</v>
      </c>
      <c r="S23" s="267">
        <v>4318.1338592614829</v>
      </c>
      <c r="U23" s="217">
        <f t="shared" si="3"/>
        <v>2.6546486665890656E-2</v>
      </c>
    </row>
    <row r="24" spans="1:21">
      <c r="A24" s="83"/>
      <c r="B24" s="66"/>
      <c r="C24" s="110" t="s">
        <v>145</v>
      </c>
      <c r="D24" s="266"/>
      <c r="E24" s="266"/>
      <c r="F24" s="266"/>
      <c r="G24" s="266"/>
      <c r="H24" s="266"/>
      <c r="I24" s="266"/>
      <c r="J24" s="266">
        <v>4.598930727359294E-2</v>
      </c>
      <c r="K24" s="266">
        <v>3.9018824668684095E-2</v>
      </c>
      <c r="L24" s="266">
        <v>3.3827821246359947E-2</v>
      </c>
      <c r="M24" s="266">
        <v>3.3769973636810093E-2</v>
      </c>
      <c r="N24" s="266">
        <v>2.9102953254278897E-2</v>
      </c>
      <c r="O24" s="266">
        <v>2.3723422369236059E-2</v>
      </c>
      <c r="P24" s="266">
        <v>2.1997986089934286E-2</v>
      </c>
      <c r="Q24" s="266">
        <v>2.0267654926891955E-2</v>
      </c>
      <c r="R24" s="266">
        <v>1.9133328484317237E-2</v>
      </c>
      <c r="S24" s="266">
        <v>1.8299232001517708E-2</v>
      </c>
    </row>
    <row r="25" spans="1:21">
      <c r="A25" s="83"/>
      <c r="B25" s="66"/>
      <c r="C25" s="109" t="s">
        <v>329</v>
      </c>
      <c r="D25" s="266"/>
      <c r="E25" s="266"/>
      <c r="F25" s="266"/>
      <c r="G25" s="266"/>
      <c r="H25" s="266"/>
      <c r="I25" s="266"/>
      <c r="J25" s="267">
        <v>3395.0740675793336</v>
      </c>
      <c r="K25" s="267">
        <v>3510.9100044282691</v>
      </c>
      <c r="L25" s="267">
        <v>3612.4729814484267</v>
      </c>
      <c r="M25" s="267">
        <v>3716.7649811865317</v>
      </c>
      <c r="N25" s="267">
        <v>3806.7216702833302</v>
      </c>
      <c r="O25" s="267">
        <v>3878.3772001251973</v>
      </c>
      <c r="P25" s="267">
        <v>3944.6896395444564</v>
      </c>
      <c r="Q25" s="267">
        <v>4005.3102687186615</v>
      </c>
      <c r="R25" s="267">
        <v>4062.3191654549432</v>
      </c>
      <c r="S25" s="267">
        <v>4116.7511224170858</v>
      </c>
      <c r="U25" s="217">
        <f t="shared" si="3"/>
        <v>2.1646368150188833E-2</v>
      </c>
    </row>
    <row r="26" spans="1:21">
      <c r="A26" s="83"/>
      <c r="B26" s="66"/>
      <c r="C26" s="110" t="s">
        <v>145</v>
      </c>
      <c r="D26" s="266"/>
      <c r="E26" s="266"/>
      <c r="F26" s="266"/>
      <c r="G26" s="266"/>
      <c r="H26" s="266"/>
      <c r="I26" s="266"/>
      <c r="J26" s="266">
        <v>4.1089307273592945E-2</v>
      </c>
      <c r="K26" s="266">
        <v>3.41188246686841E-2</v>
      </c>
      <c r="L26" s="266">
        <v>2.8927821246359949E-2</v>
      </c>
      <c r="M26" s="266">
        <v>2.8869973636810094E-2</v>
      </c>
      <c r="N26" s="266">
        <v>2.4202953254278899E-2</v>
      </c>
      <c r="O26" s="266">
        <v>1.8823422369236061E-2</v>
      </c>
      <c r="P26" s="266">
        <v>1.7097986089934288E-2</v>
      </c>
      <c r="Q26" s="266">
        <v>1.5367654926891957E-2</v>
      </c>
      <c r="R26" s="266">
        <v>1.4233328484317239E-2</v>
      </c>
      <c r="S26" s="266">
        <v>1.339923200151771E-2</v>
      </c>
    </row>
    <row r="27" spans="1:21" ht="13.5" thickBot="1">
      <c r="A27" s="83" t="s">
        <v>57</v>
      </c>
      <c r="B27" s="66" t="s">
        <v>58</v>
      </c>
      <c r="C27" s="111" t="s">
        <v>146</v>
      </c>
      <c r="D27" s="340">
        <v>0</v>
      </c>
      <c r="E27" s="340">
        <v>95.060199229181762</v>
      </c>
      <c r="F27" s="340">
        <v>40.118458723743515</v>
      </c>
      <c r="G27" s="340">
        <v>141.26288400000021</v>
      </c>
      <c r="H27" s="340">
        <v>105.75793066515507</v>
      </c>
      <c r="I27" s="340">
        <v>0</v>
      </c>
      <c r="J27" s="340">
        <v>0.47554494760879606</v>
      </c>
      <c r="K27" s="340">
        <v>-238.89669844303035</v>
      </c>
      <c r="L27" s="340">
        <v>-441.9924010013674</v>
      </c>
      <c r="M27" s="340">
        <v>-508.04608661815018</v>
      </c>
      <c r="N27" s="340">
        <v>-672.1490902196424</v>
      </c>
      <c r="O27" s="340">
        <v>-803.38785816026939</v>
      </c>
      <c r="P27" s="340">
        <v>-973.46927675474126</v>
      </c>
      <c r="Q27" s="340">
        <v>-1082.5950015884773</v>
      </c>
      <c r="R27" s="340">
        <v>-1255.0790131454773</v>
      </c>
      <c r="S27" s="340">
        <v>-1389.2845125739877</v>
      </c>
    </row>
    <row r="64" spans="3:19">
      <c r="C64" s="67" t="s">
        <v>27</v>
      </c>
      <c r="D64" s="67">
        <v>2015</v>
      </c>
      <c r="E64" s="67">
        <v>2016</v>
      </c>
      <c r="F64" s="67">
        <v>2017</v>
      </c>
      <c r="G64" s="67">
        <v>2018</v>
      </c>
      <c r="H64" s="67">
        <v>2019</v>
      </c>
      <c r="I64" s="67">
        <v>2020</v>
      </c>
      <c r="J64" s="67" t="s">
        <v>30</v>
      </c>
      <c r="K64" s="67" t="s">
        <v>3</v>
      </c>
      <c r="L64" s="67" t="s">
        <v>4</v>
      </c>
      <c r="M64" s="67" t="s">
        <v>5</v>
      </c>
      <c r="N64" s="67" t="s">
        <v>6</v>
      </c>
      <c r="O64" s="67" t="s">
        <v>7</v>
      </c>
      <c r="P64" s="67" t="s">
        <v>8</v>
      </c>
      <c r="Q64" s="67" t="s">
        <v>9</v>
      </c>
      <c r="R64" s="67" t="s">
        <v>10</v>
      </c>
      <c r="S64" s="67" t="s">
        <v>16</v>
      </c>
    </row>
    <row r="65" spans="3:19">
      <c r="C65" s="67" t="s">
        <v>45</v>
      </c>
      <c r="D65" s="67">
        <v>74</v>
      </c>
      <c r="E65" s="67">
        <v>74</v>
      </c>
      <c r="F65" s="67">
        <v>74</v>
      </c>
      <c r="G65" s="67">
        <v>91</v>
      </c>
      <c r="H65" s="67">
        <v>91</v>
      </c>
      <c r="I65" s="67">
        <v>131</v>
      </c>
      <c r="J65" s="67">
        <v>141</v>
      </c>
      <c r="K65" s="67">
        <v>141</v>
      </c>
      <c r="L65" s="67">
        <v>141</v>
      </c>
      <c r="M65" s="67">
        <v>226</v>
      </c>
      <c r="N65" s="67">
        <v>226</v>
      </c>
      <c r="O65" s="67">
        <v>226</v>
      </c>
      <c r="P65" s="67">
        <v>226</v>
      </c>
      <c r="Q65" s="67">
        <v>226</v>
      </c>
      <c r="R65" s="67">
        <v>226</v>
      </c>
      <c r="S65" s="67">
        <v>226</v>
      </c>
    </row>
    <row r="66" spans="3:19">
      <c r="C66" s="67" t="s">
        <v>46</v>
      </c>
      <c r="D66" s="67">
        <v>54.46</v>
      </c>
      <c r="E66" s="67">
        <v>56.38</v>
      </c>
      <c r="F66" s="67">
        <v>58.620000000000005</v>
      </c>
      <c r="G66" s="67">
        <v>68.53</v>
      </c>
      <c r="H66" s="67">
        <v>69.179999999999993</v>
      </c>
      <c r="I66" s="67">
        <v>84.6</v>
      </c>
      <c r="J66" s="67">
        <v>102.53872000000001</v>
      </c>
      <c r="K66" s="67">
        <v>105.05200000000001</v>
      </c>
      <c r="L66" s="67">
        <v>111.49400000000003</v>
      </c>
      <c r="M66" s="67">
        <v>169.03136000000001</v>
      </c>
      <c r="N66" s="67">
        <v>181.25943999999998</v>
      </c>
      <c r="O66" s="67">
        <v>188.28938000000002</v>
      </c>
      <c r="P66" s="67">
        <v>195.72000000000003</v>
      </c>
      <c r="Q66" s="67">
        <v>208.66159999999999</v>
      </c>
      <c r="R66" s="67">
        <v>213.0471</v>
      </c>
      <c r="S66" s="67">
        <v>215.49</v>
      </c>
    </row>
    <row r="67" spans="3:19">
      <c r="C67" s="67" t="s">
        <v>48</v>
      </c>
      <c r="D67" s="67">
        <v>51.4</v>
      </c>
      <c r="E67" s="67">
        <v>57.8</v>
      </c>
      <c r="F67" s="67">
        <v>59.4</v>
      </c>
      <c r="G67" s="67">
        <v>47.3</v>
      </c>
      <c r="H67" s="67">
        <v>55.2</v>
      </c>
      <c r="I67" s="67">
        <v>31.5</v>
      </c>
    </row>
    <row r="68" spans="3:19">
      <c r="C68" s="67" t="s">
        <v>49</v>
      </c>
      <c r="D68" s="67">
        <v>20.223814000000001</v>
      </c>
      <c r="E68" s="67">
        <v>26.366821000000002</v>
      </c>
      <c r="F68" s="67">
        <v>29.087741999999999</v>
      </c>
      <c r="G68" s="67">
        <v>30.808593999999999</v>
      </c>
      <c r="H68" s="67">
        <v>29.921948</v>
      </c>
      <c r="I68" s="67">
        <v>22.45</v>
      </c>
    </row>
    <row r="69" spans="3:19">
      <c r="C69" s="67" t="s">
        <v>25</v>
      </c>
      <c r="D69" s="67">
        <v>1.0891999999999999</v>
      </c>
      <c r="E69" s="67">
        <v>1.1276000000000002</v>
      </c>
      <c r="F69" s="67">
        <v>1.1724000000000001</v>
      </c>
      <c r="G69" s="67">
        <v>1.3706</v>
      </c>
      <c r="H69" s="67">
        <v>1.3835999999999999</v>
      </c>
      <c r="I69" s="67">
        <v>1.6919999999999999</v>
      </c>
      <c r="J69" s="67">
        <v>2.0507744000000003</v>
      </c>
      <c r="K69" s="67">
        <v>2.1010400000000002</v>
      </c>
      <c r="L69" s="67">
        <v>2.2298800000000005</v>
      </c>
      <c r="M69" s="67">
        <v>3.3806272000000002</v>
      </c>
      <c r="N69" s="67">
        <v>3.6251887999999997</v>
      </c>
      <c r="O69" s="67">
        <v>3.7657876000000003</v>
      </c>
      <c r="P69" s="67">
        <v>3.9144000000000005</v>
      </c>
      <c r="Q69" s="67">
        <v>4.1732319999999996</v>
      </c>
      <c r="R69" s="67">
        <v>4.260942</v>
      </c>
      <c r="S69" s="67">
        <v>4.3098000000000001</v>
      </c>
    </row>
    <row r="70" spans="3:19">
      <c r="C70" s="67" t="s">
        <v>327</v>
      </c>
      <c r="D70" s="67">
        <v>84.54698599999999</v>
      </c>
      <c r="E70" s="67">
        <v>86.685579000000004</v>
      </c>
      <c r="F70" s="67">
        <v>87.759858000000023</v>
      </c>
      <c r="G70" s="67">
        <v>83.650806000000003</v>
      </c>
      <c r="H70" s="67">
        <v>93.074451999999994</v>
      </c>
      <c r="I70" s="67">
        <v>91.957999999999998</v>
      </c>
      <c r="J70" s="67">
        <v>97.668591800000002</v>
      </c>
      <c r="K70" s="67">
        <v>104.82769957894</v>
      </c>
      <c r="L70" s="67">
        <v>112.78412197698154</v>
      </c>
      <c r="M70" s="67">
        <v>120.57750480559096</v>
      </c>
      <c r="N70" s="67">
        <v>128.59590887516276</v>
      </c>
      <c r="O70" s="67">
        <v>136.96750254293585</v>
      </c>
      <c r="P70" s="67">
        <v>145.51427470161505</v>
      </c>
      <c r="Q70" s="67">
        <v>154.30333689359259</v>
      </c>
      <c r="R70" s="67">
        <v>163.40723377031455</v>
      </c>
      <c r="S70" s="67">
        <v>172.7868089887306</v>
      </c>
    </row>
    <row r="71" spans="3:19">
      <c r="C71" s="67" t="s">
        <v>146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4.8701282000000106</v>
      </c>
      <c r="K71" s="67">
        <v>0.22430042106000769</v>
      </c>
      <c r="L71" s="67">
        <v>-1.29012197698151</v>
      </c>
      <c r="M71" s="67">
        <v>48.453855194409044</v>
      </c>
      <c r="N71" s="67">
        <v>52.66353112483722</v>
      </c>
      <c r="O71" s="67">
        <v>51.321877457064176</v>
      </c>
      <c r="P71" s="67">
        <v>50.205725298384976</v>
      </c>
      <c r="Q71" s="67">
        <v>54.358263106407406</v>
      </c>
      <c r="R71" s="67">
        <v>49.639866229685452</v>
      </c>
      <c r="S71" s="67">
        <v>42.703191011269411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5D74-F222-49AD-BE5F-525073FE07C7}">
  <dimension ref="A1:AJ18"/>
  <sheetViews>
    <sheetView topLeftCell="C1" workbookViewId="0">
      <pane ySplit="1" topLeftCell="A2" activePane="bottomLeft" state="frozen"/>
      <selection pane="bottomLeft" activeCell="F9" sqref="F9"/>
    </sheetView>
  </sheetViews>
  <sheetFormatPr defaultRowHeight="15"/>
  <cols>
    <col min="2" max="2" width="39.7109375" customWidth="1"/>
  </cols>
  <sheetData>
    <row r="1" spans="1:36">
      <c r="A1" t="s">
        <v>345</v>
      </c>
      <c r="C1" s="108">
        <v>2015</v>
      </c>
      <c r="D1" s="41">
        <v>2016</v>
      </c>
      <c r="E1" s="42">
        <v>2017</v>
      </c>
      <c r="F1" s="42">
        <v>2018</v>
      </c>
      <c r="G1" s="42" t="s">
        <v>11</v>
      </c>
      <c r="H1" s="42" t="s">
        <v>1</v>
      </c>
      <c r="I1" s="42" t="s">
        <v>2</v>
      </c>
      <c r="J1" s="42" t="s">
        <v>3</v>
      </c>
      <c r="K1" s="42" t="s">
        <v>4</v>
      </c>
      <c r="L1" s="42" t="s">
        <v>5</v>
      </c>
      <c r="M1" s="42" t="s">
        <v>6</v>
      </c>
      <c r="N1" s="42" t="s">
        <v>7</v>
      </c>
      <c r="O1" s="42" t="s">
        <v>8</v>
      </c>
      <c r="P1" s="42" t="s">
        <v>9</v>
      </c>
      <c r="Q1" s="50" t="s">
        <v>10</v>
      </c>
      <c r="R1" s="43" t="s">
        <v>16</v>
      </c>
      <c r="U1" s="108">
        <v>2015</v>
      </c>
      <c r="V1" s="41">
        <v>2016</v>
      </c>
      <c r="W1" s="42">
        <v>2017</v>
      </c>
      <c r="X1" s="42">
        <v>2018</v>
      </c>
      <c r="Y1" s="42" t="s">
        <v>11</v>
      </c>
      <c r="Z1" s="42" t="s">
        <v>1</v>
      </c>
      <c r="AA1" s="42" t="s">
        <v>2</v>
      </c>
      <c r="AB1" s="42" t="s">
        <v>3</v>
      </c>
      <c r="AC1" s="42" t="s">
        <v>4</v>
      </c>
      <c r="AD1" s="42" t="s">
        <v>5</v>
      </c>
      <c r="AE1" s="42" t="s">
        <v>6</v>
      </c>
      <c r="AF1" s="42" t="s">
        <v>7</v>
      </c>
      <c r="AG1" s="42" t="s">
        <v>8</v>
      </c>
      <c r="AH1" s="42" t="s">
        <v>9</v>
      </c>
      <c r="AI1" s="50" t="s">
        <v>10</v>
      </c>
      <c r="AJ1" s="43" t="s">
        <v>16</v>
      </c>
    </row>
    <row r="3" spans="1:36">
      <c r="A3" t="s">
        <v>33</v>
      </c>
      <c r="C3" s="354">
        <v>58.83</v>
      </c>
      <c r="D3" s="354">
        <v>65.429999999999993</v>
      </c>
      <c r="E3" s="354">
        <v>71.787999999999997</v>
      </c>
      <c r="F3" s="354">
        <v>79.649999999999991</v>
      </c>
      <c r="G3" s="354">
        <v>89.47</v>
      </c>
      <c r="H3" s="354">
        <v>103.02</v>
      </c>
      <c r="I3" s="354">
        <v>88.83</v>
      </c>
      <c r="J3" s="354">
        <v>98.112735000000001</v>
      </c>
      <c r="K3" s="354">
        <v>107.53155756</v>
      </c>
      <c r="L3" s="354">
        <v>117.69328974941999</v>
      </c>
      <c r="M3" s="354">
        <v>128.53284173534158</v>
      </c>
      <c r="N3" s="354">
        <v>139.84373180805164</v>
      </c>
      <c r="O3" s="354">
        <v>152.03810522171375</v>
      </c>
      <c r="P3" s="354">
        <v>164.87012130242638</v>
      </c>
      <c r="Q3" s="354">
        <v>178.40595826135558</v>
      </c>
      <c r="R3" s="354">
        <v>192.78547849722085</v>
      </c>
    </row>
    <row r="4" spans="1:36">
      <c r="B4" t="s">
        <v>341</v>
      </c>
      <c r="C4" s="356">
        <v>51.723335999999996</v>
      </c>
      <c r="D4" s="356">
        <v>57.473711999999992</v>
      </c>
      <c r="E4" s="356">
        <v>62.713996799999997</v>
      </c>
      <c r="F4" s="356">
        <v>69.311429999999987</v>
      </c>
      <c r="G4" s="356">
        <v>77.597330999999997</v>
      </c>
      <c r="H4" s="356">
        <v>89.029883999999996</v>
      </c>
      <c r="I4" s="356">
        <v>76.556358899999992</v>
      </c>
      <c r="J4" s="356">
        <v>84.582988843500004</v>
      </c>
      <c r="K4" s="356">
        <v>92.40186741130799</v>
      </c>
      <c r="L4" s="356">
        <v>100.78076401242834</v>
      </c>
      <c r="M4" s="356">
        <v>109.83131326284938</v>
      </c>
      <c r="N4" s="356">
        <v>118.86437516220774</v>
      </c>
      <c r="O4" s="356">
        <v>129.27800087002319</v>
      </c>
      <c r="P4" s="356">
        <v>139.77688884019707</v>
      </c>
      <c r="Q4" s="356">
        <v>150.37303003974878</v>
      </c>
      <c r="R4" s="356">
        <v>162.03619467691414</v>
      </c>
      <c r="U4" s="355">
        <v>0.87919999999999998</v>
      </c>
      <c r="V4" s="355">
        <v>0.87839999999999996</v>
      </c>
      <c r="W4" s="355">
        <v>0.87360000000000004</v>
      </c>
      <c r="X4" s="355">
        <v>0.87019999999999997</v>
      </c>
      <c r="Y4" s="355">
        <v>0.86729999999999996</v>
      </c>
      <c r="Z4" s="355">
        <v>0.86419999999999997</v>
      </c>
      <c r="AA4" s="355">
        <v>0.86182999999999998</v>
      </c>
      <c r="AB4" s="355">
        <v>0.86209999999999998</v>
      </c>
      <c r="AC4" s="355">
        <v>0.85929999999999995</v>
      </c>
      <c r="AD4" s="355">
        <v>0.85629999999999995</v>
      </c>
      <c r="AE4" s="355">
        <v>0.85450000000000004</v>
      </c>
      <c r="AF4" s="355">
        <v>0.84997999999999996</v>
      </c>
      <c r="AG4" s="355">
        <v>0.85029999999999994</v>
      </c>
      <c r="AH4" s="355">
        <v>0.8478</v>
      </c>
      <c r="AI4" s="355">
        <v>0.84287000000000001</v>
      </c>
      <c r="AJ4" s="355">
        <v>0.84050000000000002</v>
      </c>
    </row>
    <row r="5" spans="1:36">
      <c r="B5" t="s">
        <v>342</v>
      </c>
      <c r="C5" s="356">
        <v>0.85303499999999999</v>
      </c>
      <c r="D5" s="356">
        <v>1.1384819999999998</v>
      </c>
      <c r="E5" s="356">
        <v>1.3208991999999999</v>
      </c>
      <c r="F5" s="356">
        <v>1.6009649999999997</v>
      </c>
      <c r="G5" s="356">
        <v>2.281485</v>
      </c>
      <c r="H5" s="356">
        <v>3.0184859999999998</v>
      </c>
      <c r="I5" s="356">
        <v>2.6737829999999998</v>
      </c>
      <c r="J5" s="356">
        <v>2.9865516533999998</v>
      </c>
      <c r="K5" s="356">
        <v>3.3345535999356</v>
      </c>
      <c r="L5" s="356">
        <v>3.6837999691568459</v>
      </c>
      <c r="M5" s="356">
        <v>3.9973713779691229</v>
      </c>
      <c r="N5" s="356">
        <v>4.5029681642192632</v>
      </c>
      <c r="O5" s="356">
        <v>4.9716460407500396</v>
      </c>
      <c r="P5" s="356">
        <v>5.3417919301986148</v>
      </c>
      <c r="Q5" s="356">
        <v>5.9587590059292763</v>
      </c>
      <c r="R5" s="356">
        <v>6.7474917474027301</v>
      </c>
      <c r="U5" s="355">
        <v>1.4500000000000001E-2</v>
      </c>
      <c r="V5" s="355">
        <v>1.7399999999999999E-2</v>
      </c>
      <c r="W5" s="355">
        <v>1.84E-2</v>
      </c>
      <c r="X5" s="355">
        <v>2.01E-2</v>
      </c>
      <c r="Y5" s="355">
        <v>2.5499999999999998E-2</v>
      </c>
      <c r="Z5" s="355">
        <v>2.93E-2</v>
      </c>
      <c r="AA5" s="355">
        <v>3.0099999999999998E-2</v>
      </c>
      <c r="AB5" s="355">
        <v>3.0439999999999998E-2</v>
      </c>
      <c r="AC5" s="355">
        <v>3.1009999999999999E-2</v>
      </c>
      <c r="AD5" s="355">
        <v>3.1300000000000001E-2</v>
      </c>
      <c r="AE5" s="355">
        <v>3.1099999999999999E-2</v>
      </c>
      <c r="AF5" s="355">
        <v>3.2199999999999999E-2</v>
      </c>
      <c r="AG5" s="355">
        <v>3.27E-2</v>
      </c>
      <c r="AH5" s="355">
        <v>3.2399999999999998E-2</v>
      </c>
      <c r="AI5" s="355">
        <v>3.3399999999999999E-2</v>
      </c>
      <c r="AJ5" s="355">
        <v>3.5000000000000003E-2</v>
      </c>
    </row>
    <row r="6" spans="1:36">
      <c r="B6" t="s">
        <v>343</v>
      </c>
      <c r="C6" s="356">
        <v>1.106004</v>
      </c>
      <c r="D6" s="356">
        <v>1.262799</v>
      </c>
      <c r="E6" s="356">
        <v>1.3998659999999998</v>
      </c>
      <c r="F6" s="356">
        <v>1.6168949999999997</v>
      </c>
      <c r="G6" s="356">
        <v>1.914658</v>
      </c>
      <c r="H6" s="356">
        <v>2.1840240000000004</v>
      </c>
      <c r="I6" s="356">
        <v>1.9098449999999998</v>
      </c>
      <c r="J6" s="356">
        <v>2.1584801699999998</v>
      </c>
      <c r="K6" s="356">
        <v>2.4517195123679998</v>
      </c>
      <c r="L6" s="356">
        <v>2.6598683483368917</v>
      </c>
      <c r="M6" s="356">
        <v>2.9691086440863903</v>
      </c>
      <c r="N6" s="356">
        <v>3.4261714292972654</v>
      </c>
      <c r="O6" s="356">
        <v>3.6945259568876438</v>
      </c>
      <c r="P6" s="356">
        <v>4.3525712023840564</v>
      </c>
      <c r="Q6" s="356">
        <v>4.9596856396656852</v>
      </c>
      <c r="R6" s="356">
        <v>5.6678930678182926</v>
      </c>
      <c r="U6" s="355">
        <v>1.8800000000000001E-2</v>
      </c>
      <c r="V6" s="355">
        <v>1.9300000000000001E-2</v>
      </c>
      <c r="W6" s="355">
        <v>1.95E-2</v>
      </c>
      <c r="X6" s="355">
        <v>2.0299999999999999E-2</v>
      </c>
      <c r="Y6" s="355">
        <v>2.1399999999999999E-2</v>
      </c>
      <c r="Z6" s="355">
        <v>2.1200000000000004E-2</v>
      </c>
      <c r="AA6" s="355">
        <v>2.1499999999999998E-2</v>
      </c>
      <c r="AB6" s="355">
        <v>2.1999999999999999E-2</v>
      </c>
      <c r="AC6" s="355">
        <v>2.2800000000000001E-2</v>
      </c>
      <c r="AD6" s="355">
        <v>2.2599999999999999E-2</v>
      </c>
      <c r="AE6" s="355">
        <v>2.3099999999999999E-2</v>
      </c>
      <c r="AF6" s="355">
        <v>2.4500000000000001E-2</v>
      </c>
      <c r="AG6" s="355">
        <v>2.4299999999999999E-2</v>
      </c>
      <c r="AH6" s="355">
        <v>2.64E-2</v>
      </c>
      <c r="AI6" s="355">
        <v>2.7799999999999998E-2</v>
      </c>
      <c r="AJ6" s="355">
        <v>2.9399999999999999E-2</v>
      </c>
    </row>
    <row r="7" spans="1:36">
      <c r="B7" t="s">
        <v>344</v>
      </c>
      <c r="C7" s="356">
        <v>0.85303499999999999</v>
      </c>
      <c r="D7" s="356">
        <v>0.93564899999999995</v>
      </c>
      <c r="E7" s="356">
        <v>1.0122107999999999</v>
      </c>
      <c r="F7" s="356">
        <v>1.0991699999999998</v>
      </c>
      <c r="G7" s="356">
        <v>1.1631099999999999</v>
      </c>
      <c r="H7" s="356">
        <v>1.3598640000000002</v>
      </c>
      <c r="I7" s="356">
        <v>1.225854</v>
      </c>
      <c r="J7" s="356">
        <v>1.4030121105</v>
      </c>
      <c r="K7" s="356">
        <v>1.516194961596</v>
      </c>
      <c r="L7" s="356">
        <v>1.8007073331661259</v>
      </c>
      <c r="M7" s="356">
        <v>2.0179656152448624</v>
      </c>
      <c r="N7" s="356">
        <v>2.2514840821096316</v>
      </c>
      <c r="O7" s="356">
        <v>2.4934249256361056</v>
      </c>
      <c r="P7" s="356">
        <v>2.8522530985319765</v>
      </c>
      <c r="Q7" s="356">
        <v>3.1221042695737231</v>
      </c>
      <c r="R7" s="356">
        <v>3.5472528043488638</v>
      </c>
      <c r="U7" s="355">
        <v>1.4500000000000001E-2</v>
      </c>
      <c r="V7" s="355">
        <v>1.43E-2</v>
      </c>
      <c r="W7" s="355">
        <v>1.41E-2</v>
      </c>
      <c r="X7" s="355">
        <v>1.38E-2</v>
      </c>
      <c r="Y7" s="355">
        <v>1.2999999999999999E-2</v>
      </c>
      <c r="Z7" s="355">
        <v>1.3200000000000002E-2</v>
      </c>
      <c r="AA7" s="355">
        <v>1.38E-2</v>
      </c>
      <c r="AB7" s="355">
        <v>1.43E-2</v>
      </c>
      <c r="AC7" s="355">
        <v>1.41E-2</v>
      </c>
      <c r="AD7" s="355">
        <v>1.5299999999999999E-2</v>
      </c>
      <c r="AE7" s="355">
        <v>1.5699999999999999E-2</v>
      </c>
      <c r="AF7" s="355">
        <v>1.61E-2</v>
      </c>
      <c r="AG7" s="355">
        <v>1.6400000000000001E-2</v>
      </c>
      <c r="AH7" s="355">
        <v>1.7299999999999999E-2</v>
      </c>
      <c r="AI7" s="355">
        <v>1.7500000000000002E-2</v>
      </c>
      <c r="AJ7" s="355">
        <v>1.84E-2</v>
      </c>
    </row>
    <row r="8" spans="1:36">
      <c r="B8" t="s">
        <v>12</v>
      </c>
      <c r="C8" s="356">
        <v>4.2945900000000039</v>
      </c>
      <c r="D8" s="356">
        <v>4.6193580000000063</v>
      </c>
      <c r="E8" s="356">
        <v>5.341027200000001</v>
      </c>
      <c r="F8" s="356">
        <v>6.021539999999999</v>
      </c>
      <c r="G8" s="356">
        <v>6.5134160000000074</v>
      </c>
      <c r="H8" s="356">
        <v>7.4277420000000047</v>
      </c>
      <c r="I8" s="356">
        <v>6.4641590999999998</v>
      </c>
      <c r="J8" s="356">
        <v>6.9817022226000001</v>
      </c>
      <c r="K8" s="356">
        <v>7.8272220747924024</v>
      </c>
      <c r="L8" s="356">
        <v>8.7681500863318043</v>
      </c>
      <c r="M8" s="356">
        <v>9.7170828351918086</v>
      </c>
      <c r="N8" s="356">
        <v>10.798732970217758</v>
      </c>
      <c r="O8" s="356">
        <v>11.600507428416782</v>
      </c>
      <c r="P8" s="356">
        <v>12.546616231114657</v>
      </c>
      <c r="Q8" s="356">
        <v>13.992379306438117</v>
      </c>
      <c r="R8" s="356">
        <v>14.786646200736838</v>
      </c>
      <c r="U8" s="355">
        <v>7.3000000000000065E-2</v>
      </c>
      <c r="V8" s="355">
        <v>7.0600000000000107E-2</v>
      </c>
      <c r="W8" s="355">
        <v>7.4400000000000022E-2</v>
      </c>
      <c r="X8" s="355">
        <v>7.5600000000000001E-2</v>
      </c>
      <c r="Y8" s="355">
        <v>7.2800000000000087E-2</v>
      </c>
      <c r="Z8" s="355">
        <v>7.2100000000000053E-2</v>
      </c>
      <c r="AA8" s="355">
        <v>7.2770000000000001E-2</v>
      </c>
      <c r="AB8" s="355">
        <v>7.1160000000000001E-2</v>
      </c>
      <c r="AC8" s="355">
        <v>7.2790000000000021E-2</v>
      </c>
      <c r="AD8" s="355">
        <v>7.4500000000000122E-2</v>
      </c>
      <c r="AE8" s="355">
        <v>7.559999999999989E-2</v>
      </c>
      <c r="AF8" s="355">
        <v>7.7220000000000066E-2</v>
      </c>
      <c r="AG8" s="355">
        <v>7.6300000000000145E-2</v>
      </c>
      <c r="AH8" s="355">
        <v>7.6100000000000056E-2</v>
      </c>
      <c r="AI8" s="355">
        <v>7.843E-2</v>
      </c>
      <c r="AJ8" s="355">
        <v>7.669999999999999E-2</v>
      </c>
    </row>
    <row r="9" spans="1:36">
      <c r="B9" t="s">
        <v>58</v>
      </c>
      <c r="C9" s="356">
        <v>58.83</v>
      </c>
      <c r="D9" s="356">
        <v>65.429999999999993</v>
      </c>
      <c r="E9" s="356">
        <v>71.787999999999997</v>
      </c>
      <c r="F9" s="356">
        <v>79.649999999999991</v>
      </c>
      <c r="G9" s="356">
        <v>89.47</v>
      </c>
      <c r="H9" s="356">
        <v>103.02</v>
      </c>
      <c r="I9" s="356">
        <v>88.83</v>
      </c>
      <c r="J9" s="356">
        <v>98.112735000000001</v>
      </c>
      <c r="K9" s="356">
        <v>107.53155756</v>
      </c>
      <c r="L9" s="356">
        <v>117.69328974941999</v>
      </c>
      <c r="M9" s="356">
        <v>128.53284173534158</v>
      </c>
      <c r="N9" s="356">
        <v>139.84373180805164</v>
      </c>
      <c r="O9" s="356">
        <v>152.03810522171375</v>
      </c>
      <c r="P9" s="356">
        <v>164.87012130242638</v>
      </c>
      <c r="Q9" s="356">
        <v>178.40595826135558</v>
      </c>
      <c r="R9" s="356">
        <v>192.78547849722085</v>
      </c>
      <c r="U9" s="355">
        <v>1</v>
      </c>
      <c r="V9" s="355">
        <v>1</v>
      </c>
      <c r="W9" s="355">
        <v>1</v>
      </c>
      <c r="X9" s="355">
        <v>1</v>
      </c>
      <c r="Y9" s="355">
        <v>1</v>
      </c>
      <c r="Z9" s="355">
        <v>1</v>
      </c>
      <c r="AA9" s="355">
        <v>1</v>
      </c>
      <c r="AB9" s="355">
        <v>1</v>
      </c>
      <c r="AC9" s="355">
        <v>1</v>
      </c>
      <c r="AD9" s="355">
        <v>1</v>
      </c>
      <c r="AE9" s="355">
        <v>1</v>
      </c>
      <c r="AF9" s="355">
        <v>1</v>
      </c>
      <c r="AG9" s="355">
        <v>1</v>
      </c>
      <c r="AH9" s="355">
        <v>1</v>
      </c>
      <c r="AI9" s="355">
        <v>1</v>
      </c>
      <c r="AJ9" s="355">
        <v>1</v>
      </c>
    </row>
    <row r="10" spans="1:36">
      <c r="A10" t="s">
        <v>57</v>
      </c>
    </row>
    <row r="11" spans="1:36">
      <c r="B11" t="s">
        <v>341</v>
      </c>
      <c r="C11" s="356">
        <v>2290.9293330712244</v>
      </c>
      <c r="D11" s="356">
        <v>2401.1062244233754</v>
      </c>
      <c r="E11" s="356">
        <v>2578.6261104204968</v>
      </c>
      <c r="F11" s="356">
        <v>2636.2075236100463</v>
      </c>
      <c r="G11" s="356">
        <v>2780.2122346942942</v>
      </c>
      <c r="H11" s="356">
        <v>2688.8503385966669</v>
      </c>
      <c r="I11" s="356">
        <v>2872.4650770677572</v>
      </c>
      <c r="J11" s="356">
        <v>3058.2257814575064</v>
      </c>
      <c r="K11" s="356">
        <v>3229.3218534882062</v>
      </c>
      <c r="L11" s="356">
        <v>3410.7910456545665</v>
      </c>
      <c r="M11" s="356">
        <v>3584.5666221000829</v>
      </c>
      <c r="N11" s="356">
        <v>3746.6011760897463</v>
      </c>
      <c r="O11" s="356">
        <v>3922.0505832684835</v>
      </c>
      <c r="P11" s="356">
        <v>4076.9259441511194</v>
      </c>
      <c r="Q11" s="356">
        <v>4245.8690958550651</v>
      </c>
      <c r="R11" s="356">
        <v>4415.4465461393957</v>
      </c>
      <c r="U11" s="357">
        <v>0.83198966296766397</v>
      </c>
      <c r="V11" s="357">
        <v>0.83046079064271661</v>
      </c>
      <c r="W11" s="357">
        <v>0.82902345781895326</v>
      </c>
      <c r="X11" s="357">
        <v>0.82713875775679224</v>
      </c>
      <c r="Y11" s="357">
        <v>0.82630070510521736</v>
      </c>
      <c r="Z11" s="357">
        <v>0.82452791327992336</v>
      </c>
      <c r="AA11" s="357">
        <v>0.82214076397134483</v>
      </c>
      <c r="AB11" s="357">
        <v>0.82233433444865234</v>
      </c>
      <c r="AC11" s="357">
        <v>0.81978662912439204</v>
      </c>
      <c r="AD11" s="357">
        <v>0.81748341920407197</v>
      </c>
      <c r="AE11" s="357">
        <v>0.81472809874371355</v>
      </c>
      <c r="AF11" s="357">
        <v>0.81168387868438407</v>
      </c>
      <c r="AG11" s="357">
        <v>0.81124290430190316</v>
      </c>
      <c r="AH11" s="357">
        <v>0.80644892800281942</v>
      </c>
      <c r="AI11" s="357">
        <v>0.80405979110945203</v>
      </c>
      <c r="AJ11" s="357">
        <v>0.80116323598123429</v>
      </c>
    </row>
    <row r="12" spans="1:36">
      <c r="B12" t="s">
        <v>342</v>
      </c>
      <c r="C12" s="356">
        <v>94.766552821751645</v>
      </c>
      <c r="D12" s="356">
        <v>102.93056647636766</v>
      </c>
      <c r="E12" s="356">
        <v>114.66642021275382</v>
      </c>
      <c r="F12" s="356">
        <v>117.89731427520366</v>
      </c>
      <c r="G12" s="356">
        <v>133.99169796327007</v>
      </c>
      <c r="H12" s="356">
        <v>137.26358416333335</v>
      </c>
      <c r="I12" s="356">
        <v>149.79453325670778</v>
      </c>
      <c r="J12" s="356">
        <v>163.24416990852939</v>
      </c>
      <c r="K12" s="356">
        <v>168.29660703322432</v>
      </c>
      <c r="L12" s="356">
        <v>192.89041852201694</v>
      </c>
      <c r="M12" s="356">
        <v>216.89190785975194</v>
      </c>
      <c r="N12" s="356">
        <v>235.77619102735537</v>
      </c>
      <c r="O12" s="356">
        <v>237.38581668018446</v>
      </c>
      <c r="P12" s="356">
        <v>274.13669196618866</v>
      </c>
      <c r="Q12" s="356">
        <v>292.81852156019318</v>
      </c>
      <c r="R12" s="356">
        <v>315.35743275040949</v>
      </c>
      <c r="U12" s="357">
        <v>3.4416073514182556E-2</v>
      </c>
      <c r="V12" s="357">
        <v>3.5600174098001404E-2</v>
      </c>
      <c r="W12" s="357">
        <v>3.6865039020719699E-2</v>
      </c>
      <c r="X12" s="357">
        <v>3.6991563524146544E-2</v>
      </c>
      <c r="Y12" s="357">
        <v>3.9823375037218917E-2</v>
      </c>
      <c r="Z12" s="357">
        <v>4.2091467492603077E-2</v>
      </c>
      <c r="AA12" s="357">
        <v>4.28733470055329E-2</v>
      </c>
      <c r="AB12" s="357">
        <v>4.3895152093831269E-2</v>
      </c>
      <c r="AC12" s="357">
        <v>4.2723306759842379E-2</v>
      </c>
      <c r="AD12" s="357">
        <v>4.6231128425758349E-2</v>
      </c>
      <c r="AE12" s="357">
        <v>4.9296874727898031E-2</v>
      </c>
      <c r="AF12" s="357">
        <v>5.1079825217545345E-2</v>
      </c>
      <c r="AG12" s="357">
        <v>4.910124315715108E-2</v>
      </c>
      <c r="AH12" s="357">
        <v>5.4226455027846662E-2</v>
      </c>
      <c r="AI12" s="357">
        <v>5.5452392422675974E-2</v>
      </c>
      <c r="AJ12" s="357">
        <v>5.7220210611304341E-2</v>
      </c>
    </row>
    <row r="13" spans="1:36">
      <c r="B13" t="s">
        <v>343</v>
      </c>
      <c r="C13" s="356">
        <v>64.049720141620909</v>
      </c>
      <c r="D13" s="356">
        <v>68.710958484560251</v>
      </c>
      <c r="E13" s="356">
        <v>71.876476567964971</v>
      </c>
      <c r="F13" s="356">
        <v>78.203149202615862</v>
      </c>
      <c r="G13" s="356">
        <v>81.958209696270572</v>
      </c>
      <c r="H13" s="356">
        <v>81.110459160000005</v>
      </c>
      <c r="I13" s="356">
        <v>88.519176802497981</v>
      </c>
      <c r="J13" s="356">
        <v>94.177748216942263</v>
      </c>
      <c r="K13" s="356">
        <v>103.00180526893978</v>
      </c>
      <c r="L13" s="356">
        <v>110.64742808668386</v>
      </c>
      <c r="M13" s="356">
        <v>117.69639841707796</v>
      </c>
      <c r="N13" s="356">
        <v>123.56275977623048</v>
      </c>
      <c r="O13" s="356">
        <v>133.4481878932383</v>
      </c>
      <c r="P13" s="356">
        <v>141.75516123153284</v>
      </c>
      <c r="Q13" s="356">
        <v>150.66300974100895</v>
      </c>
      <c r="R13" s="356">
        <v>159.62260290765383</v>
      </c>
      <c r="U13" s="357">
        <v>2.3260737162224657E-2</v>
      </c>
      <c r="V13" s="357">
        <v>2.3764778221176008E-2</v>
      </c>
      <c r="W13" s="357">
        <v>2.3108152399224865E-2</v>
      </c>
      <c r="X13" s="357">
        <v>2.4537087882800946E-2</v>
      </c>
      <c r="Y13" s="357">
        <v>2.435861752426113E-2</v>
      </c>
      <c r="Z13" s="357">
        <v>2.4872279678933466E-2</v>
      </c>
      <c r="AA13" s="357">
        <v>2.5335459854157721E-2</v>
      </c>
      <c r="AB13" s="357">
        <v>2.5323701202643878E-2</v>
      </c>
      <c r="AC13" s="357">
        <v>2.614775069383141E-2</v>
      </c>
      <c r="AD13" s="357">
        <v>2.6519489651433695E-2</v>
      </c>
      <c r="AE13" s="357">
        <v>2.6750950120477696E-2</v>
      </c>
      <c r="AF13" s="357">
        <v>2.6769302469709978E-2</v>
      </c>
      <c r="AG13" s="357">
        <v>2.7602626029906527E-2</v>
      </c>
      <c r="AH13" s="357">
        <v>2.8040317479408952E-2</v>
      </c>
      <c r="AI13" s="357">
        <v>2.8531748248795338E-2</v>
      </c>
      <c r="AJ13" s="357">
        <v>2.8962814914622281E-2</v>
      </c>
    </row>
    <row r="14" spans="1:36">
      <c r="B14" t="s">
        <v>344</v>
      </c>
      <c r="C14" s="356">
        <v>56.076489691320262</v>
      </c>
      <c r="D14" s="356">
        <v>57.424032986015142</v>
      </c>
      <c r="E14" s="356">
        <v>60.945430068015128</v>
      </c>
      <c r="F14" s="356">
        <v>60.663546094671943</v>
      </c>
      <c r="G14" s="356">
        <v>63.838410753390207</v>
      </c>
      <c r="H14" s="356">
        <v>59.19169681999999</v>
      </c>
      <c r="I14" s="356">
        <v>64.5210656612728</v>
      </c>
      <c r="J14" s="356">
        <v>68.592188174273204</v>
      </c>
      <c r="K14" s="356">
        <v>73.26360831578377</v>
      </c>
      <c r="L14" s="356">
        <v>79.113922124293396</v>
      </c>
      <c r="M14" s="356">
        <v>82.458228381230867</v>
      </c>
      <c r="N14" s="356">
        <v>88.885584152281297</v>
      </c>
      <c r="O14" s="356">
        <v>96.35054796836198</v>
      </c>
      <c r="P14" s="356">
        <v>99.6407079778335</v>
      </c>
      <c r="Q14" s="356">
        <v>108.15424544000331</v>
      </c>
      <c r="R14" s="356">
        <v>116.28408736944259</v>
      </c>
      <c r="U14" s="357">
        <v>2.0365123919446858E-2</v>
      </c>
      <c r="V14" s="357">
        <v>1.9861015456286997E-2</v>
      </c>
      <c r="W14" s="357">
        <v>1.9593841452652458E-2</v>
      </c>
      <c r="X14" s="357">
        <v>1.9033846807764127E-2</v>
      </c>
      <c r="Y14" s="357">
        <v>1.8973272313551649E-2</v>
      </c>
      <c r="Z14" s="357">
        <v>1.8150956772091789E-2</v>
      </c>
      <c r="AA14" s="357">
        <v>1.8466855746477318E-2</v>
      </c>
      <c r="AB14" s="357">
        <v>1.844393299953986E-2</v>
      </c>
      <c r="AC14" s="357">
        <v>1.8598495047438757E-2</v>
      </c>
      <c r="AD14" s="357">
        <v>1.8961677422956985E-2</v>
      </c>
      <c r="AE14" s="357">
        <v>1.8741745576890945E-2</v>
      </c>
      <c r="AF14" s="357">
        <v>1.9256652179656147E-2</v>
      </c>
      <c r="AG14" s="357">
        <v>1.9929293798091517E-2</v>
      </c>
      <c r="AH14" s="357">
        <v>1.9709737982718502E-2</v>
      </c>
      <c r="AI14" s="357">
        <v>2.0481667718155665E-2</v>
      </c>
      <c r="AJ14" s="357">
        <v>2.1099233057522346E-2</v>
      </c>
    </row>
    <row r="15" spans="1:36">
      <c r="B15" t="s">
        <v>12</v>
      </c>
      <c r="C15" s="356">
        <v>247.73294833508496</v>
      </c>
      <c r="D15" s="356">
        <v>261.12212515431338</v>
      </c>
      <c r="E15" s="356">
        <v>284.32361620214834</v>
      </c>
      <c r="F15" s="356">
        <v>294.16907519551103</v>
      </c>
      <c r="G15" s="356">
        <v>304.64892318757609</v>
      </c>
      <c r="H15" s="356">
        <v>294.6625279266666</v>
      </c>
      <c r="I15" s="356">
        <v>318.58489657309775</v>
      </c>
      <c r="J15" s="356">
        <v>334.71681068577857</v>
      </c>
      <c r="K15" s="356">
        <v>365.33852689521456</v>
      </c>
      <c r="L15" s="356">
        <v>378.86327223059033</v>
      </c>
      <c r="M15" s="356">
        <v>398.09593346149848</v>
      </c>
      <c r="N15" s="356">
        <v>421.01214711465536</v>
      </c>
      <c r="O15" s="356">
        <v>445.38414094447404</v>
      </c>
      <c r="P15" s="356">
        <v>462.94649626180302</v>
      </c>
      <c r="Q15" s="356">
        <v>483.03414054920722</v>
      </c>
      <c r="R15" s="356">
        <v>504.58384340708676</v>
      </c>
      <c r="U15" s="357">
        <v>8.9968402436481923E-2</v>
      </c>
      <c r="V15" s="357">
        <v>9.0313241581818957E-2</v>
      </c>
      <c r="W15" s="357">
        <v>9.1409509308449752E-2</v>
      </c>
      <c r="X15" s="357">
        <v>9.2298744028496152E-2</v>
      </c>
      <c r="Y15" s="357">
        <v>9.0544030019751046E-2</v>
      </c>
      <c r="Z15" s="357">
        <v>9.0357382776448267E-2</v>
      </c>
      <c r="AA15" s="357">
        <v>9.1183573422487285E-2</v>
      </c>
      <c r="AB15" s="357">
        <v>9.0002879255332652E-2</v>
      </c>
      <c r="AC15" s="357">
        <v>9.2743818374495385E-2</v>
      </c>
      <c r="AD15" s="357">
        <v>9.0804285295779136E-2</v>
      </c>
      <c r="AE15" s="357">
        <v>9.0482330831019725E-2</v>
      </c>
      <c r="AF15" s="357">
        <v>9.1210341448704602E-2</v>
      </c>
      <c r="AG15" s="357">
        <v>9.2123932712947762E-2</v>
      </c>
      <c r="AH15" s="357">
        <v>9.1574561507206415E-2</v>
      </c>
      <c r="AI15" s="357">
        <v>9.1474400500920927E-2</v>
      </c>
      <c r="AJ15" s="357">
        <v>9.1554505435316791E-2</v>
      </c>
    </row>
    <row r="16" spans="1:36">
      <c r="B16" t="s">
        <v>58</v>
      </c>
      <c r="C16" s="356">
        <v>2753.5550440610023</v>
      </c>
      <c r="D16" s="356">
        <v>2891.2939075246318</v>
      </c>
      <c r="E16" s="356">
        <v>3110.4380534713791</v>
      </c>
      <c r="F16" s="356">
        <v>3187.1406083780489</v>
      </c>
      <c r="G16" s="356">
        <v>3364.6494762948009</v>
      </c>
      <c r="H16" s="356">
        <v>3261.0786066666669</v>
      </c>
      <c r="I16" s="356">
        <v>3493.8847493613334</v>
      </c>
      <c r="J16" s="356">
        <v>3718.9566984430298</v>
      </c>
      <c r="K16" s="356">
        <v>3939.2224010013688</v>
      </c>
      <c r="L16" s="356">
        <v>4172.3060866181504</v>
      </c>
      <c r="M16" s="356">
        <v>4399.7090902196423</v>
      </c>
      <c r="N16" s="356">
        <v>4615.8378581602683</v>
      </c>
      <c r="O16" s="356">
        <v>4834.6192767547418</v>
      </c>
      <c r="P16" s="356">
        <v>5055.4050015884777</v>
      </c>
      <c r="Q16" s="356">
        <v>5280.5390131454778</v>
      </c>
      <c r="R16" s="356">
        <v>5511.294512573988</v>
      </c>
      <c r="U16" s="357">
        <v>1</v>
      </c>
      <c r="V16" s="357">
        <v>1</v>
      </c>
      <c r="W16" s="357">
        <v>1</v>
      </c>
      <c r="X16" s="357">
        <v>1</v>
      </c>
      <c r="Y16" s="357">
        <v>1</v>
      </c>
      <c r="Z16" s="357">
        <v>1</v>
      </c>
      <c r="AA16" s="357">
        <v>1</v>
      </c>
      <c r="AB16" s="357">
        <v>1</v>
      </c>
      <c r="AC16" s="357">
        <v>1</v>
      </c>
      <c r="AD16" s="357">
        <v>1</v>
      </c>
      <c r="AE16" s="357">
        <v>1</v>
      </c>
      <c r="AF16" s="357">
        <v>1</v>
      </c>
      <c r="AG16" s="357">
        <v>1</v>
      </c>
      <c r="AH16" s="357">
        <v>1</v>
      </c>
      <c r="AI16" s="357">
        <v>1</v>
      </c>
      <c r="AJ16" s="357">
        <v>1</v>
      </c>
    </row>
    <row r="17" spans="3:21"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U17" s="357"/>
    </row>
    <row r="18" spans="3:21">
      <c r="C18" s="356"/>
      <c r="D18" s="356"/>
      <c r="E18" s="356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56"/>
      <c r="Q18" s="356"/>
      <c r="R18" s="35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23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C62"/>
  <sheetViews>
    <sheetView zoomScale="85" zoomScaleNormal="85" workbookViewId="0">
      <selection activeCell="N4" sqref="N4"/>
    </sheetView>
  </sheetViews>
  <sheetFormatPr defaultColWidth="9" defaultRowHeight="15"/>
  <cols>
    <col min="1" max="1" width="16" style="26" customWidth="1"/>
    <col min="2" max="2" width="19.5703125" style="24" customWidth="1"/>
    <col min="3" max="3" width="13.42578125" style="56" customWidth="1"/>
    <col min="4" max="4" width="11.140625" style="24" customWidth="1"/>
    <col min="5" max="5" width="9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140625" style="24" customWidth="1"/>
    <col min="10" max="10" width="10.42578125" style="24" bestFit="1" customWidth="1"/>
    <col min="11" max="11" width="11.5703125" style="24" customWidth="1"/>
    <col min="12" max="12" width="10.140625" style="24" bestFit="1" customWidth="1"/>
    <col min="13" max="13" width="11.140625" style="24" bestFit="1" customWidth="1"/>
    <col min="14" max="14" width="11.140625" style="26" customWidth="1"/>
    <col min="15" max="21" width="9" style="24"/>
    <col min="22" max="22" width="10.7109375" style="24" customWidth="1"/>
    <col min="23" max="24" width="9" style="24"/>
    <col min="25" max="27" width="9.85546875" style="24" bestFit="1" customWidth="1"/>
    <col min="28" max="16384" width="9" style="24"/>
  </cols>
  <sheetData>
    <row r="1" spans="1:55">
      <c r="A1" s="85" t="s">
        <v>31</v>
      </c>
      <c r="B1" s="82" t="s">
        <v>15</v>
      </c>
      <c r="C1" s="86" t="s">
        <v>96</v>
      </c>
      <c r="D1" s="87" t="s">
        <v>61</v>
      </c>
      <c r="E1" s="87" t="s">
        <v>62</v>
      </c>
      <c r="F1" s="87" t="s">
        <v>63</v>
      </c>
      <c r="G1" s="87" t="s">
        <v>64</v>
      </c>
      <c r="H1" s="87" t="s">
        <v>65</v>
      </c>
      <c r="I1" s="88" t="s">
        <v>66</v>
      </c>
      <c r="J1" s="88" t="s">
        <v>67</v>
      </c>
      <c r="K1" s="88" t="s">
        <v>68</v>
      </c>
      <c r="L1" s="88" t="s">
        <v>69</v>
      </c>
      <c r="M1" s="88" t="s">
        <v>70</v>
      </c>
      <c r="N1" s="88" t="s">
        <v>310</v>
      </c>
      <c r="O1" s="87" t="s">
        <v>71</v>
      </c>
      <c r="P1" s="87" t="s">
        <v>72</v>
      </c>
      <c r="Q1" s="87" t="s">
        <v>73</v>
      </c>
      <c r="R1" s="87" t="s">
        <v>74</v>
      </c>
      <c r="S1" s="87" t="s">
        <v>75</v>
      </c>
      <c r="T1" s="87" t="s">
        <v>76</v>
      </c>
      <c r="U1" s="87" t="s">
        <v>77</v>
      </c>
      <c r="V1" s="87" t="s">
        <v>78</v>
      </c>
      <c r="W1" s="87" t="s">
        <v>79</v>
      </c>
      <c r="X1" s="87" t="s">
        <v>80</v>
      </c>
      <c r="Y1" s="87" t="s">
        <v>81</v>
      </c>
      <c r="Z1" s="87" t="s">
        <v>82</v>
      </c>
      <c r="AA1" s="87" t="s">
        <v>83</v>
      </c>
      <c r="AB1" s="87" t="s">
        <v>84</v>
      </c>
      <c r="AC1" s="87" t="s">
        <v>85</v>
      </c>
      <c r="AD1" s="89" t="s">
        <v>86</v>
      </c>
      <c r="AE1" s="89" t="s">
        <v>87</v>
      </c>
      <c r="AF1" s="89" t="s">
        <v>88</v>
      </c>
      <c r="AG1" s="89" t="s">
        <v>89</v>
      </c>
      <c r="AH1" s="89" t="s">
        <v>90</v>
      </c>
      <c r="AI1" s="90" t="s">
        <v>91</v>
      </c>
      <c r="AJ1" s="90" t="s">
        <v>92</v>
      </c>
      <c r="AK1" s="90" t="s">
        <v>93</v>
      </c>
      <c r="AL1" s="90" t="s">
        <v>94</v>
      </c>
      <c r="AM1" s="90" t="s">
        <v>95</v>
      </c>
      <c r="AN1" s="87" t="s">
        <v>71</v>
      </c>
      <c r="AO1" s="87" t="s">
        <v>72</v>
      </c>
      <c r="AP1" s="87" t="s">
        <v>73</v>
      </c>
      <c r="AQ1" s="87" t="s">
        <v>74</v>
      </c>
      <c r="AR1" s="87" t="s">
        <v>75</v>
      </c>
      <c r="AS1" s="87" t="s">
        <v>76</v>
      </c>
      <c r="AT1" s="87" t="s">
        <v>77</v>
      </c>
      <c r="AU1" s="87" t="s">
        <v>78</v>
      </c>
      <c r="AV1" s="87" t="s">
        <v>79</v>
      </c>
      <c r="AW1" s="87" t="s">
        <v>80</v>
      </c>
      <c r="AX1" s="87" t="s">
        <v>81</v>
      </c>
      <c r="AY1" s="87" t="s">
        <v>82</v>
      </c>
      <c r="AZ1" s="87" t="s">
        <v>83</v>
      </c>
      <c r="BA1" s="87" t="s">
        <v>84</v>
      </c>
      <c r="BB1" s="87" t="s">
        <v>85</v>
      </c>
      <c r="BC1" s="81"/>
    </row>
    <row r="2" spans="1:55" s="1" customFormat="1">
      <c r="A2" s="55" t="s">
        <v>32</v>
      </c>
      <c r="B2" s="55" t="s">
        <v>33</v>
      </c>
      <c r="C2" s="91">
        <v>390730</v>
      </c>
      <c r="D2" s="152">
        <v>150.94949099999999</v>
      </c>
      <c r="E2" s="152">
        <v>153.81935999999999</v>
      </c>
      <c r="F2" s="152">
        <v>161.149866</v>
      </c>
      <c r="G2" s="152">
        <v>157.90992700000001</v>
      </c>
      <c r="H2" s="152">
        <v>170.82186100000001</v>
      </c>
      <c r="I2" s="152">
        <f>' Demand-Supply Gap'!D5</f>
        <v>39.67</v>
      </c>
      <c r="J2" s="152">
        <f>' Demand-Supply Gap'!E5</f>
        <v>42.06</v>
      </c>
      <c r="K2" s="152">
        <f>' Demand-Supply Gap'!F5</f>
        <v>37.47</v>
      </c>
      <c r="L2" s="152">
        <f>' Demand-Supply Gap'!G5</f>
        <v>26.37</v>
      </c>
      <c r="M2" s="152">
        <f>' Demand-Supply Gap'!H5</f>
        <v>32.049999999999997</v>
      </c>
      <c r="N2" s="152">
        <f>' Demand-Supply Gap'!I5</f>
        <v>29.81</v>
      </c>
      <c r="O2" s="152" t="s">
        <v>232</v>
      </c>
      <c r="P2" s="152" t="s">
        <v>51</v>
      </c>
      <c r="Q2" s="152" t="s">
        <v>35</v>
      </c>
      <c r="R2" s="152" t="s">
        <v>38</v>
      </c>
      <c r="S2" s="152" t="s">
        <v>102</v>
      </c>
      <c r="T2" s="152">
        <v>42.546999999999997</v>
      </c>
      <c r="U2" s="152">
        <v>27.929801999999999</v>
      </c>
      <c r="V2" s="152">
        <v>12.272156000000001</v>
      </c>
      <c r="W2" s="152">
        <v>11.389718</v>
      </c>
      <c r="X2" s="152">
        <v>8.4055750000000007</v>
      </c>
      <c r="Y2" s="152">
        <v>20.321631</v>
      </c>
      <c r="Z2" s="152">
        <v>8.7443740000000005</v>
      </c>
      <c r="AA2" s="152">
        <v>3.6768160000000001</v>
      </c>
      <c r="AB2" s="152">
        <v>3.056047</v>
      </c>
      <c r="AC2" s="152">
        <v>2.516702</v>
      </c>
      <c r="AD2" s="152">
        <v>50.862301000000002</v>
      </c>
      <c r="AE2" s="152">
        <v>53.894123999999998</v>
      </c>
      <c r="AF2" s="152">
        <v>62.908526000000002</v>
      </c>
      <c r="AG2" s="152">
        <v>87.535195999999999</v>
      </c>
      <c r="AH2" s="152">
        <v>72.91028</v>
      </c>
      <c r="AI2" s="152">
        <v>20.223814000000001</v>
      </c>
      <c r="AJ2" s="152">
        <v>26.366821000000002</v>
      </c>
      <c r="AK2" s="152">
        <v>29.087741999999999</v>
      </c>
      <c r="AL2" s="152">
        <v>30.808593999999999</v>
      </c>
      <c r="AM2" s="152">
        <v>29.921948</v>
      </c>
      <c r="AN2" s="152" t="s">
        <v>44</v>
      </c>
      <c r="AO2" s="152" t="s">
        <v>38</v>
      </c>
      <c r="AP2" s="152" t="s">
        <v>107</v>
      </c>
      <c r="AQ2" s="152" t="s">
        <v>34</v>
      </c>
      <c r="AR2" s="152" t="s">
        <v>37</v>
      </c>
      <c r="AS2" s="152">
        <v>17.238696999999998</v>
      </c>
      <c r="AT2" s="152">
        <v>13.767946999999999</v>
      </c>
      <c r="AU2" s="152">
        <v>9.0740870000000005</v>
      </c>
      <c r="AV2" s="152">
        <v>2.961443</v>
      </c>
      <c r="AW2" s="152">
        <v>2.3729260000000001</v>
      </c>
      <c r="AX2" s="152">
        <v>8.0318149999999999</v>
      </c>
      <c r="AY2" s="152">
        <v>6.248977</v>
      </c>
      <c r="AZ2" s="152">
        <v>3.8084899999999999</v>
      </c>
      <c r="BA2" s="152">
        <v>1.3205499999999999</v>
      </c>
      <c r="BB2" s="152">
        <v>1.0421499999999999</v>
      </c>
      <c r="BC2" s="57"/>
    </row>
    <row r="3" spans="1:55" s="1" customFormat="1">
      <c r="A3" s="55" t="s">
        <v>32</v>
      </c>
      <c r="B3" s="55" t="s">
        <v>35</v>
      </c>
      <c r="C3" s="91">
        <v>390730</v>
      </c>
      <c r="D3" s="152">
        <v>917.44243300000005</v>
      </c>
      <c r="E3" s="152">
        <v>777.397513</v>
      </c>
      <c r="F3" s="152">
        <v>794.12927500000001</v>
      </c>
      <c r="G3" s="152">
        <v>989.62402799999995</v>
      </c>
      <c r="H3" s="152">
        <v>0</v>
      </c>
      <c r="I3" s="152">
        <v>270</v>
      </c>
      <c r="J3" s="152">
        <v>250</v>
      </c>
      <c r="K3" s="152">
        <v>220.76713000000001</v>
      </c>
      <c r="L3" s="152">
        <v>269.58244100000002</v>
      </c>
      <c r="M3" s="152">
        <v>289.33999999999997</v>
      </c>
      <c r="N3" s="152">
        <v>404.8</v>
      </c>
      <c r="O3" s="152" t="s">
        <v>36</v>
      </c>
      <c r="P3" s="152" t="s">
        <v>103</v>
      </c>
      <c r="Q3" s="152" t="s">
        <v>107</v>
      </c>
      <c r="R3" s="152" t="s">
        <v>141</v>
      </c>
      <c r="S3" s="152" t="s">
        <v>104</v>
      </c>
      <c r="T3" s="152">
        <v>93.531734999999998</v>
      </c>
      <c r="U3" s="152">
        <v>3.8783270000000001</v>
      </c>
      <c r="V3" s="152">
        <v>1.21E-4</v>
      </c>
      <c r="W3" s="152">
        <v>1.7960000000000001E-3</v>
      </c>
      <c r="X3" s="152">
        <v>4.2902000000000003E-2</v>
      </c>
      <c r="Y3" s="152">
        <v>23.992759</v>
      </c>
      <c r="Z3" s="152">
        <v>0.522262</v>
      </c>
      <c r="AA3" s="152">
        <v>3.4999999999999997E-5</v>
      </c>
      <c r="AB3" s="152">
        <v>2.0000000000000001E-4</v>
      </c>
      <c r="AC3" s="152">
        <v>1.673E-3</v>
      </c>
      <c r="AD3" s="152">
        <v>175.68207100000001</v>
      </c>
      <c r="AE3" s="152">
        <v>145.96225200000001</v>
      </c>
      <c r="AF3" s="152">
        <v>169.38099299999999</v>
      </c>
      <c r="AG3" s="152">
        <v>181.13801699999999</v>
      </c>
      <c r="AH3" s="152">
        <v>0</v>
      </c>
      <c r="AI3" s="152">
        <v>73.350656000000001</v>
      </c>
      <c r="AJ3" s="152">
        <v>67.357838999999998</v>
      </c>
      <c r="AK3" s="152">
        <v>71.525818000000001</v>
      </c>
      <c r="AL3" s="152">
        <v>57.763840000000002</v>
      </c>
      <c r="AM3" s="152">
        <v>0</v>
      </c>
      <c r="AN3" s="152" t="s">
        <v>51</v>
      </c>
      <c r="AO3" s="152" t="s">
        <v>43</v>
      </c>
      <c r="AP3" s="152" t="s">
        <v>233</v>
      </c>
      <c r="AQ3" s="152" t="s">
        <v>234</v>
      </c>
      <c r="AR3" s="152" t="s">
        <v>235</v>
      </c>
      <c r="AS3" s="152">
        <v>26.320132999999998</v>
      </c>
      <c r="AT3" s="152">
        <v>17.811971</v>
      </c>
      <c r="AU3" s="152">
        <v>17.94642</v>
      </c>
      <c r="AV3" s="152">
        <v>13.709094</v>
      </c>
      <c r="AW3" s="152">
        <v>15.378304</v>
      </c>
      <c r="AX3" s="152">
        <v>8.4821749999999998</v>
      </c>
      <c r="AY3" s="152">
        <v>5.9503599999999999</v>
      </c>
      <c r="AZ3" s="152">
        <v>5.9199979999999996</v>
      </c>
      <c r="BA3" s="152">
        <v>4.9926959999999996</v>
      </c>
      <c r="BB3" s="152">
        <v>4.0116690000000004</v>
      </c>
      <c r="BC3" s="57"/>
    </row>
    <row r="4" spans="1:55" s="1" customFormat="1">
      <c r="A4" s="55" t="s">
        <v>32</v>
      </c>
      <c r="B4" s="55" t="s">
        <v>43</v>
      </c>
      <c r="C4" s="91">
        <v>390730</v>
      </c>
      <c r="D4" s="152">
        <v>138.30608100000001</v>
      </c>
      <c r="E4" s="152">
        <v>137.63108600000001</v>
      </c>
      <c r="F4" s="152">
        <v>155.66863699999999</v>
      </c>
      <c r="G4" s="152">
        <v>190.624482</v>
      </c>
      <c r="H4" s="152">
        <v>169.293409</v>
      </c>
      <c r="I4" s="152">
        <v>46.176234000000001</v>
      </c>
      <c r="J4" s="152">
        <v>48.405828</v>
      </c>
      <c r="K4" s="152">
        <v>51.983522000000001</v>
      </c>
      <c r="L4" s="152">
        <v>52.310464000000003</v>
      </c>
      <c r="M4" s="152">
        <v>51.23</v>
      </c>
      <c r="N4" s="152">
        <v>44.34</v>
      </c>
      <c r="O4" s="152" t="s">
        <v>232</v>
      </c>
      <c r="P4" s="152" t="s">
        <v>36</v>
      </c>
      <c r="Q4" s="152" t="s">
        <v>35</v>
      </c>
      <c r="R4" s="152" t="s">
        <v>140</v>
      </c>
      <c r="S4" s="152" t="s">
        <v>51</v>
      </c>
      <c r="T4" s="152">
        <v>44.261217000000002</v>
      </c>
      <c r="U4" s="152">
        <v>21.259302999999999</v>
      </c>
      <c r="V4" s="152">
        <v>11.206541</v>
      </c>
      <c r="W4" s="152">
        <v>28.625249</v>
      </c>
      <c r="X4" s="152">
        <v>5.4468449999999997</v>
      </c>
      <c r="Y4" s="152">
        <v>15.64433</v>
      </c>
      <c r="Z4" s="152">
        <v>6.1349200000000002</v>
      </c>
      <c r="AA4" s="152">
        <v>3.0830299999999999</v>
      </c>
      <c r="AB4" s="152">
        <v>2.4980699999999998</v>
      </c>
      <c r="AC4" s="152">
        <v>2.0454219999999999</v>
      </c>
      <c r="AD4" s="152">
        <v>398.80915299999998</v>
      </c>
      <c r="AE4" s="152">
        <v>456.10114900000002</v>
      </c>
      <c r="AF4" s="152">
        <v>474.68521500000003</v>
      </c>
      <c r="AG4" s="152">
        <v>500.14680900000002</v>
      </c>
      <c r="AH4" s="152">
        <v>480.60365300000001</v>
      </c>
      <c r="AI4" s="152">
        <v>40.746769</v>
      </c>
      <c r="AJ4" s="152">
        <v>43.859521999999998</v>
      </c>
      <c r="AK4" s="152">
        <v>46.760345999999998</v>
      </c>
      <c r="AL4" s="152">
        <v>49.401547999999998</v>
      </c>
      <c r="AM4" s="152">
        <v>44.463265999999997</v>
      </c>
      <c r="AN4" s="152" t="s">
        <v>35</v>
      </c>
      <c r="AO4" s="152" t="s">
        <v>36</v>
      </c>
      <c r="AP4" s="152" t="s">
        <v>140</v>
      </c>
      <c r="AQ4" s="152" t="s">
        <v>51</v>
      </c>
      <c r="AR4" s="152" t="s">
        <v>232</v>
      </c>
      <c r="AS4" s="152">
        <v>154.90062900000001</v>
      </c>
      <c r="AT4" s="152">
        <v>40.857284999999997</v>
      </c>
      <c r="AU4" s="152">
        <v>32.888387000000002</v>
      </c>
      <c r="AV4" s="152">
        <v>21.089206999999998</v>
      </c>
      <c r="AW4" s="152">
        <v>50.633845999999998</v>
      </c>
      <c r="AX4" s="152">
        <v>15.7814</v>
      </c>
      <c r="AY4" s="152">
        <v>4.8812199999999999</v>
      </c>
      <c r="AZ4" s="152">
        <v>2.9432399999999999</v>
      </c>
      <c r="BA4" s="152">
        <v>2.8808199999999999</v>
      </c>
      <c r="BB4" s="152">
        <v>2.43858</v>
      </c>
      <c r="BC4" s="57"/>
    </row>
    <row r="5" spans="1:55" s="1" customFormat="1">
      <c r="A5" s="55" t="s">
        <v>32</v>
      </c>
      <c r="B5" s="55" t="s">
        <v>50</v>
      </c>
      <c r="C5" s="91">
        <v>390730</v>
      </c>
      <c r="D5" s="152">
        <v>148.73095000000001</v>
      </c>
      <c r="E5" s="152">
        <v>162.401377</v>
      </c>
      <c r="F5" s="152">
        <v>138.87400099999999</v>
      </c>
      <c r="G5" s="152">
        <v>149.12822800000001</v>
      </c>
      <c r="H5" s="152">
        <v>140.636607</v>
      </c>
      <c r="I5" s="152">
        <v>22.278219</v>
      </c>
      <c r="J5" s="152">
        <v>29.930499999999999</v>
      </c>
      <c r="K5" s="152">
        <v>24</v>
      </c>
      <c r="L5" s="152">
        <v>19.55592</v>
      </c>
      <c r="M5" s="152">
        <v>19.7</v>
      </c>
      <c r="N5" s="152">
        <v>18.75</v>
      </c>
      <c r="O5" s="152" t="s">
        <v>36</v>
      </c>
      <c r="P5" s="152" t="s">
        <v>43</v>
      </c>
      <c r="Q5" s="152" t="s">
        <v>38</v>
      </c>
      <c r="R5" s="152" t="s">
        <v>35</v>
      </c>
      <c r="S5" s="152" t="s">
        <v>236</v>
      </c>
      <c r="T5" s="152">
        <v>31.587676999999999</v>
      </c>
      <c r="U5" s="152">
        <v>75.658094000000006</v>
      </c>
      <c r="V5" s="152">
        <v>8.8144469999999995</v>
      </c>
      <c r="W5" s="152">
        <v>14.754192</v>
      </c>
      <c r="X5" s="152">
        <v>1.5980049999999999</v>
      </c>
      <c r="Y5" s="152">
        <v>10.021971000000001</v>
      </c>
      <c r="Z5" s="152">
        <v>3.2323599999999999</v>
      </c>
      <c r="AA5" s="152">
        <v>2.5839080000000001</v>
      </c>
      <c r="AB5" s="152">
        <v>2.1655319999999998</v>
      </c>
      <c r="AC5" s="152">
        <v>0.31448999999999999</v>
      </c>
      <c r="AD5" s="152">
        <v>652.50740099999996</v>
      </c>
      <c r="AE5" s="152">
        <v>614.27740200000005</v>
      </c>
      <c r="AF5" s="152">
        <v>739.88861999999995</v>
      </c>
      <c r="AG5" s="152">
        <v>885.253334</v>
      </c>
      <c r="AH5" s="152">
        <v>858.42870400000004</v>
      </c>
      <c r="AI5" s="152">
        <v>247.25950800000001</v>
      </c>
      <c r="AJ5" s="152">
        <v>278.51124900000002</v>
      </c>
      <c r="AK5" s="152">
        <v>300.196077</v>
      </c>
      <c r="AL5" s="152">
        <v>290.57697000000002</v>
      </c>
      <c r="AM5" s="152">
        <v>321.19788</v>
      </c>
      <c r="AN5" s="152" t="s">
        <v>35</v>
      </c>
      <c r="AO5" s="152" t="s">
        <v>36</v>
      </c>
      <c r="AP5" s="152" t="s">
        <v>33</v>
      </c>
      <c r="AQ5" s="152" t="s">
        <v>43</v>
      </c>
      <c r="AR5" s="152" t="s">
        <v>141</v>
      </c>
      <c r="AS5" s="152">
        <v>261.18083200000001</v>
      </c>
      <c r="AT5" s="152">
        <v>121.024061</v>
      </c>
      <c r="AU5" s="152">
        <v>41.576827000000002</v>
      </c>
      <c r="AV5" s="152">
        <v>44.965822000000003</v>
      </c>
      <c r="AW5" s="152">
        <v>29.332397</v>
      </c>
      <c r="AX5" s="152">
        <v>81.5124</v>
      </c>
      <c r="AY5" s="152">
        <v>48.486469999999997</v>
      </c>
      <c r="AZ5" s="152">
        <v>20.89986</v>
      </c>
      <c r="BA5" s="152">
        <v>16.344643999999999</v>
      </c>
      <c r="BB5" s="152">
        <v>13.762236</v>
      </c>
      <c r="BC5" s="57"/>
    </row>
    <row r="6" spans="1:55" s="1" customFormat="1">
      <c r="A6" s="55" t="s">
        <v>32</v>
      </c>
      <c r="B6" s="55" t="s">
        <v>100</v>
      </c>
      <c r="C6" s="91">
        <v>390730</v>
      </c>
      <c r="D6" s="152">
        <v>166.81662800000001</v>
      </c>
      <c r="E6" s="152">
        <v>117.00032899999999</v>
      </c>
      <c r="F6" s="152">
        <v>121.066605</v>
      </c>
      <c r="G6" s="152">
        <v>111.11075</v>
      </c>
      <c r="H6" s="152">
        <v>96.634096999999997</v>
      </c>
      <c r="I6" s="152">
        <v>40.524819000000001</v>
      </c>
      <c r="J6" s="152">
        <v>37.123069000000001</v>
      </c>
      <c r="K6" s="152">
        <v>28.23</v>
      </c>
      <c r="L6" s="152">
        <v>21.063469000000001</v>
      </c>
      <c r="M6" s="152">
        <v>18.431636999999998</v>
      </c>
      <c r="N6" s="152"/>
      <c r="O6" s="152" t="s">
        <v>140</v>
      </c>
      <c r="P6" s="152" t="s">
        <v>36</v>
      </c>
      <c r="Q6" s="152" t="s">
        <v>232</v>
      </c>
      <c r="R6" s="152" t="s">
        <v>43</v>
      </c>
      <c r="S6" s="152" t="s">
        <v>51</v>
      </c>
      <c r="T6" s="152">
        <v>13.347238000000001</v>
      </c>
      <c r="U6" s="152">
        <v>13.520144</v>
      </c>
      <c r="V6" s="152">
        <v>4.5385939999999998</v>
      </c>
      <c r="W6" s="152">
        <v>33.992562</v>
      </c>
      <c r="X6" s="152">
        <v>3.7811680000000001</v>
      </c>
      <c r="Y6" s="152">
        <v>2.9789300000000001</v>
      </c>
      <c r="Z6" s="152">
        <v>2.9754040000000002</v>
      </c>
      <c r="AA6" s="152">
        <v>1.8940900000000001</v>
      </c>
      <c r="AB6" s="152">
        <v>1.6740900000000001</v>
      </c>
      <c r="AC6" s="152">
        <v>1.18574</v>
      </c>
      <c r="AD6" s="152">
        <v>190.96588399999999</v>
      </c>
      <c r="AE6" s="152">
        <v>189.45054300000001</v>
      </c>
      <c r="AF6" s="152">
        <v>202.389802</v>
      </c>
      <c r="AG6" s="152">
        <v>197.218816</v>
      </c>
      <c r="AH6" s="152">
        <v>168.048203</v>
      </c>
      <c r="AI6" s="152">
        <v>28.209997000000001</v>
      </c>
      <c r="AJ6" s="152">
        <v>27.730035000000001</v>
      </c>
      <c r="AK6" s="152">
        <v>20.309999999999999</v>
      </c>
      <c r="AL6" s="152">
        <v>13.964626000000001</v>
      </c>
      <c r="AM6" s="152">
        <v>9.9955499999999997</v>
      </c>
      <c r="AN6" s="152" t="s">
        <v>237</v>
      </c>
      <c r="AO6" s="152" t="s">
        <v>140</v>
      </c>
      <c r="AP6" s="152" t="s">
        <v>139</v>
      </c>
      <c r="AQ6" s="152" t="s">
        <v>51</v>
      </c>
      <c r="AR6" s="152" t="s">
        <v>17</v>
      </c>
      <c r="AS6" s="152">
        <v>27.599208000000001</v>
      </c>
      <c r="AT6" s="152">
        <v>40.085256000000001</v>
      </c>
      <c r="AU6" s="152">
        <v>35.028480999999999</v>
      </c>
      <c r="AV6" s="152">
        <v>27.432061000000001</v>
      </c>
      <c r="AW6" s="152">
        <v>2.886263</v>
      </c>
      <c r="AX6" s="152">
        <v>6.5303699999999996</v>
      </c>
      <c r="AY6" s="152">
        <v>3.9790000000000001</v>
      </c>
      <c r="AZ6" s="152">
        <v>2.8832499999999999</v>
      </c>
      <c r="BA6" s="152">
        <v>2.22194</v>
      </c>
      <c r="BB6" s="152">
        <v>0.92064000000000001</v>
      </c>
      <c r="BC6" s="57"/>
    </row>
    <row r="7" spans="1:55" s="1" customFormat="1">
      <c r="A7" s="55" t="s">
        <v>32</v>
      </c>
      <c r="B7" s="166" t="s">
        <v>52</v>
      </c>
      <c r="C7" s="91">
        <v>390730</v>
      </c>
      <c r="D7" s="152">
        <v>126.84533040993986</v>
      </c>
      <c r="E7" s="152">
        <v>119.37088568517066</v>
      </c>
      <c r="F7" s="152">
        <v>119.69631840558135</v>
      </c>
      <c r="G7" s="152">
        <v>153.35349424010735</v>
      </c>
      <c r="H7" s="152">
        <v>133.35744029491889</v>
      </c>
      <c r="I7" s="152">
        <v>19</v>
      </c>
      <c r="J7" s="152">
        <v>22</v>
      </c>
      <c r="K7" s="152">
        <v>19.45</v>
      </c>
      <c r="L7" s="152">
        <v>20.11</v>
      </c>
      <c r="M7" s="152">
        <v>18.55</v>
      </c>
      <c r="N7" s="152"/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  <c r="X7" s="152">
        <v>0</v>
      </c>
      <c r="Y7" s="152">
        <v>0</v>
      </c>
      <c r="Z7" s="152">
        <v>0</v>
      </c>
      <c r="AA7" s="152">
        <v>0</v>
      </c>
      <c r="AB7" s="152">
        <v>0</v>
      </c>
      <c r="AC7" s="152">
        <v>0</v>
      </c>
      <c r="AD7" s="152">
        <v>310.91550000000001</v>
      </c>
      <c r="AE7" s="152">
        <v>321.65315000000004</v>
      </c>
      <c r="AF7" s="152">
        <v>336.93730000000005</v>
      </c>
      <c r="AG7" s="152">
        <v>360.83460000000002</v>
      </c>
      <c r="AH7" s="152">
        <v>375.47455555555558</v>
      </c>
      <c r="AI7" s="152">
        <v>117.81753500689261</v>
      </c>
      <c r="AJ7" s="152">
        <v>145.83642546447501</v>
      </c>
      <c r="AK7" s="152">
        <v>136.70605672374327</v>
      </c>
      <c r="AL7" s="152">
        <v>118.44092613060073</v>
      </c>
      <c r="AM7" s="152">
        <v>140.49114466515636</v>
      </c>
      <c r="AN7" s="152">
        <v>0</v>
      </c>
      <c r="AO7" s="152">
        <v>0</v>
      </c>
      <c r="AP7" s="152">
        <v>0</v>
      </c>
      <c r="AQ7" s="152">
        <v>0</v>
      </c>
      <c r="AR7" s="152">
        <v>0</v>
      </c>
      <c r="AS7" s="152">
        <v>0</v>
      </c>
      <c r="AT7" s="152">
        <v>0</v>
      </c>
      <c r="AU7" s="152">
        <v>0</v>
      </c>
      <c r="AV7" s="152">
        <v>0</v>
      </c>
      <c r="AW7" s="152">
        <v>0</v>
      </c>
      <c r="AX7" s="152">
        <v>0</v>
      </c>
      <c r="AY7" s="152">
        <v>0</v>
      </c>
      <c r="AZ7" s="152">
        <v>0</v>
      </c>
      <c r="BA7" s="152">
        <v>0</v>
      </c>
      <c r="BB7" s="152">
        <v>0</v>
      </c>
      <c r="BC7" s="57"/>
    </row>
    <row r="8" spans="1:55" s="1" customFormat="1">
      <c r="A8" s="55" t="s">
        <v>32</v>
      </c>
      <c r="B8" s="55" t="s">
        <v>17</v>
      </c>
      <c r="C8" s="91">
        <v>390730</v>
      </c>
      <c r="D8" s="152">
        <v>42.831755999999999</v>
      </c>
      <c r="E8" s="152">
        <v>35.618417999999998</v>
      </c>
      <c r="F8" s="152">
        <v>33.763196999999998</v>
      </c>
      <c r="G8" s="152">
        <v>43.595866000000001</v>
      </c>
      <c r="H8" s="152">
        <v>44.436984000000002</v>
      </c>
      <c r="I8" s="152">
        <v>14.411253</v>
      </c>
      <c r="J8" s="152">
        <v>11.555057</v>
      </c>
      <c r="K8" s="152">
        <v>10.466407999999999</v>
      </c>
      <c r="L8" s="152">
        <v>10.800535999999999</v>
      </c>
      <c r="M8" s="152">
        <v>10.275337</v>
      </c>
      <c r="N8" s="152"/>
      <c r="O8" s="152" t="s">
        <v>36</v>
      </c>
      <c r="P8" s="152" t="s">
        <v>232</v>
      </c>
      <c r="Q8" s="152" t="s">
        <v>35</v>
      </c>
      <c r="R8" s="152" t="s">
        <v>100</v>
      </c>
      <c r="S8" s="152" t="s">
        <v>38</v>
      </c>
      <c r="T8" s="152">
        <v>10.289166</v>
      </c>
      <c r="U8" s="152">
        <v>3.936429</v>
      </c>
      <c r="V8" s="152">
        <v>4.7242920000000002</v>
      </c>
      <c r="W8" s="152">
        <v>2.0884179999999999</v>
      </c>
      <c r="X8" s="152">
        <v>2.612349</v>
      </c>
      <c r="Y8" s="152">
        <v>2.8308089999999999</v>
      </c>
      <c r="Z8" s="152">
        <v>1.5661780000000001</v>
      </c>
      <c r="AA8" s="152">
        <v>1.2294609999999999</v>
      </c>
      <c r="AB8" s="152">
        <v>0.79961000000000004</v>
      </c>
      <c r="AC8" s="152">
        <v>0.49663499999999999</v>
      </c>
      <c r="AD8" s="152">
        <v>8.8162489999999991</v>
      </c>
      <c r="AE8" s="152">
        <v>10.135638999999999</v>
      </c>
      <c r="AF8" s="152">
        <v>6.9620199999999999</v>
      </c>
      <c r="AG8" s="152">
        <v>4.9096789999999997</v>
      </c>
      <c r="AH8" s="152">
        <v>5.8030280000000003</v>
      </c>
      <c r="AI8" s="152">
        <v>3.1300050000000001</v>
      </c>
      <c r="AJ8" s="152">
        <v>4.6810099999999997</v>
      </c>
      <c r="AK8" s="152">
        <v>3.6908560000000001</v>
      </c>
      <c r="AL8" s="152">
        <v>1.2870349999999999</v>
      </c>
      <c r="AM8" s="152">
        <v>1.4035010000000001</v>
      </c>
      <c r="AN8" s="152" t="s">
        <v>51</v>
      </c>
      <c r="AO8" s="152" t="s">
        <v>239</v>
      </c>
      <c r="AP8" s="152" t="s">
        <v>240</v>
      </c>
      <c r="AQ8" s="152" t="s">
        <v>140</v>
      </c>
      <c r="AR8" s="152" t="s">
        <v>237</v>
      </c>
      <c r="AS8" s="152">
        <v>2.8427600000000002</v>
      </c>
      <c r="AT8" s="152">
        <v>0.25312499999999999</v>
      </c>
      <c r="AU8" s="152">
        <v>0.49603000000000003</v>
      </c>
      <c r="AV8" s="152">
        <v>0.119558</v>
      </c>
      <c r="AW8" s="152">
        <v>0.33983099999999999</v>
      </c>
      <c r="AX8" s="152">
        <v>0.96389499999999995</v>
      </c>
      <c r="AY8" s="152">
        <v>7.2467000000000004E-2</v>
      </c>
      <c r="AZ8" s="152">
        <v>6.3381000000000007E-2</v>
      </c>
      <c r="BA8" s="152">
        <v>5.5543000000000002E-2</v>
      </c>
      <c r="BB8" s="152">
        <v>4.4814E-2</v>
      </c>
      <c r="BC8" s="57"/>
    </row>
    <row r="9" spans="1:55" s="1" customFormat="1">
      <c r="A9" s="55" t="s">
        <v>32</v>
      </c>
      <c r="B9" s="55" t="s">
        <v>51</v>
      </c>
      <c r="C9" s="91">
        <v>390730</v>
      </c>
      <c r="D9" s="152">
        <v>119.18296599999999</v>
      </c>
      <c r="E9" s="152">
        <v>137.66699700000001</v>
      </c>
      <c r="F9" s="152">
        <v>148.96392800000001</v>
      </c>
      <c r="G9" s="152">
        <v>168.48738700000001</v>
      </c>
      <c r="H9" s="152">
        <v>137.54090600000001</v>
      </c>
      <c r="I9" s="152">
        <v>19</v>
      </c>
      <c r="J9" s="152">
        <v>22</v>
      </c>
      <c r="K9" s="152">
        <v>25.66</v>
      </c>
      <c r="L9" s="152">
        <v>28.414902000000001</v>
      </c>
      <c r="M9" s="152">
        <v>33.051372000000001</v>
      </c>
      <c r="N9" s="152"/>
      <c r="O9" s="152" t="s">
        <v>35</v>
      </c>
      <c r="P9" s="152" t="s">
        <v>43</v>
      </c>
      <c r="Q9" s="152" t="s">
        <v>100</v>
      </c>
      <c r="R9" s="152" t="s">
        <v>232</v>
      </c>
      <c r="S9" s="152" t="s">
        <v>36</v>
      </c>
      <c r="T9" s="152">
        <v>30.783460000000002</v>
      </c>
      <c r="U9" s="152">
        <v>36.715249</v>
      </c>
      <c r="V9" s="152">
        <v>18.488754</v>
      </c>
      <c r="W9" s="152">
        <v>11.943652</v>
      </c>
      <c r="X9" s="152">
        <v>12.440678</v>
      </c>
      <c r="Y9" s="152">
        <v>8.5996780000000008</v>
      </c>
      <c r="Z9" s="152">
        <v>7.4944439999999997</v>
      </c>
      <c r="AA9" s="152">
        <v>3.5873200000000001</v>
      </c>
      <c r="AB9" s="152">
        <v>3.4746730000000001</v>
      </c>
      <c r="AC9" s="152">
        <v>2.3293349999999999</v>
      </c>
      <c r="AD9" s="152">
        <v>162.40128000000001</v>
      </c>
      <c r="AE9" s="152">
        <v>146.507385</v>
      </c>
      <c r="AF9" s="152">
        <v>164.06504699999999</v>
      </c>
      <c r="AG9" s="152">
        <v>186.25070700000001</v>
      </c>
      <c r="AH9" s="152">
        <v>175.98845299999999</v>
      </c>
      <c r="AI9" s="152">
        <v>38.340000000000003</v>
      </c>
      <c r="AJ9" s="152">
        <v>34.78</v>
      </c>
      <c r="AK9" s="152">
        <v>41</v>
      </c>
      <c r="AL9" s="152">
        <v>56.893945000000002</v>
      </c>
      <c r="AM9" s="152">
        <v>47.039887999999998</v>
      </c>
      <c r="AN9" s="152" t="s">
        <v>35</v>
      </c>
      <c r="AO9" s="152" t="s">
        <v>36</v>
      </c>
      <c r="AP9" s="152" t="s">
        <v>33</v>
      </c>
      <c r="AQ9" s="152" t="s">
        <v>237</v>
      </c>
      <c r="AR9" s="152" t="s">
        <v>140</v>
      </c>
      <c r="AS9" s="152">
        <v>29.657882000000001</v>
      </c>
      <c r="AT9" s="152">
        <v>28.723786</v>
      </c>
      <c r="AU9" s="152">
        <v>27.642610000000001</v>
      </c>
      <c r="AV9" s="152">
        <v>17.014268000000001</v>
      </c>
      <c r="AW9" s="152">
        <v>10.974132000000001</v>
      </c>
      <c r="AX9" s="152">
        <v>8.4332569999999993</v>
      </c>
      <c r="AY9" s="152">
        <v>8.3022799999999997</v>
      </c>
      <c r="AZ9" s="152">
        <v>7.0741350000000001</v>
      </c>
      <c r="BA9" s="152">
        <v>4.4278659999999999</v>
      </c>
      <c r="BB9" s="152">
        <v>2.5883389999999999</v>
      </c>
      <c r="BC9" s="57"/>
    </row>
    <row r="10" spans="1:55" s="1" customFormat="1">
      <c r="A10" s="55" t="s">
        <v>41</v>
      </c>
      <c r="B10" s="55" t="s">
        <v>38</v>
      </c>
      <c r="C10" s="91">
        <v>390730</v>
      </c>
      <c r="D10" s="152">
        <v>510.554282</v>
      </c>
      <c r="E10" s="152">
        <v>550.09037799999999</v>
      </c>
      <c r="F10" s="152">
        <v>597.98456199999998</v>
      </c>
      <c r="G10" s="152">
        <v>669.94356100000005</v>
      </c>
      <c r="H10" s="152">
        <v>569.35718499999996</v>
      </c>
      <c r="I10" s="152">
        <v>169.28065799999999</v>
      </c>
      <c r="J10" s="152">
        <v>170.57863</v>
      </c>
      <c r="K10" s="152">
        <v>175.938311</v>
      </c>
      <c r="L10" s="152">
        <v>0</v>
      </c>
      <c r="M10" s="152">
        <v>155.01783699999999</v>
      </c>
      <c r="N10" s="152"/>
      <c r="O10" s="152" t="s">
        <v>102</v>
      </c>
      <c r="P10" s="152" t="s">
        <v>105</v>
      </c>
      <c r="Q10" s="152" t="s">
        <v>241</v>
      </c>
      <c r="R10" s="152" t="s">
        <v>242</v>
      </c>
      <c r="S10" s="152" t="s">
        <v>44</v>
      </c>
      <c r="T10" s="152">
        <v>111.25161199999999</v>
      </c>
      <c r="U10" s="152">
        <v>205.36622</v>
      </c>
      <c r="V10" s="152">
        <v>55.619155999999997</v>
      </c>
      <c r="W10" s="152">
        <v>24.329874</v>
      </c>
      <c r="X10" s="152">
        <v>27.287078000000001</v>
      </c>
      <c r="Y10" s="152">
        <v>46.283096</v>
      </c>
      <c r="Z10" s="152">
        <v>36.365673999999999</v>
      </c>
      <c r="AA10" s="152">
        <v>22.257525000000001</v>
      </c>
      <c r="AB10" s="152">
        <v>9.9292770000000008</v>
      </c>
      <c r="AC10" s="152">
        <v>7.4879220000000002</v>
      </c>
      <c r="AD10" s="152">
        <v>934.89773200000002</v>
      </c>
      <c r="AE10" s="152">
        <v>952.066869</v>
      </c>
      <c r="AF10" s="152">
        <v>1018.0907110000001</v>
      </c>
      <c r="AG10" s="152">
        <v>1181.374204</v>
      </c>
      <c r="AH10" s="152">
        <v>1075.749587</v>
      </c>
      <c r="AI10" s="152">
        <v>264.28092199999998</v>
      </c>
      <c r="AJ10" s="152">
        <v>270.42752899999999</v>
      </c>
      <c r="AK10" s="152">
        <v>276.27136899999999</v>
      </c>
      <c r="AL10" s="152">
        <v>284.343729</v>
      </c>
      <c r="AM10" s="152">
        <v>270.01243699999998</v>
      </c>
      <c r="AN10" s="152" t="s">
        <v>44</v>
      </c>
      <c r="AO10" s="152" t="s">
        <v>102</v>
      </c>
      <c r="AP10" s="152" t="s">
        <v>103</v>
      </c>
      <c r="AQ10" s="152" t="s">
        <v>141</v>
      </c>
      <c r="AR10" s="152" t="s">
        <v>37</v>
      </c>
      <c r="AS10" s="152">
        <v>78.661027000000004</v>
      </c>
      <c r="AT10" s="152">
        <v>79.249763999999999</v>
      </c>
      <c r="AU10" s="152">
        <v>107.297442</v>
      </c>
      <c r="AV10" s="152">
        <v>71.092341000000005</v>
      </c>
      <c r="AW10" s="152">
        <v>64.746893999999998</v>
      </c>
      <c r="AX10" s="152">
        <v>24.251355</v>
      </c>
      <c r="AY10" s="152">
        <v>23.155241</v>
      </c>
      <c r="AZ10" s="152">
        <v>22.054601000000002</v>
      </c>
      <c r="BA10" s="152">
        <v>21.533252999999998</v>
      </c>
      <c r="BB10" s="152">
        <v>17.146820999999999</v>
      </c>
      <c r="BC10" s="58"/>
    </row>
    <row r="11" spans="1:55">
      <c r="A11" s="55" t="s">
        <v>41</v>
      </c>
      <c r="B11" s="55" t="s">
        <v>37</v>
      </c>
      <c r="C11" s="91">
        <v>390730</v>
      </c>
      <c r="D11" s="152">
        <v>119.609607</v>
      </c>
      <c r="E11" s="152">
        <v>111.50420200000001</v>
      </c>
      <c r="F11" s="152">
        <v>132.14941099999999</v>
      </c>
      <c r="G11" s="152">
        <v>168.84020599999999</v>
      </c>
      <c r="H11" s="152">
        <v>149.43715399999999</v>
      </c>
      <c r="I11" s="152">
        <v>0</v>
      </c>
      <c r="J11" s="152">
        <v>0</v>
      </c>
      <c r="K11" s="152">
        <v>0</v>
      </c>
      <c r="L11" s="152">
        <v>0</v>
      </c>
      <c r="M11" s="152">
        <v>0</v>
      </c>
      <c r="N11" s="152"/>
      <c r="O11" s="152" t="s">
        <v>38</v>
      </c>
      <c r="P11" s="152" t="s">
        <v>102</v>
      </c>
      <c r="Q11" s="152" t="s">
        <v>232</v>
      </c>
      <c r="R11" s="152" t="s">
        <v>105</v>
      </c>
      <c r="S11" s="152" t="s">
        <v>241</v>
      </c>
      <c r="T11" s="152">
        <v>47.178381999999999</v>
      </c>
      <c r="U11" s="152">
        <v>22.123263999999999</v>
      </c>
      <c r="V11" s="152">
        <v>19.092952</v>
      </c>
      <c r="W11" s="152">
        <v>16.832827999999999</v>
      </c>
      <c r="X11" s="152">
        <v>6.1050550000000001</v>
      </c>
      <c r="Y11" s="152">
        <v>14.836518999999999</v>
      </c>
      <c r="Z11" s="152">
        <v>8.0832420000000003</v>
      </c>
      <c r="AA11" s="152">
        <v>7.9244190000000003</v>
      </c>
      <c r="AB11" s="152">
        <v>3.3562449999999999</v>
      </c>
      <c r="AC11" s="152">
        <v>2.4044599999999998</v>
      </c>
      <c r="AD11" s="152">
        <v>89.288303999999997</v>
      </c>
      <c r="AE11" s="152">
        <v>78.385231000000005</v>
      </c>
      <c r="AF11" s="152">
        <v>88.350513000000007</v>
      </c>
      <c r="AG11" s="152">
        <v>103.75555300000001</v>
      </c>
      <c r="AH11" s="152">
        <v>107.62318399999999</v>
      </c>
      <c r="AI11" s="152">
        <v>27.172740999999998</v>
      </c>
      <c r="AJ11" s="152">
        <v>24.420869</v>
      </c>
      <c r="AK11" s="152">
        <v>26.023136999999998</v>
      </c>
      <c r="AL11" s="152">
        <v>27.376615000000001</v>
      </c>
      <c r="AM11" s="152">
        <v>0</v>
      </c>
      <c r="AN11" s="152" t="s">
        <v>38</v>
      </c>
      <c r="AO11" s="152" t="s">
        <v>141</v>
      </c>
      <c r="AP11" s="152" t="s">
        <v>35</v>
      </c>
      <c r="AQ11" s="152" t="s">
        <v>54</v>
      </c>
      <c r="AR11" s="152" t="s">
        <v>243</v>
      </c>
      <c r="AS11" s="152">
        <v>11.398498999999999</v>
      </c>
      <c r="AT11" s="152">
        <v>7.1643759999999999</v>
      </c>
      <c r="AU11" s="152">
        <v>7.0821810000000003</v>
      </c>
      <c r="AV11" s="152">
        <v>7.1176370000000002</v>
      </c>
      <c r="AW11" s="152">
        <v>4.8404030000000002</v>
      </c>
      <c r="AX11" s="152">
        <v>3.1251440000000001</v>
      </c>
      <c r="AY11" s="152">
        <v>2.8043800000000001</v>
      </c>
      <c r="AZ11" s="152">
        <v>2.070881</v>
      </c>
      <c r="BA11" s="152">
        <v>1.962601</v>
      </c>
      <c r="BB11" s="152">
        <v>1.8906449999999999</v>
      </c>
    </row>
    <row r="12" spans="1:55">
      <c r="A12" s="55" t="s">
        <v>41</v>
      </c>
      <c r="B12" s="55" t="s">
        <v>44</v>
      </c>
      <c r="C12" s="91">
        <v>390730</v>
      </c>
      <c r="D12" s="152">
        <v>182.889477</v>
      </c>
      <c r="E12" s="152">
        <v>166.56344899999999</v>
      </c>
      <c r="F12" s="152">
        <v>192.97153299999999</v>
      </c>
      <c r="G12" s="152">
        <v>218.03466399999999</v>
      </c>
      <c r="H12" s="152">
        <v>190.722972</v>
      </c>
      <c r="I12" s="152">
        <v>67.281706</v>
      </c>
      <c r="J12" s="152">
        <v>70.495164000000003</v>
      </c>
      <c r="K12" s="152">
        <v>73.933897000000002</v>
      </c>
      <c r="L12" s="152">
        <v>65.893585000000002</v>
      </c>
      <c r="M12" s="152">
        <v>64.578423999999998</v>
      </c>
      <c r="N12" s="152"/>
      <c r="O12" s="152" t="s">
        <v>38</v>
      </c>
      <c r="P12" s="152" t="s">
        <v>102</v>
      </c>
      <c r="Q12" s="152" t="s">
        <v>33</v>
      </c>
      <c r="R12" s="152" t="s">
        <v>232</v>
      </c>
      <c r="S12" s="152" t="s">
        <v>241</v>
      </c>
      <c r="T12" s="152">
        <v>71.871861999999993</v>
      </c>
      <c r="U12" s="152">
        <v>24.124462000000001</v>
      </c>
      <c r="V12" s="152">
        <v>20.090040999999999</v>
      </c>
      <c r="W12" s="152">
        <v>16.954073999999999</v>
      </c>
      <c r="X12" s="152">
        <v>10.388023</v>
      </c>
      <c r="Y12" s="152">
        <v>24.604952000000001</v>
      </c>
      <c r="Z12" s="152">
        <v>8.2374469999999995</v>
      </c>
      <c r="AA12" s="152">
        <v>8.2260819999999999</v>
      </c>
      <c r="AB12" s="152">
        <v>6.7653920000000003</v>
      </c>
      <c r="AC12" s="152">
        <v>4.4386700000000001</v>
      </c>
      <c r="AD12" s="152">
        <v>135.91941600000001</v>
      </c>
      <c r="AE12" s="152">
        <v>146.792641</v>
      </c>
      <c r="AF12" s="152">
        <v>158.07730900000001</v>
      </c>
      <c r="AG12" s="152">
        <v>162.46392800000001</v>
      </c>
      <c r="AH12" s="152">
        <v>141.48266599999999</v>
      </c>
      <c r="AI12" s="152">
        <v>38.238917999999998</v>
      </c>
      <c r="AJ12" s="152">
        <v>41.388753999999999</v>
      </c>
      <c r="AK12" s="152">
        <v>42.939315999999998</v>
      </c>
      <c r="AL12" s="152">
        <v>39.257897999999997</v>
      </c>
      <c r="AM12" s="152">
        <v>35.008603000000001</v>
      </c>
      <c r="AN12" s="152" t="s">
        <v>38</v>
      </c>
      <c r="AO12" s="152" t="s">
        <v>35</v>
      </c>
      <c r="AP12" s="152" t="s">
        <v>18</v>
      </c>
      <c r="AQ12" s="152" t="s">
        <v>54</v>
      </c>
      <c r="AR12" s="152" t="s">
        <v>141</v>
      </c>
      <c r="AS12" s="152">
        <v>23.545337</v>
      </c>
      <c r="AT12" s="152">
        <v>21.255454</v>
      </c>
      <c r="AU12" s="152">
        <v>12.760602</v>
      </c>
      <c r="AV12" s="152">
        <v>9.2023759999999992</v>
      </c>
      <c r="AW12" s="152">
        <v>5.5828369999999996</v>
      </c>
      <c r="AX12" s="152">
        <v>7.1543409999999996</v>
      </c>
      <c r="AY12" s="152">
        <v>5.579002</v>
      </c>
      <c r="AZ12" s="152">
        <v>2.9280400000000002</v>
      </c>
      <c r="BA12" s="152">
        <v>2.4370810000000001</v>
      </c>
      <c r="BB12" s="152">
        <v>1.59365</v>
      </c>
    </row>
    <row r="13" spans="1:55">
      <c r="A13" s="55" t="s">
        <v>41</v>
      </c>
      <c r="B13" s="55" t="s">
        <v>105</v>
      </c>
      <c r="C13" s="91">
        <v>390730</v>
      </c>
      <c r="D13" s="152">
        <v>55.313101000000003</v>
      </c>
      <c r="E13" s="152">
        <v>51.833916000000002</v>
      </c>
      <c r="F13" s="152">
        <v>56.612803999999997</v>
      </c>
      <c r="G13" s="152">
        <v>65.944846999999996</v>
      </c>
      <c r="H13" s="152">
        <v>68.707704000000007</v>
      </c>
      <c r="I13" s="152">
        <v>12.767426</v>
      </c>
      <c r="J13" s="152">
        <v>12.937746000000001</v>
      </c>
      <c r="K13" s="152">
        <v>13.418002</v>
      </c>
      <c r="L13" s="152">
        <v>13.741564</v>
      </c>
      <c r="M13" s="152">
        <v>16.462824000000001</v>
      </c>
      <c r="N13" s="152"/>
      <c r="O13" s="152" t="s">
        <v>38</v>
      </c>
      <c r="P13" s="152" t="s">
        <v>242</v>
      </c>
      <c r="Q13" s="152" t="s">
        <v>102</v>
      </c>
      <c r="R13" s="152" t="s">
        <v>44</v>
      </c>
      <c r="S13" s="152" t="s">
        <v>241</v>
      </c>
      <c r="T13" s="152">
        <v>36.761355999999999</v>
      </c>
      <c r="U13" s="152">
        <v>4.8410799999999998</v>
      </c>
      <c r="V13" s="152">
        <v>3.3086259999999998</v>
      </c>
      <c r="W13" s="152">
        <v>3.3850880000000001</v>
      </c>
      <c r="X13" s="152">
        <v>1.0901670000000001</v>
      </c>
      <c r="Y13" s="152">
        <v>9.0956150000000004</v>
      </c>
      <c r="Z13" s="152">
        <v>2.5277289999999999</v>
      </c>
      <c r="AA13" s="152">
        <v>0.99677700000000002</v>
      </c>
      <c r="AB13" s="152">
        <v>0.95153500000000002</v>
      </c>
      <c r="AC13" s="152">
        <v>0.423794</v>
      </c>
      <c r="AD13" s="152">
        <v>220.484747</v>
      </c>
      <c r="AE13" s="152">
        <v>273.54317300000002</v>
      </c>
      <c r="AF13" s="152">
        <v>292.75241399999999</v>
      </c>
      <c r="AG13" s="152">
        <v>345.418342</v>
      </c>
      <c r="AH13" s="152">
        <v>297.94667500000003</v>
      </c>
      <c r="AI13" s="152">
        <v>56.002324999999999</v>
      </c>
      <c r="AJ13" s="152">
        <v>53.379472999999997</v>
      </c>
      <c r="AK13" s="152">
        <v>58.173380000000002</v>
      </c>
      <c r="AL13" s="152">
        <v>63.205182999999998</v>
      </c>
      <c r="AM13" s="152">
        <v>55.960219000000002</v>
      </c>
      <c r="AN13" s="152" t="s">
        <v>38</v>
      </c>
      <c r="AO13" s="152" t="s">
        <v>103</v>
      </c>
      <c r="AP13" s="152" t="s">
        <v>244</v>
      </c>
      <c r="AQ13" s="152" t="s">
        <v>37</v>
      </c>
      <c r="AR13" s="152" t="s">
        <v>33</v>
      </c>
      <c r="AS13" s="152">
        <v>157.645321</v>
      </c>
      <c r="AT13" s="152">
        <v>31.113437999999999</v>
      </c>
      <c r="AU13" s="152">
        <v>10.682287000000001</v>
      </c>
      <c r="AV13" s="152">
        <v>12.240482999999999</v>
      </c>
      <c r="AW13" s="152">
        <v>8.6600979999999996</v>
      </c>
      <c r="AX13" s="152">
        <v>26.718986000000001</v>
      </c>
      <c r="AY13" s="152">
        <v>6.3016310000000004</v>
      </c>
      <c r="AZ13" s="152">
        <v>3.3849719999999999</v>
      </c>
      <c r="BA13" s="152">
        <v>3.0105050000000002</v>
      </c>
      <c r="BB13" s="152">
        <v>2.6815709999999999</v>
      </c>
    </row>
    <row r="14" spans="1:55" s="26" customFormat="1">
      <c r="A14" s="55" t="s">
        <v>41</v>
      </c>
      <c r="B14" s="55" t="s">
        <v>102</v>
      </c>
      <c r="C14" s="91">
        <v>390730</v>
      </c>
      <c r="D14" s="152">
        <v>102.845738</v>
      </c>
      <c r="E14" s="152">
        <v>100.257937</v>
      </c>
      <c r="F14" s="152">
        <v>106.12257</v>
      </c>
      <c r="G14" s="152">
        <v>148.83514199999999</v>
      </c>
      <c r="H14" s="152">
        <v>134.98515599999999</v>
      </c>
      <c r="I14" s="152">
        <v>33.684669</v>
      </c>
      <c r="J14" s="152">
        <v>41.977922999999997</v>
      </c>
      <c r="K14" s="152">
        <v>43.244625999999997</v>
      </c>
      <c r="L14" s="152">
        <v>47.57978</v>
      </c>
      <c r="M14" s="152">
        <v>42.689681</v>
      </c>
      <c r="N14" s="152"/>
      <c r="O14" s="152" t="s">
        <v>38</v>
      </c>
      <c r="P14" s="152" t="s">
        <v>97</v>
      </c>
      <c r="Q14" s="152" t="s">
        <v>232</v>
      </c>
      <c r="R14" s="152" t="s">
        <v>54</v>
      </c>
      <c r="S14" s="152" t="s">
        <v>36</v>
      </c>
      <c r="T14" s="152">
        <v>69.152777999999998</v>
      </c>
      <c r="U14" s="152">
        <v>19.659155999999999</v>
      </c>
      <c r="V14" s="152">
        <v>12.493382</v>
      </c>
      <c r="W14" s="152">
        <v>7.4082220000000003</v>
      </c>
      <c r="X14" s="152">
        <v>9.2132159999999992</v>
      </c>
      <c r="Y14" s="152">
        <v>22.842400000000001</v>
      </c>
      <c r="Z14" s="152">
        <v>6.0590299999999999</v>
      </c>
      <c r="AA14" s="152">
        <v>4.7996800000000004</v>
      </c>
      <c r="AB14" s="152">
        <v>2.2281399999999998</v>
      </c>
      <c r="AC14" s="152">
        <v>1.6127100000000001</v>
      </c>
      <c r="AD14" s="152">
        <v>427.886415</v>
      </c>
      <c r="AE14" s="152">
        <v>340.35565600000001</v>
      </c>
      <c r="AF14" s="152">
        <v>341.63504399999999</v>
      </c>
      <c r="AG14" s="152">
        <v>375.109849</v>
      </c>
      <c r="AH14" s="152">
        <v>351.69248199999998</v>
      </c>
      <c r="AI14" s="152">
        <v>149.117043</v>
      </c>
      <c r="AJ14" s="152">
        <v>143.663285</v>
      </c>
      <c r="AK14" s="152">
        <v>145.452809</v>
      </c>
      <c r="AL14" s="152">
        <v>132.32717</v>
      </c>
      <c r="AM14" s="152">
        <v>133.41965500000001</v>
      </c>
      <c r="AN14" s="152" t="s">
        <v>38</v>
      </c>
      <c r="AO14" s="152" t="s">
        <v>35</v>
      </c>
      <c r="AP14" s="152" t="s">
        <v>103</v>
      </c>
      <c r="AQ14" s="152" t="s">
        <v>36</v>
      </c>
      <c r="AR14" s="152" t="s">
        <v>44</v>
      </c>
      <c r="AS14" s="152">
        <v>102.527208</v>
      </c>
      <c r="AT14" s="152">
        <v>61.943218000000002</v>
      </c>
      <c r="AU14" s="152">
        <v>22.88663</v>
      </c>
      <c r="AV14" s="152">
        <v>30.696314999999998</v>
      </c>
      <c r="AW14" s="152">
        <v>19.067097</v>
      </c>
      <c r="AX14" s="152">
        <v>48.232300000000002</v>
      </c>
      <c r="AY14" s="152">
        <v>15.889699999999999</v>
      </c>
      <c r="AZ14" s="152">
        <v>9.4361999999999995</v>
      </c>
      <c r="BA14" s="152">
        <v>8.7489600000000003</v>
      </c>
      <c r="BB14" s="152">
        <v>7.8696400000000004</v>
      </c>
    </row>
    <row r="15" spans="1:55" s="26" customFormat="1">
      <c r="A15" s="55" t="s">
        <v>41</v>
      </c>
      <c r="B15" s="55" t="s">
        <v>98</v>
      </c>
      <c r="C15" s="91">
        <v>390730</v>
      </c>
      <c r="D15" s="152">
        <v>59.786538999999998</v>
      </c>
      <c r="E15" s="152">
        <v>54.155478000000002</v>
      </c>
      <c r="F15" s="152">
        <v>56.881596999999999</v>
      </c>
      <c r="G15" s="152">
        <v>85.695510999999996</v>
      </c>
      <c r="H15" s="152">
        <v>83.040598000000003</v>
      </c>
      <c r="I15" s="152">
        <v>18.945079</v>
      </c>
      <c r="J15" s="152">
        <v>19.233720999999999</v>
      </c>
      <c r="K15" s="152">
        <v>18.284889</v>
      </c>
      <c r="L15" s="152">
        <v>22.558116999999999</v>
      </c>
      <c r="M15" s="152">
        <v>24.711625000000002</v>
      </c>
      <c r="N15" s="152"/>
      <c r="O15" s="152" t="s">
        <v>38</v>
      </c>
      <c r="P15" s="152" t="s">
        <v>37</v>
      </c>
      <c r="Q15" s="152" t="s">
        <v>241</v>
      </c>
      <c r="R15" s="152" t="s">
        <v>232</v>
      </c>
      <c r="S15" s="152" t="s">
        <v>102</v>
      </c>
      <c r="T15" s="152">
        <v>30.174799</v>
      </c>
      <c r="U15" s="152">
        <v>7.3254970000000004</v>
      </c>
      <c r="V15" s="152">
        <v>5.7814930000000002</v>
      </c>
      <c r="W15" s="152">
        <v>5.4883639999999998</v>
      </c>
      <c r="X15" s="152">
        <v>5.0711459999999997</v>
      </c>
      <c r="Y15" s="152">
        <v>8.7239570000000004</v>
      </c>
      <c r="Z15" s="152">
        <v>3.6813959999999999</v>
      </c>
      <c r="AA15" s="152">
        <v>2.3070750000000002</v>
      </c>
      <c r="AB15" s="152">
        <v>2.1715110000000002</v>
      </c>
      <c r="AC15" s="152">
        <v>1.6577379999999999</v>
      </c>
      <c r="AD15" s="152">
        <v>41.306012000000003</v>
      </c>
      <c r="AE15" s="152">
        <v>25.802864</v>
      </c>
      <c r="AF15" s="152">
        <v>11.547781000000001</v>
      </c>
      <c r="AG15" s="152">
        <v>18.535283</v>
      </c>
      <c r="AH15" s="152">
        <v>39.396070999999999</v>
      </c>
      <c r="AI15" s="152">
        <v>17.157564000000001</v>
      </c>
      <c r="AJ15" s="152">
        <v>11.052775</v>
      </c>
      <c r="AK15" s="152">
        <v>2.7988330000000001</v>
      </c>
      <c r="AL15" s="152">
        <v>3.883416</v>
      </c>
      <c r="AM15" s="152">
        <v>12.999501</v>
      </c>
      <c r="AN15" s="152" t="s">
        <v>38</v>
      </c>
      <c r="AO15" s="152" t="s">
        <v>44</v>
      </c>
      <c r="AP15" s="152" t="s">
        <v>234</v>
      </c>
      <c r="AQ15" s="152" t="s">
        <v>103</v>
      </c>
      <c r="AR15" s="152" t="s">
        <v>97</v>
      </c>
      <c r="AS15" s="152">
        <v>9.3906569999999991</v>
      </c>
      <c r="AT15" s="152">
        <v>5.5219719999999999</v>
      </c>
      <c r="AU15" s="152">
        <v>4.0539899999999998</v>
      </c>
      <c r="AV15" s="152">
        <v>1.9740260000000001</v>
      </c>
      <c r="AW15" s="152">
        <v>1.960216</v>
      </c>
      <c r="AX15" s="152">
        <v>2.8449930000000001</v>
      </c>
      <c r="AY15" s="152">
        <v>2.3066179999999998</v>
      </c>
      <c r="AZ15" s="152">
        <v>1.213487</v>
      </c>
      <c r="BA15" s="152">
        <v>0.73529100000000003</v>
      </c>
      <c r="BB15" s="152">
        <v>0.72573200000000004</v>
      </c>
    </row>
    <row r="16" spans="1:55" s="26" customFormat="1">
      <c r="A16" s="55" t="s">
        <v>41</v>
      </c>
      <c r="B16" s="55" t="s">
        <v>157</v>
      </c>
      <c r="C16" s="91">
        <v>390730</v>
      </c>
      <c r="D16" s="152">
        <v>41.174747000000004</v>
      </c>
      <c r="E16" s="152">
        <v>40.616494000000003</v>
      </c>
      <c r="F16" s="152">
        <v>43.454515000000001</v>
      </c>
      <c r="G16" s="152">
        <v>48.891224999999999</v>
      </c>
      <c r="H16" s="152">
        <v>50.453933999999997</v>
      </c>
      <c r="I16" s="152">
        <v>20.333759000000001</v>
      </c>
      <c r="J16" s="152">
        <v>23.762115999999999</v>
      </c>
      <c r="K16" s="152">
        <v>19.679679</v>
      </c>
      <c r="L16" s="152">
        <v>10.128579</v>
      </c>
      <c r="M16" s="152">
        <v>10.797499999999999</v>
      </c>
      <c r="N16" s="152"/>
      <c r="O16" s="152" t="s">
        <v>38</v>
      </c>
      <c r="P16" s="152" t="s">
        <v>44</v>
      </c>
      <c r="Q16" s="152" t="s">
        <v>232</v>
      </c>
      <c r="R16" s="152" t="s">
        <v>97</v>
      </c>
      <c r="S16" s="152" t="s">
        <v>105</v>
      </c>
      <c r="T16" s="152">
        <v>19.559161</v>
      </c>
      <c r="U16" s="152">
        <v>6.6935700000000002</v>
      </c>
      <c r="V16" s="152">
        <v>2.0057209999999999</v>
      </c>
      <c r="W16" s="152">
        <v>2.0891890000000002</v>
      </c>
      <c r="X16" s="152">
        <v>2.9065340000000002</v>
      </c>
      <c r="Y16" s="152">
        <v>4.3624970000000003</v>
      </c>
      <c r="Z16" s="152">
        <v>0.90767799999999998</v>
      </c>
      <c r="AA16" s="152">
        <v>0.78200000000000003</v>
      </c>
      <c r="AB16" s="152">
        <v>0.66410499999999995</v>
      </c>
      <c r="AC16" s="152">
        <v>0.59102900000000003</v>
      </c>
      <c r="AD16" s="152">
        <v>115.453231</v>
      </c>
      <c r="AE16" s="152">
        <v>98.935783999999998</v>
      </c>
      <c r="AF16" s="152">
        <v>118.453734</v>
      </c>
      <c r="AG16" s="152">
        <v>161.05380299999999</v>
      </c>
      <c r="AH16" s="152">
        <v>143.80700200000001</v>
      </c>
      <c r="AI16" s="152">
        <v>48.055374999999998</v>
      </c>
      <c r="AJ16" s="152">
        <v>48.562744000000002</v>
      </c>
      <c r="AK16" s="152">
        <v>50.092292</v>
      </c>
      <c r="AL16" s="152">
        <v>54.605525</v>
      </c>
      <c r="AM16" s="152">
        <v>56.501854000000002</v>
      </c>
      <c r="AN16" s="152" t="s">
        <v>38</v>
      </c>
      <c r="AO16" s="152" t="s">
        <v>44</v>
      </c>
      <c r="AP16" s="152" t="s">
        <v>54</v>
      </c>
      <c r="AQ16" s="152" t="s">
        <v>98</v>
      </c>
      <c r="AR16" s="152" t="s">
        <v>141</v>
      </c>
      <c r="AS16" s="152">
        <v>60.960872000000002</v>
      </c>
      <c r="AT16" s="152">
        <v>10.538391000000001</v>
      </c>
      <c r="AU16" s="152">
        <v>10.701608999999999</v>
      </c>
      <c r="AV16" s="152">
        <v>8.7405360000000005</v>
      </c>
      <c r="AW16" s="152">
        <v>6.2557099999999997</v>
      </c>
      <c r="AX16" s="152">
        <v>25.044402000000002</v>
      </c>
      <c r="AY16" s="152">
        <v>4.4037040000000003</v>
      </c>
      <c r="AZ16" s="152">
        <v>4.291588</v>
      </c>
      <c r="BA16" s="152">
        <v>3.04392</v>
      </c>
      <c r="BB16" s="152">
        <v>2.8375910000000002</v>
      </c>
    </row>
    <row r="17" spans="1:54">
      <c r="A17" s="55" t="s">
        <v>41</v>
      </c>
      <c r="B17" s="55" t="s">
        <v>103</v>
      </c>
      <c r="C17" s="91">
        <v>390730</v>
      </c>
      <c r="D17" s="152">
        <v>176.892202</v>
      </c>
      <c r="E17" s="152">
        <v>201.32671400000001</v>
      </c>
      <c r="F17" s="152">
        <v>213.461129</v>
      </c>
      <c r="G17" s="152">
        <v>230.19097099999999</v>
      </c>
      <c r="H17" s="152">
        <v>214.335588</v>
      </c>
      <c r="I17" s="152">
        <v>53.172401000000001</v>
      </c>
      <c r="J17" s="152">
        <v>56.211751</v>
      </c>
      <c r="K17" s="152">
        <v>57.344453999999999</v>
      </c>
      <c r="L17" s="152">
        <v>54.047378000000002</v>
      </c>
      <c r="M17" s="152">
        <v>55.561323999999999</v>
      </c>
      <c r="N17" s="152"/>
      <c r="O17" s="152" t="s">
        <v>38</v>
      </c>
      <c r="P17" s="152" t="s">
        <v>102</v>
      </c>
      <c r="Q17" s="152" t="s">
        <v>105</v>
      </c>
      <c r="R17" s="152" t="s">
        <v>232</v>
      </c>
      <c r="S17" s="152" t="s">
        <v>97</v>
      </c>
      <c r="T17" s="152">
        <v>93.127931000000004</v>
      </c>
      <c r="U17" s="152">
        <v>32.294929000000003</v>
      </c>
      <c r="V17" s="152">
        <v>12.766394</v>
      </c>
      <c r="W17" s="152">
        <v>8.9009870000000006</v>
      </c>
      <c r="X17" s="152">
        <v>13.024169000000001</v>
      </c>
      <c r="Y17" s="152">
        <v>20.726258999999999</v>
      </c>
      <c r="Z17" s="152">
        <v>10.713115999999999</v>
      </c>
      <c r="AA17" s="152">
        <v>3.8183220000000002</v>
      </c>
      <c r="AB17" s="152">
        <v>3.5786880000000001</v>
      </c>
      <c r="AC17" s="152">
        <v>3.1549109999999998</v>
      </c>
      <c r="AD17" s="152">
        <v>112.140336</v>
      </c>
      <c r="AE17" s="152">
        <v>97.515195000000006</v>
      </c>
      <c r="AF17" s="152">
        <v>92.549119000000005</v>
      </c>
      <c r="AG17" s="152">
        <v>101.936223</v>
      </c>
      <c r="AH17" s="152">
        <v>98.999049999999997</v>
      </c>
      <c r="AI17" s="152">
        <v>16.319068000000001</v>
      </c>
      <c r="AJ17" s="152">
        <v>13.999933</v>
      </c>
      <c r="AK17" s="152">
        <v>12.586411999999999</v>
      </c>
      <c r="AL17" s="152">
        <v>12.614875</v>
      </c>
      <c r="AM17" s="152">
        <v>12.41104</v>
      </c>
      <c r="AN17" s="152" t="s">
        <v>38</v>
      </c>
      <c r="AO17" s="152" t="s">
        <v>44</v>
      </c>
      <c r="AP17" s="152" t="s">
        <v>36</v>
      </c>
      <c r="AQ17" s="152" t="s">
        <v>37</v>
      </c>
      <c r="AR17" s="152" t="s">
        <v>35</v>
      </c>
      <c r="AS17" s="152">
        <v>18.800183000000001</v>
      </c>
      <c r="AT17" s="152">
        <v>9.3401770000000006</v>
      </c>
      <c r="AU17" s="152">
        <v>7.9421720000000002</v>
      </c>
      <c r="AV17" s="152">
        <v>6.1092630000000003</v>
      </c>
      <c r="AW17" s="152">
        <v>5.3617140000000001</v>
      </c>
      <c r="AX17" s="152">
        <v>1.974153</v>
      </c>
      <c r="AY17" s="152">
        <v>1.8877170000000001</v>
      </c>
      <c r="AZ17" s="152">
        <v>0.90083800000000003</v>
      </c>
      <c r="BA17" s="152">
        <v>0.69054499999999996</v>
      </c>
      <c r="BB17" s="152">
        <v>0.63763499999999995</v>
      </c>
    </row>
    <row r="18" spans="1:54">
      <c r="A18" s="55" t="s">
        <v>40</v>
      </c>
      <c r="B18" s="55" t="s">
        <v>36</v>
      </c>
      <c r="C18" s="91">
        <v>390730</v>
      </c>
      <c r="D18" s="152">
        <v>409.701864</v>
      </c>
      <c r="E18" s="152">
        <v>318.07685700000002</v>
      </c>
      <c r="F18" s="152">
        <v>358.88016299999998</v>
      </c>
      <c r="G18" s="152">
        <v>481.97331400000002</v>
      </c>
      <c r="H18" s="152">
        <v>451.15883700000001</v>
      </c>
      <c r="I18" s="152">
        <v>110.427493</v>
      </c>
      <c r="J18" s="152">
        <v>94.976752000000005</v>
      </c>
      <c r="K18" s="152">
        <v>105.74411600000001</v>
      </c>
      <c r="L18" s="152">
        <v>115.468416</v>
      </c>
      <c r="M18" s="152">
        <v>108.615887</v>
      </c>
      <c r="N18" s="152"/>
      <c r="O18" s="152" t="s">
        <v>232</v>
      </c>
      <c r="P18" s="152" t="s">
        <v>51</v>
      </c>
      <c r="Q18" s="152" t="s">
        <v>38</v>
      </c>
      <c r="R18" s="152" t="s">
        <v>102</v>
      </c>
      <c r="S18" s="152" t="s">
        <v>101</v>
      </c>
      <c r="T18" s="152">
        <v>138.15256400000001</v>
      </c>
      <c r="U18" s="152">
        <v>32.320042000000001</v>
      </c>
      <c r="V18" s="152">
        <v>85.164732999999998</v>
      </c>
      <c r="W18" s="152">
        <v>20.797419999999999</v>
      </c>
      <c r="X18" s="152">
        <v>29.399546999999998</v>
      </c>
      <c r="Y18" s="152">
        <v>47.498041000000001</v>
      </c>
      <c r="Z18" s="152">
        <v>11.899635999999999</v>
      </c>
      <c r="AA18" s="152">
        <v>10.533473000000001</v>
      </c>
      <c r="AB18" s="152">
        <v>6.023733</v>
      </c>
      <c r="AC18" s="152">
        <v>5.4845030000000001</v>
      </c>
      <c r="AD18" s="152">
        <v>686.46123499999999</v>
      </c>
      <c r="AE18" s="152">
        <v>680.64026100000001</v>
      </c>
      <c r="AF18" s="152">
        <v>682.25076200000001</v>
      </c>
      <c r="AG18" s="152">
        <v>690.66557699999998</v>
      </c>
      <c r="AH18" s="152">
        <v>742.66409899999996</v>
      </c>
      <c r="AI18" s="152">
        <v>154.52806100000001</v>
      </c>
      <c r="AJ18" s="152">
        <v>0</v>
      </c>
      <c r="AK18" s="152">
        <v>0</v>
      </c>
      <c r="AL18" s="152">
        <v>0</v>
      </c>
      <c r="AM18" s="152">
        <v>0</v>
      </c>
      <c r="AN18" s="152" t="s">
        <v>140</v>
      </c>
      <c r="AO18" s="152" t="s">
        <v>106</v>
      </c>
      <c r="AP18" s="152" t="s">
        <v>101</v>
      </c>
      <c r="AQ18" s="152" t="s">
        <v>35</v>
      </c>
      <c r="AR18" s="152" t="s">
        <v>232</v>
      </c>
      <c r="AS18" s="152">
        <v>22.658664000000002</v>
      </c>
      <c r="AT18" s="152">
        <v>243.076909</v>
      </c>
      <c r="AU18" s="152">
        <v>110.32009100000001</v>
      </c>
      <c r="AV18" s="152">
        <v>84.297481000000005</v>
      </c>
      <c r="AW18" s="152">
        <v>46.441167999999998</v>
      </c>
      <c r="AX18" s="152">
        <v>45.324905999999999</v>
      </c>
      <c r="AY18" s="152">
        <v>42.550305999999999</v>
      </c>
      <c r="AZ18" s="152">
        <v>31.796357</v>
      </c>
      <c r="BA18" s="152">
        <v>27.962074999999999</v>
      </c>
      <c r="BB18" s="152">
        <v>19.277723999999999</v>
      </c>
    </row>
    <row r="19" spans="1:54">
      <c r="A19" s="55" t="s">
        <v>40</v>
      </c>
      <c r="B19" s="55" t="s">
        <v>101</v>
      </c>
      <c r="C19" s="91">
        <v>390730</v>
      </c>
      <c r="D19" s="152">
        <v>147.809495</v>
      </c>
      <c r="E19" s="152">
        <v>134.581456</v>
      </c>
      <c r="F19" s="152">
        <v>134.97948</v>
      </c>
      <c r="G19" s="152">
        <v>138.05482499999999</v>
      </c>
      <c r="H19" s="152">
        <v>129.829421</v>
      </c>
      <c r="I19" s="152">
        <v>47.786802999999999</v>
      </c>
      <c r="J19" s="152">
        <v>47.430314000000003</v>
      </c>
      <c r="K19" s="152">
        <v>0</v>
      </c>
      <c r="L19" s="152">
        <v>0</v>
      </c>
      <c r="M19" s="152">
        <v>40.690677000000001</v>
      </c>
      <c r="N19" s="152"/>
      <c r="O19" s="152" t="s">
        <v>36</v>
      </c>
      <c r="P19" s="152" t="s">
        <v>232</v>
      </c>
      <c r="Q19" s="152" t="s">
        <v>35</v>
      </c>
      <c r="R19" s="152" t="s">
        <v>38</v>
      </c>
      <c r="S19" s="152" t="s">
        <v>241</v>
      </c>
      <c r="T19" s="152">
        <v>101.144289</v>
      </c>
      <c r="U19" s="152">
        <v>11.853139000000001</v>
      </c>
      <c r="V19" s="152">
        <v>2.885818</v>
      </c>
      <c r="W19" s="152">
        <v>2.2410429999999999</v>
      </c>
      <c r="X19" s="152">
        <v>1.1755469999999999</v>
      </c>
      <c r="Y19" s="152">
        <v>30.997865999999998</v>
      </c>
      <c r="Z19" s="152">
        <v>5.1957019999999998</v>
      </c>
      <c r="AA19" s="152">
        <v>1.0353870000000001</v>
      </c>
      <c r="AB19" s="152">
        <v>0.33949299999999999</v>
      </c>
      <c r="AC19" s="152">
        <v>0.258828</v>
      </c>
      <c r="AD19" s="152">
        <v>46.541024999999998</v>
      </c>
      <c r="AE19" s="152">
        <v>35.990727999999997</v>
      </c>
      <c r="AF19" s="152">
        <v>37.759633999999998</v>
      </c>
      <c r="AG19" s="152">
        <v>40.873278999999997</v>
      </c>
      <c r="AH19" s="152">
        <v>42.925139999999999</v>
      </c>
      <c r="AI19" s="152">
        <v>10.971648999999999</v>
      </c>
      <c r="AJ19" s="152">
        <v>8.6552550000000004</v>
      </c>
      <c r="AK19" s="152">
        <v>8.6296710000000001</v>
      </c>
      <c r="AL19" s="152">
        <v>8.1504809999999992</v>
      </c>
      <c r="AM19" s="152">
        <v>8.3300640000000001</v>
      </c>
      <c r="AN19" s="152" t="s">
        <v>36</v>
      </c>
      <c r="AO19" s="152" t="s">
        <v>33</v>
      </c>
      <c r="AP19" s="152" t="s">
        <v>141</v>
      </c>
      <c r="AQ19" s="152" t="s">
        <v>249</v>
      </c>
      <c r="AR19" s="152" t="s">
        <v>107</v>
      </c>
      <c r="AS19" s="152">
        <v>30.522452999999999</v>
      </c>
      <c r="AT19" s="152">
        <v>3.9359459999999999</v>
      </c>
      <c r="AU19" s="152">
        <v>1.653969</v>
      </c>
      <c r="AV19" s="152">
        <v>1.0477829999999999</v>
      </c>
      <c r="AW19" s="152">
        <v>0.63047299999999995</v>
      </c>
      <c r="AX19" s="152">
        <v>5.6558310000000001</v>
      </c>
      <c r="AY19" s="152">
        <v>1.1024719999999999</v>
      </c>
      <c r="AZ19" s="152">
        <v>0.52185400000000004</v>
      </c>
      <c r="BA19" s="152">
        <v>0.25875999999999999</v>
      </c>
      <c r="BB19" s="152">
        <v>9.955E-2</v>
      </c>
    </row>
    <row r="20" spans="1:54">
      <c r="A20" s="55" t="s">
        <v>42</v>
      </c>
      <c r="B20" s="55" t="s">
        <v>18</v>
      </c>
      <c r="C20" s="91">
        <v>390730</v>
      </c>
      <c r="D20" s="152">
        <v>130.25165799999999</v>
      </c>
      <c r="E20" s="152">
        <v>97.772915999999995</v>
      </c>
      <c r="F20" s="152">
        <v>76.950356999999997</v>
      </c>
      <c r="G20" s="152">
        <v>94.795423</v>
      </c>
      <c r="H20" s="152">
        <v>99.028352999999996</v>
      </c>
      <c r="I20" s="152">
        <v>42.350745000000003</v>
      </c>
      <c r="J20" s="152">
        <v>31.073339000000001</v>
      </c>
      <c r="K20" s="152">
        <v>27.065384999999999</v>
      </c>
      <c r="L20" s="152">
        <v>27.82976</v>
      </c>
      <c r="M20" s="152">
        <v>29.927911000000002</v>
      </c>
      <c r="N20" s="152"/>
      <c r="O20" s="152" t="s">
        <v>36</v>
      </c>
      <c r="P20" s="152" t="s">
        <v>44</v>
      </c>
      <c r="Q20" s="152" t="s">
        <v>232</v>
      </c>
      <c r="R20" s="152" t="s">
        <v>38</v>
      </c>
      <c r="S20" s="152" t="s">
        <v>35</v>
      </c>
      <c r="T20" s="152">
        <v>26.637741999999999</v>
      </c>
      <c r="U20" s="152">
        <v>15.346679</v>
      </c>
      <c r="V20" s="152">
        <v>6.6730320000000001</v>
      </c>
      <c r="W20" s="152">
        <v>10.829675999999999</v>
      </c>
      <c r="X20" s="152">
        <v>5.362584</v>
      </c>
      <c r="Y20" s="152">
        <v>6.6761229999999996</v>
      </c>
      <c r="Z20" s="152">
        <v>3.6445880000000002</v>
      </c>
      <c r="AA20" s="152">
        <v>2.595256</v>
      </c>
      <c r="AB20" s="152">
        <v>2.330565</v>
      </c>
      <c r="AC20" s="152">
        <v>2.041795</v>
      </c>
      <c r="AD20" s="152">
        <v>13.922962999999999</v>
      </c>
      <c r="AE20" s="152">
        <v>13.50573</v>
      </c>
      <c r="AF20" s="152">
        <v>11.688803</v>
      </c>
      <c r="AG20" s="152">
        <v>14.740936</v>
      </c>
      <c r="AH20" s="152">
        <v>11.804479000000001</v>
      </c>
      <c r="AI20" s="152">
        <v>4.0815270000000003</v>
      </c>
      <c r="AJ20" s="152">
        <v>5.3221569999999998</v>
      </c>
      <c r="AK20" s="152">
        <v>0</v>
      </c>
      <c r="AL20" s="152">
        <v>5.2990139999999997</v>
      </c>
      <c r="AM20" s="152">
        <v>3.9406159999999999</v>
      </c>
      <c r="AN20" s="152" t="s">
        <v>99</v>
      </c>
      <c r="AO20" s="152" t="s">
        <v>246</v>
      </c>
      <c r="AP20" s="152" t="s">
        <v>36</v>
      </c>
      <c r="AQ20" s="152" t="s">
        <v>35</v>
      </c>
      <c r="AR20" s="152" t="s">
        <v>247</v>
      </c>
      <c r="AS20" s="152">
        <v>7.2672569999999999</v>
      </c>
      <c r="AT20" s="152">
        <v>1.5935410000000001</v>
      </c>
      <c r="AU20" s="152">
        <v>0.78398800000000002</v>
      </c>
      <c r="AV20" s="152">
        <v>0.28494900000000001</v>
      </c>
      <c r="AW20" s="152">
        <v>0.29066900000000001</v>
      </c>
      <c r="AX20" s="152">
        <v>3.0132919999999999</v>
      </c>
      <c r="AY20" s="152">
        <v>0.35646299999999997</v>
      </c>
      <c r="AZ20" s="152">
        <v>0.17819099999999999</v>
      </c>
      <c r="BA20" s="152">
        <v>7.9146999999999995E-2</v>
      </c>
      <c r="BB20" s="152">
        <v>6.4379000000000006E-2</v>
      </c>
    </row>
    <row r="21" spans="1:54">
      <c r="A21" s="55" t="s">
        <v>42</v>
      </c>
      <c r="B21" s="55" t="s">
        <v>99</v>
      </c>
      <c r="C21" s="91">
        <v>390730</v>
      </c>
      <c r="D21" s="152">
        <v>30.339502</v>
      </c>
      <c r="E21" s="152">
        <v>17.361221</v>
      </c>
      <c r="F21" s="152">
        <v>18.713756</v>
      </c>
      <c r="G21" s="152">
        <v>22.797933</v>
      </c>
      <c r="H21" s="152">
        <v>20.055869999999999</v>
      </c>
      <c r="I21" s="152">
        <v>9.5745369999999994</v>
      </c>
      <c r="J21" s="152">
        <v>6.7554020000000001</v>
      </c>
      <c r="K21" s="152">
        <v>7.1950950000000002</v>
      </c>
      <c r="L21" s="152">
        <v>7.508426</v>
      </c>
      <c r="M21" s="152">
        <v>7.0267210000000002</v>
      </c>
      <c r="N21" s="152"/>
      <c r="O21" s="152" t="s">
        <v>18</v>
      </c>
      <c r="P21" s="152" t="s">
        <v>232</v>
      </c>
      <c r="Q21" s="152" t="s">
        <v>38</v>
      </c>
      <c r="R21" s="152" t="s">
        <v>36</v>
      </c>
      <c r="S21" s="152" t="s">
        <v>54</v>
      </c>
      <c r="T21" s="152">
        <v>7.4073650000000004</v>
      </c>
      <c r="U21" s="152">
        <v>5.2612680000000003</v>
      </c>
      <c r="V21" s="152">
        <v>0.61046699999999998</v>
      </c>
      <c r="W21" s="152">
        <v>3.2232419999999999</v>
      </c>
      <c r="X21" s="152">
        <v>0.43244199999999999</v>
      </c>
      <c r="Y21" s="152">
        <v>2.9837199999999999</v>
      </c>
      <c r="Z21" s="152">
        <v>2.0063599999999999</v>
      </c>
      <c r="AA21" s="152">
        <v>0.465202</v>
      </c>
      <c r="AB21" s="152">
        <v>0.38385999999999998</v>
      </c>
      <c r="AC21" s="152">
        <v>0.24840999999999999</v>
      </c>
      <c r="AD21" s="152">
        <v>0.80484599999999995</v>
      </c>
      <c r="AE21" s="152">
        <v>0.48640699999999998</v>
      </c>
      <c r="AF21" s="152">
        <v>0.41829300000000003</v>
      </c>
      <c r="AG21" s="152">
        <v>0.459424</v>
      </c>
      <c r="AH21" s="152">
        <v>0.42604399999999998</v>
      </c>
      <c r="AI21" s="152">
        <v>0.19405900000000001</v>
      </c>
      <c r="AJ21" s="152">
        <v>0.102011</v>
      </c>
      <c r="AK21" s="152">
        <v>7.4036000000000005E-2</v>
      </c>
      <c r="AL21" s="152">
        <v>8.6898000000000003E-2</v>
      </c>
      <c r="AM21" s="152">
        <v>7.1001999999999996E-2</v>
      </c>
      <c r="AN21" s="152" t="s">
        <v>245</v>
      </c>
      <c r="AO21" s="152" t="s">
        <v>246</v>
      </c>
      <c r="AP21" s="152" t="s">
        <v>247</v>
      </c>
      <c r="AQ21" s="152" t="s">
        <v>18</v>
      </c>
      <c r="AR21" s="152" t="s">
        <v>248</v>
      </c>
      <c r="AS21" s="152">
        <v>0.16186600000000001</v>
      </c>
      <c r="AT21" s="152">
        <v>9.2221999999999998E-2</v>
      </c>
      <c r="AU21" s="152">
        <v>9.1651999999999997E-2</v>
      </c>
      <c r="AV21" s="152">
        <v>4.9812000000000002E-2</v>
      </c>
      <c r="AW21" s="152">
        <v>3.049E-2</v>
      </c>
      <c r="AX21" s="152">
        <v>2.5215999999999999E-2</v>
      </c>
      <c r="AY21" s="152">
        <v>1.9854E-2</v>
      </c>
      <c r="AZ21" s="152">
        <v>1.3809E-2</v>
      </c>
      <c r="BA21" s="152">
        <v>6.8100000000000001E-3</v>
      </c>
      <c r="BB21" s="152">
        <v>5.313E-3</v>
      </c>
    </row>
    <row r="22" spans="1:54">
      <c r="A22" s="55" t="s">
        <v>39</v>
      </c>
      <c r="B22" s="55" t="s">
        <v>34</v>
      </c>
      <c r="C22" s="91">
        <v>390730</v>
      </c>
      <c r="D22" s="152">
        <v>32.90361</v>
      </c>
      <c r="E22" s="152">
        <v>30.837637999999998</v>
      </c>
      <c r="F22" s="152">
        <v>28.52018</v>
      </c>
      <c r="G22" s="152">
        <v>38.581218</v>
      </c>
      <c r="H22" s="152">
        <v>0</v>
      </c>
      <c r="I22" s="152">
        <v>10.008448</v>
      </c>
      <c r="J22" s="152">
        <v>9.7490000000000006</v>
      </c>
      <c r="K22" s="152">
        <v>8.2250510000000006</v>
      </c>
      <c r="L22" s="152">
        <v>8.1656279999999999</v>
      </c>
      <c r="M22" s="152">
        <v>0</v>
      </c>
      <c r="N22" s="152"/>
      <c r="O22" s="152" t="s">
        <v>36</v>
      </c>
      <c r="P22" s="152" t="s">
        <v>232</v>
      </c>
      <c r="Q22" s="152" t="s">
        <v>38</v>
      </c>
      <c r="R22" s="152" t="s">
        <v>33</v>
      </c>
      <c r="S22" s="152" t="s">
        <v>101</v>
      </c>
      <c r="T22" s="152">
        <v>11.723627</v>
      </c>
      <c r="U22" s="152">
        <v>7.5947889999999996</v>
      </c>
      <c r="V22" s="152">
        <v>6.0319640000000003</v>
      </c>
      <c r="W22" s="152">
        <v>2.2203330000000001</v>
      </c>
      <c r="X22" s="152">
        <v>1.3206990000000001</v>
      </c>
      <c r="Y22" s="152">
        <v>2.2996699999999999</v>
      </c>
      <c r="Z22" s="152">
        <v>1.63609</v>
      </c>
      <c r="AA22" s="152">
        <v>1.1030500000000001</v>
      </c>
      <c r="AB22" s="152">
        <v>0.69119799999999998</v>
      </c>
      <c r="AC22" s="152">
        <v>0.23916399999999999</v>
      </c>
      <c r="AD22" s="152">
        <v>40.531098999999998</v>
      </c>
      <c r="AE22" s="152">
        <v>56.565733000000002</v>
      </c>
      <c r="AF22" s="152">
        <v>64.328558000000001</v>
      </c>
      <c r="AG22" s="152">
        <v>64.193731999999997</v>
      </c>
      <c r="AH22" s="152">
        <v>0</v>
      </c>
      <c r="AI22" s="152">
        <v>18.291055</v>
      </c>
      <c r="AJ22" s="152">
        <v>30.39</v>
      </c>
      <c r="AK22" s="152">
        <v>33.712946000000002</v>
      </c>
      <c r="AL22" s="152">
        <v>24.270969999999998</v>
      </c>
      <c r="AM22" s="152">
        <v>0</v>
      </c>
      <c r="AN22" s="152" t="s">
        <v>107</v>
      </c>
      <c r="AO22" s="152" t="s">
        <v>102</v>
      </c>
      <c r="AP22" s="152" t="s">
        <v>250</v>
      </c>
      <c r="AQ22" s="152" t="s">
        <v>251</v>
      </c>
      <c r="AR22" s="152" t="s">
        <v>18</v>
      </c>
      <c r="AS22" s="152">
        <v>22.819603999999998</v>
      </c>
      <c r="AT22" s="152">
        <v>7.9362349999999999</v>
      </c>
      <c r="AU22" s="152">
        <v>4.8042870000000004</v>
      </c>
      <c r="AV22" s="152">
        <v>5.0442220000000004</v>
      </c>
      <c r="AW22" s="152">
        <v>4.4895290000000001</v>
      </c>
      <c r="AX22" s="152">
        <v>8.5763379999999998</v>
      </c>
      <c r="AY22" s="152">
        <v>3.3957999999999999</v>
      </c>
      <c r="AZ22" s="152">
        <v>1.92821</v>
      </c>
      <c r="BA22" s="152">
        <v>1.8263469999999999</v>
      </c>
      <c r="BB22" s="152">
        <v>1.5798700000000001</v>
      </c>
    </row>
    <row r="23" spans="1:54" s="26" customFormat="1">
      <c r="A23" s="55" t="s">
        <v>39</v>
      </c>
      <c r="B23" s="55" t="s">
        <v>141</v>
      </c>
      <c r="C23" s="91">
        <v>390730</v>
      </c>
      <c r="D23" s="152">
        <v>115.165566</v>
      </c>
      <c r="E23" s="152">
        <v>107.77313700000001</v>
      </c>
      <c r="F23" s="152">
        <v>107.26038699999999</v>
      </c>
      <c r="G23" s="152">
        <v>123.827044</v>
      </c>
      <c r="H23" s="152">
        <v>168.575762</v>
      </c>
      <c r="I23" s="152">
        <v>41.593769999999999</v>
      </c>
      <c r="J23" s="152">
        <v>44.329304</v>
      </c>
      <c r="K23" s="152">
        <v>41.955640000000002</v>
      </c>
      <c r="L23" s="152">
        <v>39.097634999999997</v>
      </c>
      <c r="M23" s="152">
        <v>56.384844000000001</v>
      </c>
      <c r="N23" s="152"/>
      <c r="O23" s="152" t="s">
        <v>38</v>
      </c>
      <c r="P23" s="152" t="s">
        <v>232</v>
      </c>
      <c r="Q23" s="152" t="s">
        <v>241</v>
      </c>
      <c r="R23" s="152" t="s">
        <v>102</v>
      </c>
      <c r="S23" s="152" t="s">
        <v>105</v>
      </c>
      <c r="T23" s="152">
        <v>73.643855000000002</v>
      </c>
      <c r="U23" s="152">
        <v>29.219123</v>
      </c>
      <c r="V23" s="152">
        <v>6.3479489999999998</v>
      </c>
      <c r="W23" s="152">
        <v>6.747179</v>
      </c>
      <c r="X23" s="152">
        <v>7.8603319999999997</v>
      </c>
      <c r="Y23" s="152">
        <v>22.449884999999998</v>
      </c>
      <c r="Z23" s="152">
        <v>12.718119</v>
      </c>
      <c r="AA23" s="152">
        <v>2.660596</v>
      </c>
      <c r="AB23" s="152">
        <v>2.628727</v>
      </c>
      <c r="AC23" s="152">
        <v>1.993323</v>
      </c>
      <c r="AD23" s="152">
        <v>18.459834000000001</v>
      </c>
      <c r="AE23" s="152">
        <v>19.874140000000001</v>
      </c>
      <c r="AF23" s="152">
        <v>28.028352999999999</v>
      </c>
      <c r="AG23" s="152">
        <v>34.982688000000003</v>
      </c>
      <c r="AH23" s="152">
        <v>25.926196999999998</v>
      </c>
      <c r="AI23" s="152">
        <v>5.4748260000000002</v>
      </c>
      <c r="AJ23" s="152">
        <v>6.4220379999999997</v>
      </c>
      <c r="AK23" s="152">
        <v>8.7110179999999993</v>
      </c>
      <c r="AL23" s="152">
        <v>10.377110999999999</v>
      </c>
      <c r="AM23" s="152">
        <v>7.9813510000000001</v>
      </c>
      <c r="AN23" s="152" t="s">
        <v>279</v>
      </c>
      <c r="AO23" s="152" t="s">
        <v>232</v>
      </c>
      <c r="AP23" s="152" t="s">
        <v>277</v>
      </c>
      <c r="AQ23" s="152" t="s">
        <v>278</v>
      </c>
      <c r="AR23" s="152" t="s">
        <v>38</v>
      </c>
      <c r="AS23" s="152">
        <v>4.7677189999999996</v>
      </c>
      <c r="AT23" s="152">
        <v>2.4533700000000001</v>
      </c>
      <c r="AU23" s="152">
        <v>2.3619829999999999</v>
      </c>
      <c r="AV23" s="152">
        <v>1.6657569999999999</v>
      </c>
      <c r="AW23" s="152">
        <v>1.5277289999999999</v>
      </c>
      <c r="AX23" s="152">
        <v>1.6397269999999999</v>
      </c>
      <c r="AY23" s="152">
        <v>0.82904</v>
      </c>
      <c r="AZ23" s="152">
        <v>0.74006400000000006</v>
      </c>
      <c r="BA23" s="152">
        <v>0.55840199999999995</v>
      </c>
      <c r="BB23" s="152">
        <v>0.49463000000000001</v>
      </c>
    </row>
    <row r="24" spans="1:54">
      <c r="C24" s="25"/>
      <c r="D24" s="25"/>
      <c r="E24" s="25"/>
      <c r="F24" s="25"/>
      <c r="G24" s="25"/>
      <c r="H24" s="25"/>
      <c r="I24" s="25"/>
      <c r="J24" s="25"/>
    </row>
    <row r="25" spans="1:54">
      <c r="C25" s="25"/>
      <c r="D25" s="25"/>
      <c r="E25" s="25"/>
      <c r="F25" s="25"/>
      <c r="G25" s="25"/>
      <c r="H25" s="25"/>
      <c r="I25" s="25"/>
      <c r="J25" s="25"/>
      <c r="AG25" s="26"/>
      <c r="AH25" s="26"/>
      <c r="AI25" s="26"/>
      <c r="AJ25" s="26"/>
    </row>
    <row r="26" spans="1:54">
      <c r="C26" s="25"/>
      <c r="D26" s="25"/>
      <c r="E26" s="25"/>
      <c r="F26" s="25"/>
      <c r="G26" s="25"/>
      <c r="H26" s="25"/>
      <c r="I26" s="25"/>
      <c r="J26" s="25"/>
    </row>
    <row r="27" spans="1:54">
      <c r="C27" s="25"/>
      <c r="D27" s="25"/>
      <c r="E27" s="25"/>
      <c r="F27" s="25"/>
      <c r="G27" s="25"/>
      <c r="H27" s="25"/>
      <c r="I27" s="25"/>
      <c r="J27" s="25"/>
    </row>
    <row r="28" spans="1:54">
      <c r="C28" s="25"/>
      <c r="D28" s="25"/>
      <c r="E28" s="25"/>
      <c r="F28" s="25"/>
      <c r="G28" s="25"/>
      <c r="H28" s="25"/>
      <c r="I28" s="25"/>
      <c r="J28" s="25"/>
    </row>
    <row r="29" spans="1:54">
      <c r="C29" s="25"/>
      <c r="D29" s="25"/>
      <c r="E29" s="25"/>
      <c r="F29" s="25"/>
      <c r="G29" s="25"/>
      <c r="H29" s="25"/>
      <c r="I29" s="25"/>
      <c r="J29" s="25"/>
    </row>
    <row r="30" spans="1:54">
      <c r="C30" s="25"/>
      <c r="D30" s="25"/>
      <c r="E30" s="25"/>
      <c r="F30" s="25"/>
      <c r="G30" s="25"/>
      <c r="H30" s="25"/>
      <c r="I30" s="25"/>
      <c r="J30" s="25"/>
    </row>
    <row r="31" spans="1:54">
      <c r="C31" s="25"/>
      <c r="D31" s="25"/>
      <c r="E31" s="25"/>
      <c r="F31" s="25"/>
      <c r="G31" s="25"/>
      <c r="H31" s="25"/>
      <c r="I31" s="25"/>
      <c r="J31" s="25"/>
    </row>
    <row r="32" spans="1:54">
      <c r="C32" s="25"/>
      <c r="D32" s="25"/>
      <c r="E32" s="25"/>
      <c r="F32" s="25"/>
      <c r="G32" s="25"/>
      <c r="H32" s="25"/>
      <c r="I32" s="25"/>
      <c r="J32" s="25"/>
    </row>
    <row r="33" spans="3:10">
      <c r="C33" s="25"/>
      <c r="D33" s="25"/>
      <c r="E33" s="25"/>
      <c r="F33" s="25"/>
      <c r="G33" s="25"/>
      <c r="H33" s="25"/>
      <c r="I33" s="25"/>
      <c r="J33" s="25"/>
    </row>
    <row r="34" spans="3:10">
      <c r="C34" s="25"/>
      <c r="D34" s="25"/>
      <c r="E34" s="25"/>
      <c r="F34" s="25"/>
      <c r="G34" s="25"/>
      <c r="H34" s="25"/>
      <c r="I34" s="25"/>
      <c r="J34" s="25"/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43" spans="3:10">
      <c r="C43" s="25"/>
      <c r="D43" s="25"/>
      <c r="E43" s="25"/>
      <c r="F43" s="25"/>
      <c r="G43" s="25"/>
      <c r="H43" s="25"/>
      <c r="I43" s="25"/>
      <c r="J43" s="25"/>
    </row>
    <row r="44" spans="3:10">
      <c r="C44" s="25"/>
      <c r="D44" s="25"/>
      <c r="E44" s="25"/>
      <c r="F44" s="25"/>
      <c r="G44" s="25"/>
      <c r="H44" s="25"/>
      <c r="I44" s="25"/>
      <c r="J44" s="25"/>
    </row>
    <row r="45" spans="3:10">
      <c r="C45" s="25"/>
      <c r="D45" s="25"/>
      <c r="E45" s="25"/>
      <c r="F45" s="25"/>
      <c r="G45" s="25"/>
      <c r="H45" s="25"/>
      <c r="I45" s="25"/>
      <c r="J45" s="25"/>
    </row>
    <row r="46" spans="3:10">
      <c r="C46" s="25"/>
      <c r="D46" s="25"/>
      <c r="E46" s="25"/>
      <c r="F46" s="25"/>
      <c r="G46" s="25"/>
      <c r="H46" s="25"/>
      <c r="I46" s="25"/>
      <c r="J46" s="25"/>
    </row>
    <row r="47" spans="3:10">
      <c r="C47" s="25"/>
      <c r="D47" s="25"/>
      <c r="E47" s="25"/>
      <c r="F47" s="25"/>
      <c r="G47" s="25"/>
      <c r="H47" s="25"/>
      <c r="I47" s="25"/>
      <c r="J47" s="25"/>
    </row>
    <row r="48" spans="3:10">
      <c r="C48" s="25"/>
      <c r="D48" s="25"/>
      <c r="E48" s="25"/>
      <c r="F48" s="25"/>
      <c r="G48" s="25"/>
      <c r="H48" s="25"/>
      <c r="I48" s="25"/>
      <c r="J48" s="25"/>
    </row>
    <row r="49" spans="3:10">
      <c r="C49" s="25"/>
      <c r="D49" s="25"/>
      <c r="E49" s="25"/>
      <c r="F49" s="25"/>
      <c r="G49" s="25"/>
      <c r="H49" s="25"/>
      <c r="I49" s="25"/>
      <c r="J49" s="25"/>
    </row>
    <row r="50" spans="3:10">
      <c r="C50" s="25"/>
      <c r="D50" s="25"/>
      <c r="E50" s="25"/>
      <c r="F50" s="25"/>
      <c r="G50" s="25"/>
      <c r="H50" s="25"/>
      <c r="I50" s="25"/>
      <c r="J50" s="25"/>
    </row>
    <row r="51" spans="3:10">
      <c r="C51" s="25"/>
      <c r="D51" s="25"/>
      <c r="E51" s="25"/>
      <c r="F51" s="25"/>
      <c r="G51" s="25"/>
      <c r="H51" s="25"/>
      <c r="I51" s="25"/>
      <c r="J51" s="25"/>
    </row>
    <row r="52" spans="3:10">
      <c r="C52" s="25"/>
      <c r="D52" s="25"/>
      <c r="E52" s="25"/>
      <c r="F52" s="25"/>
      <c r="G52" s="25"/>
      <c r="H52" s="25"/>
      <c r="I52" s="25"/>
      <c r="J52" s="25"/>
    </row>
    <row r="53" spans="3:10">
      <c r="C53" s="25"/>
      <c r="D53" s="25"/>
      <c r="E53" s="25"/>
      <c r="F53" s="25"/>
      <c r="G53" s="25"/>
      <c r="H53" s="25"/>
      <c r="I53" s="25"/>
      <c r="J53" s="25"/>
    </row>
    <row r="54" spans="3:10">
      <c r="C54" s="25"/>
      <c r="D54" s="25"/>
      <c r="E54" s="25"/>
      <c r="F54" s="25"/>
      <c r="G54" s="25"/>
      <c r="H54" s="25"/>
      <c r="I54" s="25"/>
      <c r="J54" s="25"/>
    </row>
    <row r="55" spans="3:10">
      <c r="C55" s="25"/>
      <c r="D55" s="25"/>
      <c r="E55" s="25"/>
      <c r="F55" s="25"/>
      <c r="G55" s="25"/>
      <c r="H55" s="25"/>
      <c r="I55" s="25"/>
      <c r="J55" s="25"/>
    </row>
    <row r="56" spans="3:10">
      <c r="C56" s="25"/>
      <c r="D56" s="25"/>
      <c r="E56" s="25"/>
      <c r="F56" s="25"/>
      <c r="G56" s="25"/>
      <c r="H56" s="25"/>
      <c r="I56" s="25"/>
      <c r="J56" s="25"/>
    </row>
    <row r="57" spans="3:10">
      <c r="C57" s="25"/>
      <c r="D57" s="25"/>
      <c r="E57" s="25"/>
      <c r="F57" s="25"/>
      <c r="G57" s="25"/>
      <c r="H57" s="25"/>
      <c r="I57" s="25"/>
      <c r="J57" s="25"/>
    </row>
    <row r="58" spans="3:10">
      <c r="C58" s="25"/>
      <c r="D58" s="25"/>
      <c r="E58" s="25"/>
      <c r="F58" s="25"/>
      <c r="G58" s="25"/>
      <c r="H58" s="25"/>
      <c r="I58" s="25"/>
      <c r="J58" s="25"/>
    </row>
    <row r="59" spans="3:10">
      <c r="C59" s="25"/>
      <c r="D59" s="25"/>
      <c r="E59" s="25"/>
      <c r="F59" s="25"/>
      <c r="G59" s="25"/>
      <c r="H59" s="25"/>
      <c r="I59" s="25"/>
      <c r="J59" s="25"/>
    </row>
    <row r="60" spans="3:10">
      <c r="C60" s="25"/>
      <c r="D60" s="25"/>
      <c r="E60" s="25"/>
      <c r="F60" s="25"/>
      <c r="G60" s="25"/>
      <c r="H60" s="25"/>
      <c r="I60" s="25"/>
      <c r="J60" s="25"/>
    </row>
    <row r="61" spans="3:10">
      <c r="C61" s="25"/>
      <c r="D61" s="25"/>
      <c r="E61" s="25"/>
      <c r="F61" s="25"/>
      <c r="G61" s="25"/>
      <c r="H61" s="25"/>
      <c r="I61" s="25"/>
      <c r="J61" s="25"/>
    </row>
    <row r="62" spans="3:10">
      <c r="C62" s="25"/>
      <c r="D62" s="25"/>
      <c r="E62" s="25"/>
      <c r="F62" s="25"/>
      <c r="G62" s="25"/>
      <c r="H62" s="25"/>
      <c r="I62" s="25"/>
      <c r="J6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62A-3015-49BA-B5D9-DB00327D9365}">
  <dimension ref="A1:AR144"/>
  <sheetViews>
    <sheetView workbookViewId="0">
      <selection activeCell="C20" sqref="C20"/>
    </sheetView>
  </sheetViews>
  <sheetFormatPr defaultColWidth="9.140625" defaultRowHeight="14.25"/>
  <cols>
    <col min="1" max="1" width="30.7109375" style="230" bestFit="1" customWidth="1"/>
    <col min="2" max="7" width="14.140625" style="230" bestFit="1" customWidth="1"/>
    <col min="8" max="8" width="13.5703125" style="230" bestFit="1" customWidth="1"/>
    <col min="9" max="9" width="11.7109375" style="230" bestFit="1" customWidth="1"/>
    <col min="10" max="19" width="10.7109375" style="230" customWidth="1"/>
    <col min="20" max="16384" width="9.140625" style="230"/>
  </cols>
  <sheetData>
    <row r="1" spans="1:44" ht="15" customHeight="1">
      <c r="A1" s="249" t="s">
        <v>15</v>
      </c>
      <c r="B1" s="365">
        <v>2018</v>
      </c>
      <c r="C1" s="365"/>
      <c r="D1" s="365">
        <v>2019</v>
      </c>
      <c r="E1" s="365"/>
      <c r="F1" s="365">
        <v>2020</v>
      </c>
      <c r="G1" s="365"/>
      <c r="H1" s="228"/>
      <c r="I1" s="228"/>
      <c r="J1" s="229"/>
      <c r="K1" s="229"/>
      <c r="L1" s="229"/>
      <c r="M1" s="229"/>
      <c r="N1" s="229"/>
      <c r="O1" s="229"/>
      <c r="P1" s="229"/>
      <c r="Q1" s="228"/>
      <c r="R1" s="228"/>
      <c r="U1" s="228"/>
      <c r="V1" s="228"/>
      <c r="Y1" s="228"/>
      <c r="Z1" s="228"/>
    </row>
    <row r="2" spans="1:44" ht="15" customHeight="1">
      <c r="A2" s="250" t="s">
        <v>315</v>
      </c>
      <c r="B2" s="251" t="s">
        <v>316</v>
      </c>
      <c r="C2" s="251" t="s">
        <v>317</v>
      </c>
      <c r="D2" s="251" t="s">
        <v>316</v>
      </c>
      <c r="E2" s="251" t="s">
        <v>317</v>
      </c>
      <c r="F2" s="251" t="s">
        <v>316</v>
      </c>
      <c r="G2" s="251" t="s">
        <v>317</v>
      </c>
      <c r="H2" s="231"/>
      <c r="I2" s="231"/>
      <c r="J2" s="229"/>
      <c r="K2" s="229"/>
      <c r="L2" s="229"/>
      <c r="M2" s="229"/>
      <c r="N2" s="229"/>
      <c r="O2" s="229"/>
      <c r="P2" s="229"/>
      <c r="Q2" s="231"/>
      <c r="R2" s="231"/>
      <c r="U2" s="231"/>
      <c r="V2" s="231"/>
      <c r="Y2" s="231"/>
      <c r="Z2" s="231"/>
    </row>
    <row r="3" spans="1:44" ht="23.25" customHeight="1">
      <c r="A3" s="252" t="s">
        <v>50</v>
      </c>
      <c r="B3" s="256">
        <v>885.253334</v>
      </c>
      <c r="C3" s="256">
        <v>290.57697000000002</v>
      </c>
      <c r="D3" s="256">
        <v>858.42870400000004</v>
      </c>
      <c r="E3" s="256">
        <v>321.19788</v>
      </c>
      <c r="F3" s="256">
        <v>847.25800400000003</v>
      </c>
      <c r="G3" s="256">
        <v>344.16719000000001</v>
      </c>
      <c r="H3" s="232"/>
      <c r="I3" s="232"/>
      <c r="J3" s="233"/>
      <c r="K3" s="233"/>
      <c r="L3" s="233"/>
      <c r="M3" s="233"/>
      <c r="N3" s="233"/>
      <c r="O3" s="233"/>
      <c r="P3" s="234"/>
      <c r="Q3" s="232"/>
      <c r="R3" s="232"/>
      <c r="T3" s="234"/>
      <c r="U3" s="232"/>
      <c r="V3" s="232"/>
      <c r="X3" s="234"/>
      <c r="Y3" s="232"/>
      <c r="Z3" s="232"/>
    </row>
    <row r="4" spans="1:44" ht="15" customHeight="1">
      <c r="A4" s="252" t="s">
        <v>38</v>
      </c>
      <c r="B4" s="256">
        <v>1181.374204</v>
      </c>
      <c r="C4" s="256">
        <v>284.343729</v>
      </c>
      <c r="D4" s="256">
        <v>1076.0338059999999</v>
      </c>
      <c r="E4" s="256">
        <v>270.02970199999999</v>
      </c>
      <c r="F4" s="256">
        <v>1001.007932</v>
      </c>
      <c r="G4" s="256">
        <v>269.51504299999999</v>
      </c>
      <c r="H4" s="232"/>
      <c r="I4" s="232"/>
      <c r="J4" s="235"/>
      <c r="K4" s="235"/>
      <c r="L4" s="235"/>
      <c r="M4" s="235"/>
      <c r="N4" s="235"/>
      <c r="O4" s="235"/>
      <c r="P4" s="234"/>
      <c r="Q4" s="232"/>
      <c r="R4" s="232"/>
      <c r="T4" s="234"/>
      <c r="U4" s="232"/>
      <c r="V4" s="232"/>
      <c r="X4" s="234"/>
      <c r="Y4" s="232"/>
      <c r="Z4" s="232"/>
      <c r="AD4" s="236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</row>
    <row r="5" spans="1:44" ht="15" customHeight="1">
      <c r="A5" s="252" t="s">
        <v>36</v>
      </c>
      <c r="B5" s="256">
        <v>690.66557699999998</v>
      </c>
      <c r="C5" s="256">
        <v>721.56409900000006</v>
      </c>
      <c r="D5" s="256">
        <v>742.66409899999996</v>
      </c>
      <c r="E5" s="256">
        <v>205.60795300000001</v>
      </c>
      <c r="F5" s="256">
        <v>688.61476600000003</v>
      </c>
      <c r="G5" s="256">
        <v>176.48987600000001</v>
      </c>
      <c r="H5" s="232"/>
      <c r="I5" s="232"/>
      <c r="J5" s="237"/>
      <c r="K5" s="237"/>
      <c r="L5" s="237"/>
      <c r="M5" s="237"/>
      <c r="N5" s="237"/>
      <c r="O5" s="237"/>
      <c r="P5" s="234"/>
      <c r="Q5" s="232"/>
      <c r="R5" s="232"/>
      <c r="T5" s="234"/>
      <c r="U5" s="232"/>
      <c r="V5" s="232"/>
      <c r="X5" s="234"/>
      <c r="Y5" s="232"/>
      <c r="Z5" s="232"/>
      <c r="AD5" s="234"/>
    </row>
    <row r="6" spans="1:44" ht="15" customHeight="1">
      <c r="A6" s="252" t="s">
        <v>102</v>
      </c>
      <c r="B6" s="256">
        <v>375.13588399999998</v>
      </c>
      <c r="C6" s="256">
        <v>132.32717</v>
      </c>
      <c r="D6" s="256">
        <v>351.09985499999999</v>
      </c>
      <c r="E6" s="256">
        <v>133.30612400000001</v>
      </c>
      <c r="F6" s="256">
        <v>349.62747899999999</v>
      </c>
      <c r="G6" s="256">
        <v>123.187758</v>
      </c>
      <c r="H6" s="232"/>
      <c r="I6" s="232"/>
      <c r="J6" s="235"/>
      <c r="K6" s="235"/>
      <c r="L6" s="235"/>
      <c r="M6" s="235"/>
      <c r="N6" s="235"/>
      <c r="O6" s="235"/>
      <c r="P6" s="234"/>
      <c r="Q6" s="232"/>
      <c r="R6" s="232"/>
      <c r="T6" s="234"/>
      <c r="U6" s="232"/>
      <c r="V6" s="232"/>
      <c r="X6" s="234"/>
      <c r="Y6" s="232"/>
      <c r="Z6" s="232"/>
      <c r="AD6" s="234"/>
    </row>
    <row r="7" spans="1:44" ht="15" customHeight="1">
      <c r="A7" s="252" t="s">
        <v>51</v>
      </c>
      <c r="B7" s="256">
        <v>186.25070700000001</v>
      </c>
      <c r="C7" s="256">
        <v>56.893945000000002</v>
      </c>
      <c r="D7" s="256">
        <v>175.98845299999999</v>
      </c>
      <c r="E7" s="256">
        <v>47.039887999999998</v>
      </c>
      <c r="F7" s="256">
        <v>176.36823200000001</v>
      </c>
      <c r="G7" s="256">
        <v>63.231856999999998</v>
      </c>
      <c r="H7" s="238"/>
      <c r="I7" s="238"/>
      <c r="J7" s="235"/>
      <c r="K7" s="235"/>
      <c r="L7" s="235"/>
      <c r="M7" s="235"/>
      <c r="N7" s="235"/>
      <c r="O7" s="235"/>
      <c r="P7" s="234"/>
      <c r="Q7" s="232"/>
      <c r="R7" s="232"/>
      <c r="T7" s="234"/>
      <c r="U7" s="232"/>
      <c r="V7" s="232"/>
      <c r="X7" s="234"/>
      <c r="Y7" s="232"/>
      <c r="Z7" s="232"/>
      <c r="AD7" s="234"/>
    </row>
    <row r="8" spans="1:44" ht="15" customHeight="1">
      <c r="A8" s="252" t="s">
        <v>241</v>
      </c>
      <c r="B8" s="256">
        <v>161.05380299999999</v>
      </c>
      <c r="C8" s="256">
        <v>54.605525</v>
      </c>
      <c r="D8" s="256">
        <v>143.80700200000001</v>
      </c>
      <c r="E8" s="256">
        <v>56.501854000000002</v>
      </c>
      <c r="F8" s="256">
        <v>132.879852</v>
      </c>
      <c r="G8" s="256">
        <v>56.660721000000002</v>
      </c>
      <c r="H8" s="238"/>
      <c r="I8" s="238"/>
      <c r="J8" s="235"/>
      <c r="K8" s="235"/>
      <c r="L8" s="235"/>
      <c r="M8" s="235"/>
      <c r="N8" s="235"/>
      <c r="O8" s="235"/>
      <c r="P8" s="234"/>
      <c r="Q8" s="232"/>
      <c r="R8" s="232"/>
      <c r="T8" s="234"/>
      <c r="U8" s="232"/>
      <c r="V8" s="232"/>
      <c r="X8" s="234"/>
      <c r="Y8" s="232"/>
      <c r="Z8" s="232"/>
      <c r="AD8" s="234"/>
    </row>
    <row r="9" spans="1:44" ht="15" customHeight="1">
      <c r="A9" s="252" t="s">
        <v>35</v>
      </c>
      <c r="B9" s="256">
        <v>181.13801699999999</v>
      </c>
      <c r="C9" s="256">
        <v>57.763840000000002</v>
      </c>
      <c r="D9" s="256">
        <v>139.270623</v>
      </c>
      <c r="E9" s="256">
        <v>48.129494000000001</v>
      </c>
      <c r="F9" s="256">
        <v>130.64330699999999</v>
      </c>
      <c r="G9" s="256">
        <v>47.177957999999997</v>
      </c>
      <c r="H9" s="238"/>
      <c r="I9" s="238"/>
      <c r="P9" s="234"/>
      <c r="Q9" s="232"/>
      <c r="R9" s="232"/>
      <c r="T9" s="234"/>
      <c r="U9" s="232"/>
      <c r="V9" s="232"/>
      <c r="X9" s="234"/>
      <c r="Y9" s="232"/>
      <c r="Z9" s="232"/>
      <c r="AD9" s="234"/>
    </row>
    <row r="10" spans="1:44" ht="15" customHeight="1">
      <c r="A10" s="252" t="s">
        <v>105</v>
      </c>
      <c r="B10" s="256">
        <v>345.418342</v>
      </c>
      <c r="C10" s="256">
        <v>63.205182999999998</v>
      </c>
      <c r="D10" s="256">
        <v>297.94667500000003</v>
      </c>
      <c r="E10" s="256">
        <v>55.960219000000002</v>
      </c>
      <c r="F10" s="256">
        <v>222.12963999999999</v>
      </c>
      <c r="G10" s="256">
        <v>44.077855</v>
      </c>
      <c r="H10" s="238"/>
      <c r="I10" s="238"/>
      <c r="J10" s="239"/>
      <c r="K10" s="239"/>
      <c r="L10" s="239"/>
      <c r="M10" s="239"/>
      <c r="N10" s="239"/>
      <c r="O10" s="239"/>
      <c r="P10" s="234"/>
      <c r="Q10" s="240"/>
      <c r="R10" s="238"/>
      <c r="T10" s="234"/>
      <c r="U10" s="232"/>
      <c r="V10" s="232"/>
      <c r="X10" s="234"/>
      <c r="Y10" s="232"/>
      <c r="Z10" s="232"/>
      <c r="AD10" s="234"/>
    </row>
    <row r="11" spans="1:44" ht="15" customHeight="1">
      <c r="A11" s="252" t="s">
        <v>43</v>
      </c>
      <c r="B11" s="256">
        <v>500.17993300000001</v>
      </c>
      <c r="C11" s="256">
        <v>49.396763999999997</v>
      </c>
      <c r="D11" s="256">
        <v>480.59893799999998</v>
      </c>
      <c r="E11" s="256">
        <v>44.463265999999997</v>
      </c>
      <c r="F11" s="256">
        <v>497.10190999999998</v>
      </c>
      <c r="G11" s="256">
        <v>41.374850000000002</v>
      </c>
      <c r="H11" s="238"/>
      <c r="I11" s="238"/>
      <c r="J11" s="235"/>
      <c r="K11" s="235"/>
      <c r="L11" s="235"/>
      <c r="M11" s="235"/>
      <c r="N11" s="235"/>
      <c r="O11" s="235"/>
      <c r="P11" s="234"/>
      <c r="Q11" s="240"/>
      <c r="R11" s="238"/>
      <c r="T11" s="234"/>
      <c r="U11" s="232"/>
      <c r="V11" s="232"/>
      <c r="X11" s="234"/>
      <c r="Y11" s="232"/>
      <c r="Z11" s="232"/>
      <c r="AD11" s="234"/>
    </row>
    <row r="12" spans="1:44" ht="15" customHeight="1">
      <c r="A12" s="252" t="s">
        <v>100</v>
      </c>
      <c r="B12" s="256">
        <v>197.218816</v>
      </c>
      <c r="C12" s="256">
        <v>26.964625999999999</v>
      </c>
      <c r="D12" s="256">
        <v>168.048203</v>
      </c>
      <c r="E12" s="256">
        <v>19.995550000000001</v>
      </c>
      <c r="F12" s="256">
        <v>170.28458699999999</v>
      </c>
      <c r="G12" s="256">
        <v>37.610737999999998</v>
      </c>
      <c r="H12" s="238"/>
      <c r="I12" s="238"/>
      <c r="J12" s="235"/>
      <c r="K12" s="235"/>
      <c r="L12" s="235"/>
      <c r="M12" s="235"/>
      <c r="N12" s="235"/>
      <c r="O12" s="235"/>
      <c r="P12" s="234"/>
      <c r="Q12" s="240"/>
      <c r="R12" s="238"/>
      <c r="T12" s="234"/>
      <c r="U12" s="232"/>
      <c r="V12" s="232"/>
      <c r="X12" s="234"/>
      <c r="Y12" s="232"/>
      <c r="Z12" s="232"/>
      <c r="AD12" s="234"/>
    </row>
    <row r="13" spans="1:44" ht="12.75" customHeight="1">
      <c r="A13" s="252" t="s">
        <v>324</v>
      </c>
      <c r="B13" s="253">
        <f>B14-SUM(B3:B12)</f>
        <v>1697.1265550000007</v>
      </c>
      <c r="C13" s="253">
        <f t="shared" ref="C13" si="0">C14-SUM(C3:C12)</f>
        <v>56.898715999999922</v>
      </c>
      <c r="D13" s="253">
        <f t="shared" ref="D13" si="1">D14-SUM(D3:D12)</f>
        <v>1802.9288299999998</v>
      </c>
      <c r="E13" s="253">
        <f t="shared" ref="E13" si="2">E14-SUM(E3:E12)</f>
        <v>520.30868899999996</v>
      </c>
      <c r="F13" s="253">
        <f t="shared" ref="F13" si="3">F14-SUM(F3:F12)</f>
        <v>1605.9293619999999</v>
      </c>
      <c r="G13" s="253">
        <f t="shared" ref="G13" si="4">G14-SUM(G3:G12)</f>
        <v>461.84737299999983</v>
      </c>
      <c r="H13" s="238"/>
      <c r="I13" s="238"/>
      <c r="J13" s="237"/>
      <c r="K13" s="237"/>
      <c r="L13" s="237"/>
      <c r="M13" s="237"/>
      <c r="N13" s="237"/>
      <c r="O13" s="237"/>
      <c r="P13" s="234"/>
      <c r="Q13" s="240"/>
      <c r="R13" s="238"/>
      <c r="T13" s="234"/>
      <c r="U13" s="232"/>
      <c r="V13" s="232"/>
      <c r="X13" s="234"/>
      <c r="Y13" s="232"/>
      <c r="Z13" s="232"/>
      <c r="AD13" s="234"/>
    </row>
    <row r="14" spans="1:44">
      <c r="A14" s="252" t="s">
        <v>318</v>
      </c>
      <c r="B14" s="256">
        <v>6400.8151719999996</v>
      </c>
      <c r="C14" s="256">
        <v>1794.540567</v>
      </c>
      <c r="D14" s="256">
        <v>6236.8151879999996</v>
      </c>
      <c r="E14" s="256">
        <v>1722.5406190000001</v>
      </c>
      <c r="F14" s="256">
        <v>5821.8450709999997</v>
      </c>
      <c r="G14" s="256">
        <v>1665.3412189999999</v>
      </c>
      <c r="H14" s="238"/>
      <c r="I14" s="238"/>
      <c r="J14" s="235"/>
      <c r="K14" s="235"/>
      <c r="L14" s="235"/>
      <c r="M14" s="235"/>
      <c r="N14" s="235"/>
      <c r="O14" s="235"/>
      <c r="P14" s="234"/>
      <c r="Q14" s="240"/>
      <c r="R14" s="238"/>
      <c r="T14" s="234"/>
      <c r="U14" s="232"/>
      <c r="V14" s="232"/>
      <c r="X14" s="234"/>
      <c r="Y14" s="232"/>
      <c r="Z14" s="232"/>
      <c r="AD14" s="234"/>
    </row>
    <row r="15" spans="1:44">
      <c r="A15" s="234"/>
      <c r="B15" s="241"/>
      <c r="C15" s="234"/>
      <c r="D15" s="238"/>
      <c r="E15" s="238"/>
      <c r="F15" s="235"/>
      <c r="G15" s="234"/>
      <c r="H15" s="238"/>
      <c r="I15" s="238"/>
      <c r="J15" s="241"/>
      <c r="K15" s="241"/>
      <c r="L15" s="241"/>
      <c r="M15" s="241"/>
      <c r="N15" s="241"/>
      <c r="O15" s="241"/>
      <c r="P15" s="234"/>
      <c r="Q15" s="240"/>
      <c r="R15" s="238"/>
      <c r="T15" s="234"/>
      <c r="U15" s="232"/>
      <c r="V15" s="232"/>
      <c r="X15" s="234"/>
      <c r="Y15" s="232"/>
      <c r="Z15" s="232"/>
      <c r="AD15" s="234"/>
    </row>
    <row r="16" spans="1:44">
      <c r="A16" s="249" t="s">
        <v>15</v>
      </c>
      <c r="B16" s="365">
        <v>2018</v>
      </c>
      <c r="C16" s="365"/>
      <c r="D16" s="365">
        <v>2019</v>
      </c>
      <c r="E16" s="365"/>
      <c r="F16" s="365">
        <v>2020</v>
      </c>
      <c r="G16" s="365"/>
      <c r="H16" s="238"/>
      <c r="I16" s="238"/>
      <c r="J16" s="235"/>
      <c r="K16" s="235"/>
      <c r="L16" s="235"/>
      <c r="M16" s="235"/>
      <c r="N16" s="235"/>
      <c r="O16" s="235"/>
      <c r="P16" s="234"/>
      <c r="Q16" s="240"/>
      <c r="R16" s="238"/>
      <c r="T16" s="234"/>
      <c r="U16" s="232"/>
      <c r="V16" s="232"/>
      <c r="X16" s="234"/>
      <c r="Y16" s="232"/>
      <c r="Z16" s="232"/>
    </row>
    <row r="17" spans="1:26">
      <c r="A17" s="250" t="s">
        <v>319</v>
      </c>
      <c r="B17" s="251" t="s">
        <v>316</v>
      </c>
      <c r="C17" s="251" t="s">
        <v>317</v>
      </c>
      <c r="D17" s="251" t="s">
        <v>316</v>
      </c>
      <c r="E17" s="251" t="s">
        <v>317</v>
      </c>
      <c r="F17" s="251" t="s">
        <v>316</v>
      </c>
      <c r="G17" s="251" t="s">
        <v>317</v>
      </c>
      <c r="H17" s="238"/>
      <c r="I17" s="238"/>
      <c r="P17" s="234"/>
      <c r="Q17" s="240"/>
      <c r="R17" s="238"/>
      <c r="T17" s="234"/>
      <c r="U17" s="232"/>
      <c r="V17" s="232"/>
      <c r="X17" s="234"/>
      <c r="Y17" s="232"/>
      <c r="Z17" s="232"/>
    </row>
    <row r="18" spans="1:26">
      <c r="A18" s="254" t="s">
        <v>35</v>
      </c>
      <c r="B18" s="256">
        <v>989.62402799999995</v>
      </c>
      <c r="C18" s="256">
        <v>269.58244100000002</v>
      </c>
      <c r="D18" s="256">
        <v>995.15398700000003</v>
      </c>
      <c r="E18" s="256">
        <v>288.76758799999999</v>
      </c>
      <c r="F18" s="256">
        <v>1255.0933439999999</v>
      </c>
      <c r="G18" s="256">
        <v>404.80507999999998</v>
      </c>
      <c r="H18" s="238"/>
      <c r="I18" s="238"/>
      <c r="P18" s="234"/>
      <c r="Q18" s="240"/>
      <c r="R18" s="238"/>
      <c r="T18" s="234"/>
      <c r="U18" s="238"/>
      <c r="V18" s="232"/>
      <c r="X18" s="234"/>
      <c r="Y18" s="238"/>
      <c r="Z18" s="232"/>
    </row>
    <row r="19" spans="1:26">
      <c r="A19" s="254" t="s">
        <v>38</v>
      </c>
      <c r="B19" s="256">
        <v>669.94356100000005</v>
      </c>
      <c r="C19" s="256">
        <v>170.400136</v>
      </c>
      <c r="D19" s="256">
        <v>571.41319499999997</v>
      </c>
      <c r="E19" s="256">
        <v>155.66285999999999</v>
      </c>
      <c r="F19" s="256">
        <v>490.94453499999997</v>
      </c>
      <c r="G19" s="256">
        <v>141.72698199999999</v>
      </c>
      <c r="H19" s="238"/>
      <c r="I19" s="238"/>
      <c r="P19" s="234"/>
      <c r="Q19" s="240"/>
      <c r="R19" s="238"/>
      <c r="T19" s="234"/>
      <c r="U19" s="238"/>
      <c r="V19" s="232"/>
      <c r="X19" s="234"/>
      <c r="Y19" s="238"/>
      <c r="Z19" s="232"/>
    </row>
    <row r="20" spans="1:26">
      <c r="A20" s="254" t="s">
        <v>36</v>
      </c>
      <c r="B20" s="256">
        <v>481.97331400000002</v>
      </c>
      <c r="C20" s="256">
        <v>115.468416</v>
      </c>
      <c r="D20" s="256">
        <v>451.15883700000001</v>
      </c>
      <c r="E20" s="256">
        <v>108.615887</v>
      </c>
      <c r="F20" s="256">
        <v>351.99162100000001</v>
      </c>
      <c r="G20" s="256">
        <v>88.549665000000005</v>
      </c>
      <c r="H20" s="238"/>
      <c r="I20" s="238"/>
      <c r="P20" s="234"/>
      <c r="Q20" s="240"/>
      <c r="R20" s="238"/>
      <c r="T20" s="234"/>
      <c r="U20" s="238"/>
      <c r="V20" s="232"/>
      <c r="X20" s="234"/>
      <c r="Y20" s="238"/>
      <c r="Z20" s="238"/>
    </row>
    <row r="21" spans="1:26">
      <c r="A21" s="254" t="s">
        <v>44</v>
      </c>
      <c r="B21" s="256">
        <v>218.03466399999999</v>
      </c>
      <c r="C21" s="256">
        <v>65.893585000000002</v>
      </c>
      <c r="D21" s="256">
        <v>190.59526600000001</v>
      </c>
      <c r="E21" s="256">
        <v>64.017928999999995</v>
      </c>
      <c r="F21" s="256">
        <v>164.31172900000001</v>
      </c>
      <c r="G21" s="256">
        <v>58.158008000000002</v>
      </c>
      <c r="H21" s="238"/>
      <c r="I21" s="242"/>
      <c r="P21" s="234"/>
      <c r="Q21" s="240"/>
      <c r="R21" s="238"/>
      <c r="T21" s="234"/>
      <c r="U21" s="238"/>
      <c r="V21" s="232"/>
      <c r="X21" s="234"/>
      <c r="Y21" s="238"/>
      <c r="Z21" s="238"/>
    </row>
    <row r="22" spans="1:26">
      <c r="A22" s="254" t="s">
        <v>141</v>
      </c>
      <c r="B22" s="256">
        <v>167.47518600000001</v>
      </c>
      <c r="C22" s="256">
        <v>51.434949000000003</v>
      </c>
      <c r="D22" s="256">
        <v>168.575762</v>
      </c>
      <c r="E22" s="256">
        <v>56.384861000000001</v>
      </c>
      <c r="F22" s="256">
        <v>154.099143</v>
      </c>
      <c r="G22" s="256">
        <v>52.957045999999998</v>
      </c>
      <c r="H22" s="238"/>
      <c r="I22" s="238"/>
      <c r="P22" s="234"/>
      <c r="Q22" s="240"/>
      <c r="R22" s="238"/>
      <c r="T22" s="234"/>
      <c r="U22" s="238"/>
      <c r="V22" s="232"/>
      <c r="X22" s="234"/>
      <c r="Y22" s="238"/>
      <c r="Z22" s="238"/>
    </row>
    <row r="23" spans="1:26">
      <c r="A23" s="254" t="s">
        <v>54</v>
      </c>
      <c r="B23" s="256">
        <v>166.73031</v>
      </c>
      <c r="C23" s="256">
        <v>42.495027</v>
      </c>
      <c r="D23" s="256">
        <v>163.21915100000001</v>
      </c>
      <c r="E23" s="256">
        <v>39.062427</v>
      </c>
      <c r="F23" s="256">
        <v>121.864008</v>
      </c>
      <c r="G23" s="256">
        <v>51.124209999999998</v>
      </c>
      <c r="H23" s="238"/>
      <c r="I23" s="238"/>
      <c r="P23" s="234"/>
      <c r="Q23" s="240"/>
      <c r="R23" s="238"/>
      <c r="T23" s="234"/>
      <c r="U23" s="238"/>
      <c r="V23" s="238"/>
      <c r="X23" s="234"/>
      <c r="Y23" s="238"/>
      <c r="Z23" s="238"/>
    </row>
    <row r="24" spans="1:26">
      <c r="A24" s="254" t="s">
        <v>102</v>
      </c>
      <c r="B24" s="256">
        <v>148.83355800000001</v>
      </c>
      <c r="C24" s="256">
        <v>47.57978</v>
      </c>
      <c r="D24" s="256">
        <v>134.653108</v>
      </c>
      <c r="E24" s="256">
        <v>42.395972</v>
      </c>
      <c r="F24" s="256">
        <v>159.42828499999999</v>
      </c>
      <c r="G24" s="256">
        <v>47.067974</v>
      </c>
      <c r="H24" s="238"/>
      <c r="I24" s="238"/>
      <c r="P24" s="234"/>
      <c r="Q24" s="240"/>
      <c r="R24" s="238"/>
      <c r="T24" s="234"/>
      <c r="U24" s="238"/>
      <c r="V24" s="238"/>
      <c r="X24" s="234"/>
      <c r="Y24" s="238"/>
      <c r="Z24" s="238"/>
    </row>
    <row r="25" spans="1:26" ht="14.25" customHeight="1">
      <c r="A25" s="254" t="s">
        <v>103</v>
      </c>
      <c r="B25" s="256">
        <v>230.19097099999999</v>
      </c>
      <c r="C25" s="256">
        <v>54.047378000000002</v>
      </c>
      <c r="D25" s="256">
        <v>214.335588</v>
      </c>
      <c r="E25" s="256">
        <v>55.561323999999999</v>
      </c>
      <c r="F25" s="256">
        <v>155.62296599999999</v>
      </c>
      <c r="G25" s="256">
        <v>46.253203999999997</v>
      </c>
      <c r="H25" s="238"/>
      <c r="I25" s="238"/>
      <c r="P25" s="234"/>
      <c r="Q25" s="240"/>
      <c r="R25" s="238"/>
      <c r="T25" s="234"/>
      <c r="U25" s="238"/>
      <c r="V25" s="238"/>
      <c r="X25" s="234"/>
      <c r="Y25" s="238"/>
      <c r="Z25" s="238"/>
    </row>
    <row r="26" spans="1:26">
      <c r="A26" s="254" t="s">
        <v>43</v>
      </c>
      <c r="B26" s="256">
        <v>190.69900699999999</v>
      </c>
      <c r="C26" s="256">
        <v>52.311188999999999</v>
      </c>
      <c r="D26" s="256">
        <v>169.284921</v>
      </c>
      <c r="E26" s="256">
        <v>50.049596000000001</v>
      </c>
      <c r="F26" s="256">
        <v>149.183786</v>
      </c>
      <c r="G26" s="256">
        <v>44.347845</v>
      </c>
      <c r="H26" s="238"/>
      <c r="I26" s="238"/>
      <c r="P26" s="234"/>
      <c r="Q26" s="240"/>
      <c r="R26" s="238"/>
      <c r="T26" s="234"/>
      <c r="U26" s="238"/>
      <c r="V26" s="238"/>
      <c r="X26" s="234"/>
      <c r="Y26" s="238"/>
      <c r="Z26" s="238"/>
    </row>
    <row r="27" spans="1:26">
      <c r="A27" s="254" t="s">
        <v>33</v>
      </c>
      <c r="B27" s="256">
        <v>157.90992700000001</v>
      </c>
      <c r="C27" s="256">
        <v>47.268189</v>
      </c>
      <c r="D27" s="256">
        <v>170.82186100000001</v>
      </c>
      <c r="E27" s="256">
        <v>55.191453000000003</v>
      </c>
      <c r="F27" s="256">
        <v>132.668916</v>
      </c>
      <c r="G27" s="256">
        <v>44.200080999999997</v>
      </c>
      <c r="H27" s="238"/>
      <c r="I27" s="238"/>
      <c r="P27" s="234"/>
      <c r="Q27" s="240"/>
      <c r="R27" s="238"/>
      <c r="T27" s="234"/>
      <c r="U27" s="238"/>
      <c r="V27" s="238"/>
      <c r="X27" s="234"/>
      <c r="Y27" s="238"/>
      <c r="Z27" s="238"/>
    </row>
    <row r="28" spans="1:26" ht="14.25" customHeight="1">
      <c r="A28" s="254" t="s">
        <v>323</v>
      </c>
      <c r="B28" s="253">
        <f>B29-SUM(B18:B27)</f>
        <v>3239.4618910000004</v>
      </c>
      <c r="C28" s="253">
        <f t="shared" ref="C28:G28" si="5">C29-SUM(C18:C27)</f>
        <v>687.58691799999986</v>
      </c>
      <c r="D28" s="253">
        <f t="shared" si="5"/>
        <v>2964.746920000001</v>
      </c>
      <c r="E28" s="253">
        <f t="shared" si="5"/>
        <v>707.62466599999993</v>
      </c>
      <c r="F28" s="253">
        <f t="shared" si="5"/>
        <v>2271.6464069999997</v>
      </c>
      <c r="G28" s="253">
        <f t="shared" si="5"/>
        <v>529.48805200000015</v>
      </c>
      <c r="H28" s="238"/>
      <c r="I28" s="238"/>
      <c r="P28" s="234"/>
      <c r="Q28" s="240"/>
      <c r="R28" s="238"/>
      <c r="T28" s="234"/>
      <c r="U28" s="238"/>
      <c r="V28" s="238"/>
      <c r="X28" s="234"/>
      <c r="Y28" s="238"/>
      <c r="Z28" s="238"/>
    </row>
    <row r="29" spans="1:26">
      <c r="A29" s="255" t="s">
        <v>318</v>
      </c>
      <c r="B29" s="256">
        <v>6660.8764170000004</v>
      </c>
      <c r="C29" s="256">
        <v>1604.068008</v>
      </c>
      <c r="D29" s="256">
        <v>6193.9585960000004</v>
      </c>
      <c r="E29" s="256">
        <v>1623.3345629999999</v>
      </c>
      <c r="F29" s="256">
        <v>5406.8547399999998</v>
      </c>
      <c r="G29" s="256">
        <v>1508.6781470000001</v>
      </c>
      <c r="H29" s="238"/>
      <c r="I29" s="234"/>
      <c r="J29" s="240"/>
      <c r="K29" s="238"/>
      <c r="M29" s="234"/>
      <c r="N29" s="238"/>
      <c r="O29" s="238"/>
      <c r="Q29" s="234"/>
      <c r="R29" s="238"/>
      <c r="S29" s="238"/>
    </row>
    <row r="30" spans="1:26" ht="15" customHeight="1">
      <c r="A30" s="364" t="s">
        <v>320</v>
      </c>
      <c r="B30" s="364"/>
      <c r="C30" s="238"/>
      <c r="E30" s="234"/>
      <c r="F30" s="238"/>
      <c r="G30" s="238"/>
      <c r="H30" s="238"/>
      <c r="I30" s="234"/>
      <c r="J30" s="240"/>
      <c r="K30" s="238"/>
      <c r="M30" s="234"/>
      <c r="N30" s="238"/>
      <c r="O30" s="238"/>
      <c r="Q30" s="234"/>
      <c r="R30" s="238"/>
      <c r="S30" s="238"/>
    </row>
    <row r="31" spans="1:26">
      <c r="A31" s="247" t="s">
        <v>321</v>
      </c>
      <c r="B31" s="243"/>
      <c r="C31" s="238"/>
      <c r="E31" s="234"/>
      <c r="F31" s="238"/>
      <c r="G31" s="238"/>
      <c r="H31" s="238"/>
      <c r="I31" s="234"/>
      <c r="J31" s="240"/>
      <c r="K31" s="238"/>
      <c r="M31" s="234"/>
      <c r="N31" s="238"/>
      <c r="O31" s="238"/>
      <c r="Q31" s="234"/>
      <c r="R31" s="238"/>
      <c r="S31" s="238"/>
    </row>
    <row r="32" spans="1:26" ht="21.75" customHeight="1">
      <c r="A32" s="247" t="s">
        <v>322</v>
      </c>
      <c r="B32" s="243"/>
      <c r="C32" s="238"/>
      <c r="E32" s="234"/>
      <c r="F32" s="238"/>
      <c r="G32" s="238"/>
      <c r="I32" s="234"/>
      <c r="J32" s="240"/>
      <c r="K32" s="238"/>
      <c r="M32" s="234"/>
      <c r="N32" s="238"/>
      <c r="O32" s="238"/>
      <c r="Q32" s="234"/>
      <c r="R32" s="238"/>
      <c r="S32" s="238"/>
    </row>
    <row r="33" spans="1:19">
      <c r="A33" s="248"/>
      <c r="B33" s="238"/>
      <c r="C33" s="238"/>
      <c r="E33" s="234"/>
      <c r="F33" s="238"/>
      <c r="G33" s="238"/>
      <c r="I33" s="234"/>
      <c r="J33" s="240"/>
      <c r="K33" s="238"/>
      <c r="M33" s="234"/>
      <c r="N33" s="238"/>
      <c r="O33" s="238"/>
      <c r="Q33" s="234"/>
      <c r="R33" s="238"/>
      <c r="S33" s="238"/>
    </row>
    <row r="34" spans="1:19">
      <c r="A34" s="248"/>
      <c r="B34" s="238"/>
      <c r="C34" s="238"/>
      <c r="E34" s="234"/>
      <c r="F34" s="238"/>
      <c r="G34" s="238"/>
      <c r="I34" s="234"/>
      <c r="J34" s="240"/>
      <c r="K34" s="238"/>
      <c r="M34" s="234"/>
      <c r="N34" s="238"/>
      <c r="O34" s="238"/>
      <c r="Q34" s="234"/>
      <c r="R34" s="238"/>
      <c r="S34" s="238"/>
    </row>
    <row r="35" spans="1:19" ht="25.5" customHeight="1">
      <c r="B35" s="238"/>
      <c r="C35" s="238"/>
      <c r="E35" s="234"/>
      <c r="F35" s="238"/>
      <c r="G35" s="238"/>
      <c r="I35" s="234"/>
      <c r="J35" s="240"/>
      <c r="K35" s="238"/>
      <c r="M35" s="234"/>
      <c r="N35" s="238"/>
      <c r="O35" s="238"/>
      <c r="Q35" s="234"/>
      <c r="R35" s="238"/>
      <c r="S35" s="238"/>
    </row>
    <row r="36" spans="1:19" ht="51" customHeight="1">
      <c r="B36" s="238"/>
      <c r="C36" s="238"/>
      <c r="E36" s="234"/>
      <c r="F36" s="238"/>
      <c r="G36" s="238"/>
      <c r="I36" s="234"/>
      <c r="J36" s="240"/>
      <c r="K36" s="238"/>
      <c r="M36" s="234"/>
      <c r="N36" s="238"/>
      <c r="O36" s="238"/>
      <c r="Q36" s="234"/>
      <c r="R36" s="238"/>
      <c r="S36" s="238"/>
    </row>
    <row r="37" spans="1:19">
      <c r="A37" s="234"/>
      <c r="B37" s="238"/>
      <c r="C37" s="238"/>
      <c r="E37" s="234"/>
      <c r="F37" s="238"/>
      <c r="G37" s="238"/>
      <c r="I37" s="234"/>
      <c r="J37" s="240"/>
      <c r="K37" s="238"/>
      <c r="M37" s="234"/>
      <c r="N37" s="238"/>
      <c r="O37" s="238"/>
      <c r="Q37" s="234"/>
      <c r="R37" s="238"/>
      <c r="S37" s="238"/>
    </row>
    <row r="38" spans="1:19">
      <c r="A38" s="234"/>
      <c r="B38" s="238"/>
      <c r="C38" s="238"/>
      <c r="E38" s="234"/>
      <c r="F38" s="238"/>
      <c r="G38" s="238"/>
      <c r="I38" s="234"/>
      <c r="J38" s="240"/>
      <c r="K38" s="238"/>
      <c r="M38" s="234"/>
      <c r="N38" s="238"/>
      <c r="O38" s="238"/>
      <c r="Q38" s="234"/>
      <c r="R38" s="238"/>
      <c r="S38" s="238"/>
    </row>
    <row r="39" spans="1:19">
      <c r="A39" s="234"/>
      <c r="B39" s="238"/>
      <c r="C39" s="238"/>
      <c r="E39" s="234"/>
      <c r="F39" s="238"/>
      <c r="G39" s="238"/>
      <c r="I39" s="234"/>
      <c r="J39" s="240"/>
      <c r="K39" s="238"/>
      <c r="M39" s="234"/>
      <c r="N39" s="238"/>
      <c r="O39" s="238"/>
      <c r="Q39" s="234"/>
      <c r="R39" s="238"/>
      <c r="S39" s="238"/>
    </row>
    <row r="40" spans="1:19">
      <c r="A40" s="234"/>
      <c r="B40" s="238"/>
      <c r="C40" s="238"/>
      <c r="E40" s="234"/>
      <c r="F40" s="238"/>
      <c r="G40" s="238"/>
      <c r="I40" s="234"/>
      <c r="J40" s="240"/>
      <c r="K40" s="238"/>
      <c r="M40" s="234"/>
      <c r="N40" s="238"/>
      <c r="O40" s="238"/>
      <c r="Q40" s="234"/>
      <c r="R40" s="238"/>
      <c r="S40" s="238"/>
    </row>
    <row r="41" spans="1:19">
      <c r="A41" s="234"/>
      <c r="B41" s="238"/>
      <c r="C41" s="238"/>
      <c r="E41" s="234"/>
      <c r="F41" s="238"/>
      <c r="G41" s="238"/>
      <c r="I41" s="234"/>
      <c r="J41" s="240"/>
      <c r="K41" s="238"/>
      <c r="M41" s="234"/>
      <c r="N41" s="238"/>
      <c r="O41" s="238"/>
      <c r="Q41" s="234"/>
      <c r="R41" s="238"/>
      <c r="S41" s="238"/>
    </row>
    <row r="42" spans="1:19">
      <c r="A42" s="234"/>
      <c r="B42" s="238"/>
      <c r="C42" s="238"/>
      <c r="E42" s="234"/>
      <c r="F42" s="238"/>
      <c r="G42" s="238"/>
      <c r="I42" s="234"/>
      <c r="J42" s="240"/>
      <c r="K42" s="238"/>
      <c r="M42" s="234"/>
      <c r="N42" s="238"/>
      <c r="O42" s="238"/>
      <c r="Q42" s="234"/>
      <c r="R42" s="238"/>
      <c r="S42" s="238"/>
    </row>
    <row r="43" spans="1:19">
      <c r="A43" s="234"/>
      <c r="B43" s="238"/>
      <c r="C43" s="238"/>
      <c r="E43" s="234"/>
      <c r="F43" s="238"/>
      <c r="G43" s="238"/>
      <c r="I43" s="234"/>
      <c r="J43" s="240"/>
      <c r="K43" s="238"/>
      <c r="M43" s="234"/>
      <c r="N43" s="238"/>
      <c r="O43" s="238"/>
      <c r="Q43" s="234"/>
      <c r="R43" s="238"/>
      <c r="S43" s="238"/>
    </row>
    <row r="44" spans="1:19">
      <c r="A44" s="234"/>
      <c r="B44" s="238"/>
      <c r="C44" s="238"/>
      <c r="E44" s="234"/>
      <c r="F44" s="238"/>
      <c r="G44" s="238"/>
      <c r="I44" s="234"/>
      <c r="J44" s="240"/>
      <c r="K44" s="238"/>
      <c r="M44" s="234"/>
      <c r="N44" s="238"/>
      <c r="O44" s="238"/>
      <c r="Q44" s="234"/>
      <c r="R44" s="238"/>
      <c r="S44" s="238"/>
    </row>
    <row r="45" spans="1:19">
      <c r="A45" s="234"/>
      <c r="B45" s="238"/>
      <c r="C45" s="238"/>
      <c r="E45" s="234"/>
      <c r="F45" s="238"/>
      <c r="G45" s="238"/>
      <c r="I45" s="234"/>
      <c r="J45" s="240"/>
      <c r="K45" s="238"/>
      <c r="M45" s="234"/>
      <c r="N45" s="238"/>
      <c r="O45" s="238"/>
      <c r="Q45" s="234"/>
      <c r="R45" s="238"/>
      <c r="S45" s="238"/>
    </row>
    <row r="46" spans="1:19">
      <c r="A46" s="234"/>
      <c r="B46" s="238"/>
      <c r="C46" s="238"/>
      <c r="E46" s="234"/>
      <c r="F46" s="238"/>
      <c r="G46" s="238"/>
      <c r="I46" s="234"/>
      <c r="J46" s="240"/>
      <c r="K46" s="238"/>
      <c r="M46" s="234"/>
      <c r="N46" s="238"/>
      <c r="O46" s="238"/>
      <c r="Q46" s="234"/>
      <c r="R46" s="238"/>
      <c r="S46" s="238"/>
    </row>
    <row r="47" spans="1:19">
      <c r="A47" s="234"/>
      <c r="B47" s="238"/>
      <c r="C47" s="238"/>
      <c r="E47" s="234"/>
      <c r="F47" s="238"/>
      <c r="G47" s="238"/>
      <c r="I47" s="234"/>
      <c r="J47" s="240"/>
      <c r="K47" s="238"/>
      <c r="M47" s="234"/>
      <c r="N47" s="238"/>
      <c r="O47" s="238"/>
      <c r="Q47" s="234"/>
      <c r="R47" s="238"/>
      <c r="S47" s="238"/>
    </row>
    <row r="48" spans="1:19">
      <c r="A48" s="234"/>
      <c r="B48" s="238"/>
      <c r="C48" s="238"/>
      <c r="E48" s="234"/>
      <c r="F48" s="238"/>
      <c r="G48" s="238"/>
      <c r="I48" s="234"/>
      <c r="J48" s="240"/>
      <c r="K48" s="238"/>
      <c r="M48" s="234"/>
      <c r="N48" s="238"/>
      <c r="O48" s="238"/>
      <c r="Q48" s="234"/>
      <c r="R48" s="238"/>
      <c r="S48" s="238"/>
    </row>
    <row r="49" spans="1:19">
      <c r="A49" s="234"/>
      <c r="B49" s="238"/>
      <c r="C49" s="238"/>
      <c r="E49" s="234"/>
      <c r="F49" s="238"/>
      <c r="G49" s="238"/>
      <c r="I49" s="234"/>
      <c r="J49" s="240"/>
      <c r="K49" s="238"/>
      <c r="M49" s="234"/>
      <c r="N49" s="238"/>
      <c r="O49" s="238"/>
      <c r="Q49" s="234"/>
      <c r="R49" s="238"/>
      <c r="S49" s="238"/>
    </row>
    <row r="50" spans="1:19">
      <c r="A50" s="234"/>
      <c r="B50" s="238"/>
      <c r="C50" s="238"/>
      <c r="E50" s="234"/>
      <c r="F50" s="238"/>
      <c r="G50" s="238"/>
      <c r="I50" s="234"/>
      <c r="J50" s="240"/>
      <c r="K50" s="238"/>
      <c r="M50" s="234"/>
      <c r="N50" s="238"/>
      <c r="O50" s="238"/>
      <c r="Q50" s="234"/>
      <c r="R50" s="238"/>
      <c r="S50" s="238"/>
    </row>
    <row r="51" spans="1:19">
      <c r="A51" s="234"/>
      <c r="B51" s="238"/>
      <c r="C51" s="238"/>
      <c r="E51" s="234"/>
      <c r="F51" s="238"/>
      <c r="G51" s="238"/>
      <c r="I51" s="234"/>
      <c r="J51" s="240"/>
      <c r="K51" s="238"/>
      <c r="M51" s="234"/>
      <c r="N51" s="238"/>
      <c r="O51" s="238"/>
      <c r="Q51" s="234"/>
      <c r="R51" s="238"/>
      <c r="S51" s="238"/>
    </row>
    <row r="52" spans="1:19">
      <c r="A52" s="234"/>
      <c r="B52" s="238"/>
      <c r="C52" s="238"/>
      <c r="E52" s="234"/>
      <c r="F52" s="238"/>
      <c r="G52" s="238"/>
      <c r="I52" s="234"/>
      <c r="J52" s="240"/>
      <c r="K52" s="238"/>
      <c r="M52" s="234"/>
      <c r="N52" s="238"/>
      <c r="O52" s="238"/>
      <c r="Q52" s="234"/>
      <c r="R52" s="238"/>
      <c r="S52" s="238"/>
    </row>
    <row r="53" spans="1:19">
      <c r="A53" s="234"/>
      <c r="B53" s="238"/>
      <c r="C53" s="238"/>
      <c r="E53" s="234"/>
      <c r="F53" s="238"/>
      <c r="G53" s="238"/>
      <c r="I53" s="234"/>
      <c r="J53" s="240"/>
      <c r="K53" s="238"/>
      <c r="M53" s="234"/>
      <c r="N53" s="238"/>
      <c r="O53" s="238"/>
      <c r="Q53" s="234"/>
      <c r="R53" s="238"/>
      <c r="S53" s="238"/>
    </row>
    <row r="54" spans="1:19">
      <c r="A54" s="234"/>
      <c r="B54" s="238"/>
      <c r="C54" s="238"/>
      <c r="E54" s="234"/>
      <c r="F54" s="238"/>
      <c r="G54" s="238"/>
      <c r="I54" s="234"/>
      <c r="J54" s="240"/>
      <c r="K54" s="238"/>
      <c r="M54" s="234"/>
      <c r="N54" s="238"/>
      <c r="O54" s="238"/>
      <c r="Q54" s="234"/>
      <c r="R54" s="238"/>
      <c r="S54" s="238"/>
    </row>
    <row r="55" spans="1:19">
      <c r="A55" s="234"/>
      <c r="B55" s="238"/>
      <c r="C55" s="238"/>
      <c r="E55" s="234"/>
      <c r="F55" s="238"/>
      <c r="G55" s="238"/>
      <c r="I55" s="234"/>
      <c r="J55" s="240"/>
      <c r="K55" s="238"/>
      <c r="M55" s="234"/>
      <c r="N55" s="238"/>
      <c r="O55" s="238"/>
      <c r="Q55" s="234"/>
      <c r="R55" s="238"/>
      <c r="S55" s="238"/>
    </row>
    <row r="56" spans="1:19">
      <c r="A56" s="234"/>
      <c r="B56" s="238"/>
      <c r="C56" s="238"/>
      <c r="E56" s="234"/>
      <c r="F56" s="238"/>
      <c r="G56" s="238"/>
      <c r="I56" s="234"/>
      <c r="J56" s="240"/>
      <c r="K56" s="238"/>
      <c r="M56" s="234"/>
      <c r="N56" s="238"/>
      <c r="O56" s="238"/>
      <c r="Q56" s="234"/>
      <c r="R56" s="238"/>
      <c r="S56" s="238"/>
    </row>
    <row r="57" spans="1:19">
      <c r="A57" s="234"/>
      <c r="B57" s="238"/>
      <c r="C57" s="238"/>
      <c r="E57" s="234"/>
      <c r="F57" s="238"/>
      <c r="G57" s="238"/>
      <c r="I57" s="234"/>
      <c r="J57" s="240"/>
      <c r="K57" s="238"/>
      <c r="M57" s="234"/>
      <c r="N57" s="238"/>
      <c r="O57" s="238"/>
      <c r="Q57" s="234"/>
      <c r="R57" s="238"/>
      <c r="S57" s="238"/>
    </row>
    <row r="58" spans="1:19">
      <c r="A58" s="234"/>
      <c r="B58" s="238"/>
      <c r="C58" s="238"/>
      <c r="E58" s="234"/>
      <c r="F58" s="238"/>
      <c r="G58" s="238"/>
      <c r="I58" s="234"/>
      <c r="J58" s="240"/>
      <c r="K58" s="238"/>
      <c r="M58" s="234"/>
      <c r="N58" s="238"/>
      <c r="O58" s="238"/>
      <c r="Q58" s="234"/>
      <c r="R58" s="238"/>
      <c r="S58" s="238"/>
    </row>
    <row r="59" spans="1:19">
      <c r="A59" s="234"/>
      <c r="B59" s="238"/>
      <c r="C59" s="238"/>
      <c r="E59" s="234"/>
      <c r="F59" s="238"/>
      <c r="G59" s="238"/>
      <c r="I59" s="234"/>
      <c r="J59" s="240"/>
      <c r="K59" s="238"/>
      <c r="M59" s="234"/>
      <c r="N59" s="238"/>
      <c r="O59" s="238"/>
      <c r="Q59" s="234"/>
      <c r="R59" s="238"/>
      <c r="S59" s="238"/>
    </row>
    <row r="60" spans="1:19">
      <c r="A60" s="234"/>
      <c r="B60" s="238"/>
      <c r="C60" s="238"/>
      <c r="E60" s="234"/>
      <c r="F60" s="238"/>
      <c r="G60" s="238"/>
      <c r="I60" s="234"/>
      <c r="J60" s="240"/>
      <c r="K60" s="238"/>
      <c r="M60" s="234"/>
      <c r="N60" s="238"/>
      <c r="O60" s="238"/>
      <c r="Q60" s="234"/>
      <c r="R60" s="238"/>
      <c r="S60" s="238"/>
    </row>
    <row r="61" spans="1:19">
      <c r="A61" s="234"/>
      <c r="B61" s="238"/>
      <c r="C61" s="238"/>
      <c r="E61" s="234"/>
      <c r="F61" s="238"/>
      <c r="G61" s="238"/>
      <c r="I61" s="234"/>
      <c r="J61" s="240"/>
      <c r="K61" s="238"/>
      <c r="M61" s="234"/>
      <c r="N61" s="238"/>
      <c r="O61" s="238"/>
      <c r="Q61" s="234"/>
      <c r="R61" s="238"/>
      <c r="S61" s="238"/>
    </row>
    <row r="62" spans="1:19">
      <c r="A62" s="234"/>
      <c r="B62" s="238"/>
      <c r="C62" s="238"/>
      <c r="E62" s="234"/>
      <c r="F62" s="238"/>
      <c r="G62" s="238"/>
      <c r="I62" s="234"/>
      <c r="J62" s="240"/>
      <c r="K62" s="238"/>
      <c r="M62" s="234"/>
      <c r="N62" s="238"/>
      <c r="O62" s="238"/>
      <c r="Q62" s="234"/>
      <c r="R62" s="238"/>
      <c r="S62" s="238"/>
    </row>
    <row r="63" spans="1:19">
      <c r="A63" s="234"/>
      <c r="B63" s="238"/>
      <c r="C63" s="238"/>
      <c r="E63" s="234"/>
      <c r="F63" s="238"/>
      <c r="G63" s="238"/>
      <c r="I63" s="234"/>
      <c r="J63" s="240"/>
      <c r="K63" s="238"/>
      <c r="M63" s="234"/>
      <c r="N63" s="238"/>
      <c r="O63" s="238"/>
      <c r="Q63" s="234"/>
      <c r="R63" s="238"/>
      <c r="S63" s="238"/>
    </row>
    <row r="64" spans="1:19">
      <c r="A64" s="234"/>
      <c r="B64" s="238"/>
      <c r="C64" s="238"/>
      <c r="E64" s="234"/>
      <c r="F64" s="238"/>
      <c r="G64" s="238"/>
      <c r="I64" s="234"/>
      <c r="J64" s="240"/>
      <c r="K64" s="238"/>
      <c r="M64" s="234"/>
      <c r="N64" s="238"/>
      <c r="O64" s="238"/>
      <c r="Q64" s="244"/>
      <c r="R64" s="242"/>
      <c r="S64" s="242"/>
    </row>
    <row r="65" spans="1:19">
      <c r="A65" s="234"/>
      <c r="B65" s="238"/>
      <c r="C65" s="238"/>
      <c r="E65" s="234"/>
      <c r="F65" s="238"/>
      <c r="G65" s="238"/>
      <c r="I65" s="234"/>
      <c r="J65" s="240"/>
      <c r="K65" s="238"/>
      <c r="M65" s="234"/>
      <c r="N65" s="238"/>
      <c r="O65" s="238"/>
      <c r="Q65" s="234"/>
      <c r="R65" s="238"/>
      <c r="S65" s="238"/>
    </row>
    <row r="66" spans="1:19">
      <c r="A66" s="234"/>
      <c r="B66" s="238"/>
      <c r="C66" s="238"/>
      <c r="E66" s="234"/>
      <c r="F66" s="238"/>
      <c r="G66" s="238"/>
      <c r="I66" s="234"/>
      <c r="J66" s="240"/>
      <c r="K66" s="238"/>
      <c r="M66" s="234"/>
      <c r="N66" s="238"/>
      <c r="O66" s="238"/>
      <c r="Q66" s="234"/>
      <c r="R66" s="238"/>
      <c r="S66" s="238"/>
    </row>
    <row r="67" spans="1:19">
      <c r="A67" s="234"/>
      <c r="B67" s="238"/>
      <c r="C67" s="238"/>
      <c r="E67" s="234"/>
      <c r="F67" s="238"/>
      <c r="G67" s="238"/>
      <c r="I67" s="234"/>
      <c r="J67" s="240"/>
      <c r="K67" s="238"/>
      <c r="M67" s="234"/>
      <c r="N67" s="238"/>
      <c r="O67" s="238"/>
      <c r="Q67" s="234"/>
      <c r="R67" s="238"/>
      <c r="S67" s="238"/>
    </row>
    <row r="68" spans="1:19">
      <c r="A68" s="234"/>
      <c r="B68" s="238"/>
      <c r="C68" s="238"/>
      <c r="I68" s="234"/>
      <c r="J68" s="240"/>
      <c r="K68" s="238"/>
      <c r="M68" s="234"/>
      <c r="N68" s="238"/>
      <c r="O68" s="238"/>
      <c r="Q68" s="234"/>
      <c r="R68" s="238"/>
      <c r="S68" s="238"/>
    </row>
    <row r="69" spans="1:19">
      <c r="A69" s="234"/>
      <c r="B69" s="238"/>
      <c r="C69" s="238"/>
      <c r="I69" s="234"/>
      <c r="J69" s="240"/>
      <c r="K69" s="238"/>
      <c r="M69" s="234"/>
      <c r="N69" s="238"/>
      <c r="O69" s="238"/>
      <c r="Q69" s="234"/>
      <c r="R69" s="238"/>
      <c r="S69" s="238"/>
    </row>
    <row r="70" spans="1:19">
      <c r="A70" s="234"/>
      <c r="B70" s="238"/>
      <c r="C70" s="238"/>
      <c r="I70" s="234"/>
      <c r="J70" s="240"/>
      <c r="K70" s="238"/>
      <c r="M70" s="234"/>
      <c r="N70" s="238"/>
      <c r="O70" s="238"/>
      <c r="Q70" s="234"/>
      <c r="R70" s="238"/>
      <c r="S70" s="238"/>
    </row>
    <row r="71" spans="1:19">
      <c r="A71" s="234"/>
      <c r="B71" s="238"/>
      <c r="C71" s="238"/>
      <c r="I71" s="234"/>
      <c r="J71" s="240"/>
      <c r="K71" s="238"/>
      <c r="M71" s="234"/>
      <c r="N71" s="238"/>
      <c r="O71" s="238"/>
      <c r="Q71" s="234"/>
      <c r="R71" s="238"/>
      <c r="S71" s="238"/>
    </row>
    <row r="72" spans="1:19">
      <c r="A72" s="234"/>
      <c r="B72" s="238"/>
      <c r="C72" s="238"/>
      <c r="I72" s="234"/>
      <c r="J72" s="240"/>
      <c r="K72" s="238"/>
      <c r="M72" s="234"/>
      <c r="N72" s="238"/>
      <c r="O72" s="238"/>
      <c r="Q72" s="234"/>
      <c r="R72" s="238"/>
      <c r="S72" s="238"/>
    </row>
    <row r="73" spans="1:19">
      <c r="A73" s="234"/>
      <c r="B73" s="238"/>
      <c r="C73" s="238"/>
      <c r="I73" s="234"/>
      <c r="J73" s="240"/>
      <c r="K73" s="238"/>
      <c r="M73" s="234"/>
      <c r="N73" s="238"/>
      <c r="O73" s="238"/>
      <c r="Q73" s="234"/>
      <c r="R73" s="238"/>
      <c r="S73" s="238"/>
    </row>
    <row r="74" spans="1:19">
      <c r="A74" s="234"/>
      <c r="B74" s="238"/>
      <c r="C74" s="238"/>
      <c r="I74" s="234"/>
      <c r="J74" s="240"/>
      <c r="K74" s="238"/>
      <c r="M74" s="234"/>
      <c r="N74" s="238"/>
      <c r="O74" s="238"/>
      <c r="Q74" s="234"/>
      <c r="R74" s="238"/>
      <c r="S74" s="238"/>
    </row>
    <row r="75" spans="1:19">
      <c r="A75" s="234"/>
      <c r="B75" s="238"/>
      <c r="C75" s="238"/>
      <c r="I75" s="234"/>
      <c r="J75" s="240"/>
      <c r="K75" s="238"/>
      <c r="M75" s="234"/>
      <c r="N75" s="238"/>
      <c r="O75" s="238"/>
      <c r="Q75" s="234"/>
      <c r="R75" s="238"/>
      <c r="S75" s="238"/>
    </row>
    <row r="76" spans="1:19">
      <c r="A76" s="234"/>
      <c r="B76" s="238"/>
      <c r="C76" s="238"/>
      <c r="I76" s="234"/>
      <c r="J76" s="240"/>
      <c r="K76" s="238"/>
      <c r="M76" s="234"/>
      <c r="N76" s="238"/>
      <c r="O76" s="238"/>
      <c r="Q76" s="234"/>
      <c r="R76" s="238"/>
      <c r="S76" s="238"/>
    </row>
    <row r="77" spans="1:19">
      <c r="A77" s="234"/>
      <c r="B77" s="238"/>
      <c r="C77" s="238"/>
      <c r="I77" s="234"/>
      <c r="J77" s="240"/>
      <c r="K77" s="238"/>
      <c r="M77" s="234"/>
      <c r="N77" s="238"/>
      <c r="O77" s="238"/>
      <c r="Q77" s="234"/>
      <c r="R77" s="238"/>
      <c r="S77" s="238"/>
    </row>
    <row r="78" spans="1:19">
      <c r="A78" s="234"/>
      <c r="B78" s="238"/>
      <c r="C78" s="238"/>
      <c r="I78" s="234"/>
      <c r="J78" s="240"/>
      <c r="K78" s="238"/>
      <c r="M78" s="234"/>
      <c r="N78" s="238"/>
      <c r="O78" s="238"/>
      <c r="Q78" s="234"/>
      <c r="R78" s="238"/>
      <c r="S78" s="238"/>
    </row>
    <row r="79" spans="1:19">
      <c r="A79" s="234"/>
      <c r="B79" s="238"/>
      <c r="C79" s="238"/>
      <c r="I79" s="234"/>
      <c r="J79" s="240"/>
      <c r="K79" s="238"/>
      <c r="M79" s="234"/>
      <c r="N79" s="238"/>
      <c r="O79" s="238"/>
      <c r="Q79" s="234"/>
      <c r="R79" s="238"/>
      <c r="S79" s="238"/>
    </row>
    <row r="80" spans="1:19">
      <c r="A80" s="234"/>
      <c r="B80" s="238"/>
      <c r="C80" s="238"/>
      <c r="J80" s="245"/>
      <c r="M80" s="234"/>
      <c r="N80" s="238"/>
      <c r="O80" s="238"/>
      <c r="Q80" s="234"/>
      <c r="R80" s="238"/>
      <c r="S80" s="238"/>
    </row>
    <row r="81" spans="1:19">
      <c r="A81" s="234"/>
      <c r="B81" s="238"/>
      <c r="C81" s="238"/>
      <c r="M81" s="234"/>
      <c r="N81" s="238"/>
      <c r="O81" s="238"/>
      <c r="Q81" s="234"/>
      <c r="R81" s="238"/>
      <c r="S81" s="238"/>
    </row>
    <row r="82" spans="1:19">
      <c r="A82" s="234"/>
      <c r="M82" s="234"/>
      <c r="N82" s="238"/>
      <c r="O82" s="238"/>
      <c r="Q82" s="234"/>
      <c r="R82" s="238"/>
      <c r="S82" s="238"/>
    </row>
    <row r="83" spans="1:19">
      <c r="A83" s="234"/>
      <c r="M83" s="234"/>
      <c r="N83" s="238"/>
      <c r="O83" s="238"/>
      <c r="Q83" s="234"/>
      <c r="R83" s="238"/>
      <c r="S83" s="238"/>
    </row>
    <row r="84" spans="1:19">
      <c r="A84" s="234"/>
      <c r="M84" s="234"/>
      <c r="N84" s="238"/>
      <c r="O84" s="238"/>
      <c r="Q84" s="234"/>
      <c r="R84" s="238"/>
      <c r="S84" s="238"/>
    </row>
    <row r="85" spans="1:19">
      <c r="A85" s="234"/>
      <c r="M85" s="234"/>
      <c r="N85" s="238"/>
      <c r="O85" s="238"/>
      <c r="Q85" s="234"/>
      <c r="R85" s="238"/>
      <c r="S85" s="238"/>
    </row>
    <row r="86" spans="1:19">
      <c r="A86" s="234"/>
      <c r="Q86" s="234"/>
      <c r="R86" s="238"/>
      <c r="S86" s="238"/>
    </row>
    <row r="87" spans="1:19">
      <c r="A87" s="234"/>
      <c r="Q87" s="234"/>
      <c r="R87" s="238"/>
      <c r="S87" s="238"/>
    </row>
    <row r="88" spans="1:19">
      <c r="A88" s="234"/>
    </row>
    <row r="89" spans="1:19">
      <c r="A89" s="234"/>
    </row>
    <row r="94" spans="1:19">
      <c r="A94" s="246"/>
    </row>
    <row r="95" spans="1:19">
      <c r="A95" s="234"/>
      <c r="B95" s="232"/>
      <c r="C95" s="232"/>
      <c r="E95" s="234"/>
      <c r="F95" s="232"/>
      <c r="G95" s="232"/>
      <c r="I95" s="234"/>
      <c r="J95" s="232"/>
      <c r="K95" s="232"/>
      <c r="M95" s="234"/>
      <c r="N95" s="232"/>
      <c r="O95" s="232"/>
      <c r="Q95" s="234"/>
      <c r="R95" s="232"/>
      <c r="S95" s="232"/>
    </row>
    <row r="96" spans="1:19">
      <c r="A96" s="234"/>
      <c r="B96" s="232"/>
      <c r="C96" s="232"/>
      <c r="E96" s="234"/>
      <c r="F96" s="232"/>
      <c r="G96" s="232"/>
      <c r="I96" s="234"/>
      <c r="J96" s="232"/>
      <c r="K96" s="232"/>
      <c r="M96" s="234"/>
      <c r="N96" s="232"/>
      <c r="O96" s="232"/>
      <c r="Q96" s="234"/>
      <c r="R96" s="232"/>
      <c r="S96" s="232"/>
    </row>
    <row r="97" spans="1:19">
      <c r="A97" s="234"/>
      <c r="B97" s="232"/>
      <c r="C97" s="232"/>
      <c r="E97" s="234"/>
      <c r="F97" s="232"/>
      <c r="G97" s="232"/>
      <c r="I97" s="234"/>
      <c r="J97" s="232"/>
      <c r="K97" s="232"/>
      <c r="M97" s="234"/>
      <c r="N97" s="232"/>
      <c r="O97" s="232"/>
      <c r="Q97" s="234"/>
      <c r="R97" s="232"/>
      <c r="S97" s="232"/>
    </row>
    <row r="98" spans="1:19">
      <c r="A98" s="234"/>
      <c r="B98" s="232"/>
      <c r="C98" s="232"/>
      <c r="E98" s="234"/>
      <c r="F98" s="232"/>
      <c r="G98" s="232"/>
      <c r="I98" s="234"/>
      <c r="J98" s="232"/>
      <c r="K98" s="232"/>
      <c r="M98" s="234"/>
      <c r="N98" s="232"/>
      <c r="O98" s="232"/>
      <c r="Q98" s="234"/>
      <c r="R98" s="232"/>
      <c r="S98" s="232"/>
    </row>
    <row r="99" spans="1:19">
      <c r="A99" s="234"/>
      <c r="B99" s="232"/>
      <c r="C99" s="232"/>
      <c r="E99" s="234"/>
      <c r="F99" s="232"/>
      <c r="G99" s="232"/>
      <c r="I99" s="234"/>
      <c r="J99" s="232"/>
      <c r="K99" s="232"/>
      <c r="M99" s="234"/>
      <c r="N99" s="232"/>
      <c r="O99" s="232"/>
      <c r="Q99" s="234"/>
      <c r="R99" s="232"/>
      <c r="S99" s="232"/>
    </row>
    <row r="100" spans="1:19">
      <c r="A100" s="234"/>
      <c r="B100" s="232"/>
      <c r="C100" s="232"/>
      <c r="E100" s="234"/>
      <c r="F100" s="232"/>
      <c r="G100" s="232"/>
      <c r="I100" s="234"/>
      <c r="J100" s="232"/>
      <c r="K100" s="232"/>
      <c r="M100" s="234"/>
      <c r="N100" s="232"/>
      <c r="O100" s="232"/>
      <c r="Q100" s="234"/>
      <c r="R100" s="232"/>
      <c r="S100" s="232"/>
    </row>
    <row r="101" spans="1:19">
      <c r="A101" s="234"/>
      <c r="B101" s="232"/>
      <c r="C101" s="232"/>
      <c r="E101" s="234"/>
      <c r="F101" s="232"/>
      <c r="G101" s="232"/>
      <c r="I101" s="234"/>
      <c r="J101" s="232"/>
      <c r="K101" s="232"/>
      <c r="M101" s="234"/>
      <c r="N101" s="232"/>
      <c r="O101" s="232"/>
      <c r="Q101" s="234"/>
      <c r="R101" s="232"/>
      <c r="S101" s="232"/>
    </row>
    <row r="102" spans="1:19">
      <c r="A102" s="234"/>
      <c r="B102" s="232"/>
      <c r="C102" s="232"/>
      <c r="E102" s="234"/>
      <c r="F102" s="232"/>
      <c r="G102" s="232"/>
      <c r="I102" s="234"/>
      <c r="J102" s="232"/>
      <c r="K102" s="232"/>
      <c r="M102" s="234"/>
      <c r="N102" s="232"/>
      <c r="O102" s="232"/>
      <c r="Q102" s="234"/>
      <c r="R102" s="232"/>
      <c r="S102" s="232"/>
    </row>
    <row r="103" spans="1:19">
      <c r="A103" s="234"/>
      <c r="B103" s="232"/>
      <c r="C103" s="232"/>
      <c r="E103" s="234"/>
      <c r="F103" s="232"/>
      <c r="G103" s="232"/>
      <c r="I103" s="234"/>
      <c r="J103" s="232"/>
      <c r="K103" s="232"/>
      <c r="M103" s="234"/>
      <c r="N103" s="232"/>
      <c r="O103" s="232"/>
      <c r="Q103" s="234"/>
      <c r="R103" s="232"/>
      <c r="S103" s="232"/>
    </row>
    <row r="104" spans="1:19">
      <c r="A104" s="234"/>
      <c r="B104" s="232"/>
      <c r="C104" s="232"/>
      <c r="E104" s="234"/>
      <c r="F104" s="232"/>
      <c r="G104" s="232"/>
      <c r="I104" s="234"/>
      <c r="J104" s="232"/>
      <c r="K104" s="232"/>
      <c r="M104" s="234"/>
      <c r="N104" s="232"/>
      <c r="O104" s="232"/>
      <c r="Q104" s="234"/>
      <c r="R104" s="232"/>
      <c r="S104" s="232"/>
    </row>
    <row r="105" spans="1:19">
      <c r="A105" s="234"/>
      <c r="B105" s="232"/>
      <c r="C105" s="232"/>
      <c r="E105" s="234"/>
      <c r="F105" s="232"/>
      <c r="G105" s="232"/>
      <c r="I105" s="234"/>
      <c r="J105" s="232"/>
      <c r="K105" s="232"/>
      <c r="M105" s="234"/>
      <c r="N105" s="232"/>
      <c r="O105" s="232"/>
      <c r="Q105" s="234"/>
      <c r="R105" s="232"/>
      <c r="S105" s="232"/>
    </row>
    <row r="106" spans="1:19">
      <c r="A106" s="234"/>
      <c r="B106" s="232"/>
      <c r="C106" s="232"/>
      <c r="E106" s="234"/>
      <c r="F106" s="232"/>
      <c r="G106" s="232"/>
      <c r="I106" s="234"/>
      <c r="J106" s="232"/>
      <c r="K106" s="232"/>
      <c r="M106" s="234"/>
      <c r="N106" s="232"/>
      <c r="O106" s="232"/>
      <c r="Q106" s="234"/>
      <c r="R106" s="232"/>
      <c r="S106" s="232"/>
    </row>
    <row r="107" spans="1:19">
      <c r="A107" s="234"/>
      <c r="B107" s="232"/>
      <c r="C107" s="232"/>
      <c r="E107" s="234"/>
      <c r="F107" s="232"/>
      <c r="G107" s="232"/>
      <c r="I107" s="234"/>
      <c r="J107" s="232"/>
      <c r="K107" s="232"/>
      <c r="M107" s="234"/>
      <c r="N107" s="232"/>
      <c r="O107" s="232"/>
      <c r="Q107" s="234"/>
      <c r="R107" s="238"/>
      <c r="S107" s="238"/>
    </row>
    <row r="108" spans="1:19">
      <c r="A108" s="234"/>
      <c r="B108" s="232"/>
      <c r="C108" s="232"/>
      <c r="E108" s="234"/>
      <c r="F108" s="232"/>
      <c r="G108" s="232"/>
      <c r="I108" s="234"/>
      <c r="J108" s="232"/>
      <c r="K108" s="232"/>
      <c r="M108" s="234"/>
      <c r="N108" s="232"/>
      <c r="O108" s="232"/>
      <c r="Q108" s="234"/>
      <c r="R108" s="238"/>
      <c r="S108" s="238"/>
    </row>
    <row r="109" spans="1:19">
      <c r="A109" s="234"/>
      <c r="B109" s="232"/>
      <c r="C109" s="232"/>
      <c r="E109" s="234"/>
      <c r="F109" s="232"/>
      <c r="G109" s="232"/>
      <c r="I109" s="234"/>
      <c r="J109" s="232"/>
      <c r="K109" s="232"/>
      <c r="M109" s="234"/>
      <c r="N109" s="232"/>
      <c r="O109" s="232"/>
      <c r="Q109" s="234"/>
      <c r="R109" s="238"/>
      <c r="S109" s="238"/>
    </row>
    <row r="110" spans="1:19">
      <c r="A110" s="234"/>
      <c r="B110" s="232"/>
      <c r="C110" s="232"/>
      <c r="E110" s="234"/>
      <c r="F110" s="232"/>
      <c r="G110" s="232"/>
      <c r="I110" s="234"/>
      <c r="J110" s="232"/>
      <c r="K110" s="232"/>
      <c r="M110" s="234"/>
      <c r="N110" s="232"/>
      <c r="O110" s="232"/>
      <c r="Q110" s="234"/>
      <c r="R110" s="238"/>
      <c r="S110" s="238"/>
    </row>
    <row r="111" spans="1:19">
      <c r="A111" s="234"/>
      <c r="B111" s="232"/>
      <c r="C111" s="232"/>
      <c r="E111" s="234"/>
      <c r="F111" s="232"/>
      <c r="G111" s="232"/>
      <c r="I111" s="234"/>
      <c r="J111" s="232"/>
      <c r="K111" s="232"/>
      <c r="M111" s="234"/>
      <c r="N111" s="232"/>
      <c r="O111" s="232"/>
      <c r="Q111" s="234"/>
      <c r="R111" s="238"/>
      <c r="S111" s="238"/>
    </row>
    <row r="112" spans="1:19">
      <c r="A112" s="234"/>
      <c r="B112" s="232"/>
      <c r="C112" s="232"/>
      <c r="E112" s="234"/>
      <c r="F112" s="232"/>
      <c r="G112" s="232"/>
      <c r="I112" s="234"/>
      <c r="J112" s="238"/>
      <c r="K112" s="232"/>
      <c r="M112" s="234"/>
      <c r="N112" s="238"/>
      <c r="O112" s="238"/>
      <c r="Q112" s="234"/>
      <c r="R112" s="238"/>
      <c r="S112" s="238"/>
    </row>
    <row r="113" spans="1:19">
      <c r="A113" s="234"/>
      <c r="B113" s="232"/>
      <c r="C113" s="232"/>
      <c r="E113" s="234"/>
      <c r="F113" s="238"/>
      <c r="G113" s="232"/>
      <c r="I113" s="234"/>
      <c r="J113" s="238"/>
      <c r="K113" s="232"/>
      <c r="M113" s="234"/>
      <c r="N113" s="238"/>
      <c r="O113" s="232"/>
      <c r="Q113" s="234"/>
      <c r="R113" s="238"/>
      <c r="S113" s="238"/>
    </row>
    <row r="114" spans="1:19">
      <c r="A114" s="234"/>
      <c r="B114" s="232"/>
      <c r="C114" s="232"/>
      <c r="E114" s="234"/>
      <c r="F114" s="238"/>
      <c r="G114" s="238"/>
      <c r="I114" s="234"/>
      <c r="J114" s="238"/>
      <c r="K114" s="238"/>
      <c r="M114" s="234"/>
      <c r="N114" s="238"/>
      <c r="O114" s="238"/>
      <c r="Q114" s="234"/>
      <c r="R114" s="238"/>
      <c r="S114" s="238"/>
    </row>
    <row r="115" spans="1:19">
      <c r="A115" s="234"/>
      <c r="B115" s="232"/>
      <c r="C115" s="232"/>
      <c r="E115" s="234"/>
      <c r="F115" s="238"/>
      <c r="G115" s="238"/>
      <c r="I115" s="234"/>
      <c r="J115" s="238"/>
      <c r="K115" s="238"/>
      <c r="M115" s="234"/>
      <c r="N115" s="238"/>
      <c r="O115" s="238"/>
      <c r="Q115" s="234"/>
      <c r="R115" s="238"/>
      <c r="S115" s="238"/>
    </row>
    <row r="116" spans="1:19">
      <c r="A116" s="234"/>
      <c r="B116" s="238"/>
      <c r="C116" s="238"/>
      <c r="E116" s="234"/>
      <c r="F116" s="238"/>
      <c r="G116" s="238"/>
      <c r="I116" s="234"/>
      <c r="J116" s="238"/>
      <c r="K116" s="238"/>
      <c r="M116" s="234"/>
      <c r="N116" s="238"/>
      <c r="O116" s="238"/>
      <c r="Q116" s="234"/>
      <c r="R116" s="238"/>
      <c r="S116" s="238"/>
    </row>
    <row r="117" spans="1:19">
      <c r="A117" s="234"/>
      <c r="B117" s="238"/>
      <c r="C117" s="238"/>
      <c r="E117" s="234"/>
      <c r="F117" s="238"/>
      <c r="G117" s="238"/>
      <c r="I117" s="234"/>
      <c r="J117" s="238"/>
      <c r="K117" s="238"/>
      <c r="M117" s="234"/>
      <c r="N117" s="238"/>
      <c r="O117" s="238"/>
      <c r="Q117" s="234"/>
      <c r="R117" s="238"/>
      <c r="S117" s="238"/>
    </row>
    <row r="118" spans="1:19">
      <c r="A118" s="234"/>
      <c r="B118" s="238"/>
      <c r="C118" s="238"/>
      <c r="E118" s="234"/>
      <c r="F118" s="238"/>
      <c r="G118" s="238"/>
      <c r="I118" s="234"/>
      <c r="J118" s="238"/>
      <c r="K118" s="238"/>
      <c r="M118" s="234"/>
      <c r="N118" s="238"/>
      <c r="O118" s="238"/>
      <c r="Q118" s="234"/>
      <c r="R118" s="238"/>
      <c r="S118" s="238"/>
    </row>
    <row r="119" spans="1:19">
      <c r="A119" s="234"/>
      <c r="B119" s="238"/>
      <c r="C119" s="238"/>
      <c r="E119" s="234"/>
      <c r="F119" s="238"/>
      <c r="G119" s="238"/>
      <c r="I119" s="234"/>
      <c r="J119" s="238"/>
      <c r="K119" s="238"/>
      <c r="M119" s="234"/>
      <c r="N119" s="238"/>
      <c r="O119" s="238"/>
      <c r="Q119" s="234"/>
      <c r="R119" s="238"/>
      <c r="S119" s="238"/>
    </row>
    <row r="120" spans="1:19">
      <c r="A120" s="234"/>
      <c r="B120" s="238"/>
      <c r="C120" s="238"/>
      <c r="E120" s="234"/>
      <c r="F120" s="238"/>
      <c r="G120" s="238"/>
      <c r="I120" s="234"/>
      <c r="J120" s="238"/>
      <c r="K120" s="238"/>
      <c r="M120" s="234"/>
      <c r="N120" s="238"/>
      <c r="O120" s="238"/>
      <c r="Q120" s="234"/>
      <c r="R120" s="238"/>
      <c r="S120" s="238"/>
    </row>
    <row r="121" spans="1:19">
      <c r="A121" s="234"/>
      <c r="B121" s="238"/>
      <c r="C121" s="238"/>
      <c r="E121" s="234"/>
      <c r="F121" s="238"/>
      <c r="G121" s="238"/>
      <c r="I121" s="234"/>
      <c r="J121" s="238"/>
      <c r="K121" s="238"/>
      <c r="M121" s="234"/>
      <c r="N121" s="238"/>
      <c r="O121" s="238"/>
      <c r="Q121" s="234"/>
      <c r="R121" s="238"/>
      <c r="S121" s="238"/>
    </row>
    <row r="122" spans="1:19">
      <c r="A122" s="234"/>
      <c r="B122" s="238"/>
      <c r="C122" s="238"/>
      <c r="E122" s="234"/>
      <c r="F122" s="238"/>
      <c r="G122" s="238"/>
      <c r="I122" s="234"/>
      <c r="J122" s="238"/>
      <c r="K122" s="238"/>
      <c r="M122" s="234"/>
      <c r="N122" s="238"/>
      <c r="O122" s="238"/>
      <c r="Q122" s="234"/>
      <c r="R122" s="238"/>
      <c r="S122" s="238"/>
    </row>
    <row r="123" spans="1:19">
      <c r="A123" s="234"/>
      <c r="B123" s="238"/>
      <c r="C123" s="238"/>
      <c r="E123" s="234"/>
      <c r="F123" s="238"/>
      <c r="G123" s="238"/>
      <c r="I123" s="234"/>
      <c r="J123" s="238"/>
      <c r="K123" s="238"/>
      <c r="M123" s="234"/>
      <c r="N123" s="238"/>
      <c r="O123" s="238"/>
      <c r="Q123" s="234"/>
      <c r="R123" s="238"/>
      <c r="S123" s="238"/>
    </row>
    <row r="124" spans="1:19">
      <c r="A124" s="234"/>
      <c r="B124" s="238"/>
      <c r="C124" s="238"/>
      <c r="E124" s="234"/>
      <c r="F124" s="238"/>
      <c r="G124" s="238"/>
      <c r="I124" s="234"/>
      <c r="J124" s="238"/>
      <c r="K124" s="238"/>
      <c r="M124" s="234"/>
      <c r="N124" s="238"/>
      <c r="O124" s="238"/>
      <c r="Q124" s="234"/>
      <c r="R124" s="238"/>
      <c r="S124" s="238"/>
    </row>
    <row r="125" spans="1:19">
      <c r="A125" s="234"/>
      <c r="B125" s="238"/>
      <c r="C125" s="238"/>
      <c r="E125" s="234"/>
      <c r="F125" s="238"/>
      <c r="G125" s="238"/>
      <c r="I125" s="234"/>
      <c r="J125" s="238"/>
      <c r="K125" s="238"/>
      <c r="M125" s="234"/>
      <c r="N125" s="238"/>
      <c r="O125" s="238"/>
      <c r="Q125" s="234"/>
      <c r="R125" s="238"/>
      <c r="S125" s="238"/>
    </row>
    <row r="126" spans="1:19">
      <c r="A126" s="244"/>
      <c r="B126" s="238"/>
      <c r="C126" s="238"/>
      <c r="E126" s="234"/>
      <c r="F126" s="238"/>
      <c r="G126" s="238"/>
      <c r="I126" s="234"/>
      <c r="J126" s="238"/>
      <c r="K126" s="238"/>
      <c r="M126" s="234"/>
      <c r="N126" s="238"/>
      <c r="O126" s="238"/>
      <c r="Q126" s="234"/>
      <c r="R126" s="238"/>
      <c r="S126" s="238"/>
    </row>
    <row r="127" spans="1:19">
      <c r="A127" s="234"/>
      <c r="B127" s="238"/>
      <c r="C127" s="238"/>
      <c r="E127" s="234"/>
      <c r="F127" s="238"/>
      <c r="G127" s="238"/>
      <c r="I127" s="234"/>
      <c r="J127" s="238"/>
      <c r="K127" s="238"/>
      <c r="M127" s="234"/>
      <c r="N127" s="238"/>
      <c r="O127" s="238"/>
      <c r="Q127" s="234"/>
      <c r="R127" s="238"/>
      <c r="S127" s="238"/>
    </row>
    <row r="128" spans="1:19">
      <c r="A128" s="234"/>
      <c r="B128" s="238"/>
      <c r="C128" s="238"/>
      <c r="E128" s="234"/>
      <c r="F128" s="238"/>
      <c r="G128" s="238"/>
      <c r="I128" s="234"/>
      <c r="J128" s="238"/>
      <c r="K128" s="238"/>
      <c r="M128" s="234"/>
      <c r="N128" s="238"/>
      <c r="O128" s="238"/>
      <c r="Q128" s="234"/>
      <c r="R128" s="238"/>
      <c r="S128" s="238"/>
    </row>
    <row r="129" spans="1:19">
      <c r="A129" s="234"/>
      <c r="B129" s="238"/>
      <c r="C129" s="238"/>
      <c r="E129" s="234"/>
      <c r="F129" s="238"/>
      <c r="G129" s="238"/>
      <c r="I129" s="234"/>
      <c r="J129" s="238"/>
      <c r="K129" s="238"/>
      <c r="M129" s="234"/>
      <c r="N129" s="238"/>
      <c r="O129" s="238"/>
      <c r="Q129" s="234"/>
      <c r="R129" s="238"/>
      <c r="S129" s="238"/>
    </row>
    <row r="130" spans="1:19">
      <c r="A130" s="234"/>
      <c r="B130" s="238"/>
      <c r="C130" s="238"/>
      <c r="E130" s="234"/>
      <c r="F130" s="238"/>
      <c r="G130" s="238"/>
      <c r="I130" s="234"/>
      <c r="J130" s="238"/>
      <c r="K130" s="238"/>
      <c r="M130" s="234"/>
      <c r="N130" s="238"/>
      <c r="O130" s="238"/>
      <c r="Q130" s="234"/>
      <c r="R130" s="238"/>
      <c r="S130" s="238"/>
    </row>
    <row r="131" spans="1:19">
      <c r="A131" s="234"/>
      <c r="B131" s="238"/>
      <c r="C131" s="238"/>
      <c r="E131" s="234"/>
      <c r="F131" s="238"/>
      <c r="G131" s="238"/>
      <c r="I131" s="234"/>
      <c r="J131" s="238"/>
      <c r="K131" s="238"/>
      <c r="M131" s="234"/>
      <c r="N131" s="238"/>
      <c r="O131" s="238"/>
      <c r="Q131" s="234"/>
      <c r="R131" s="238"/>
      <c r="S131" s="238"/>
    </row>
    <row r="132" spans="1:19">
      <c r="A132" s="234"/>
      <c r="B132" s="238"/>
      <c r="C132" s="238"/>
      <c r="E132" s="234"/>
      <c r="F132" s="238"/>
      <c r="G132" s="238"/>
      <c r="I132" s="234"/>
      <c r="J132" s="238"/>
      <c r="K132" s="238"/>
      <c r="M132" s="234"/>
      <c r="N132" s="238"/>
      <c r="O132" s="238"/>
      <c r="Q132" s="234"/>
      <c r="R132" s="238"/>
      <c r="S132" s="238"/>
    </row>
    <row r="133" spans="1:19">
      <c r="A133" s="234"/>
      <c r="B133" s="238"/>
      <c r="C133" s="238"/>
      <c r="E133" s="234"/>
      <c r="F133" s="238"/>
      <c r="G133" s="238"/>
      <c r="I133" s="234"/>
      <c r="J133" s="238"/>
      <c r="K133" s="238"/>
      <c r="M133" s="234"/>
      <c r="N133" s="238"/>
      <c r="O133" s="238"/>
    </row>
    <row r="134" spans="1:19">
      <c r="A134" s="234"/>
      <c r="B134" s="238"/>
      <c r="C134" s="238"/>
      <c r="E134" s="234"/>
      <c r="F134" s="238"/>
      <c r="G134" s="238"/>
      <c r="I134" s="234"/>
      <c r="J134" s="238"/>
      <c r="K134" s="238"/>
      <c r="M134" s="234"/>
      <c r="N134" s="238"/>
      <c r="O134" s="238"/>
    </row>
    <row r="135" spans="1:19">
      <c r="A135" s="234"/>
      <c r="B135" s="238"/>
      <c r="C135" s="238"/>
      <c r="E135" s="234"/>
      <c r="F135" s="238"/>
      <c r="G135" s="238"/>
      <c r="I135" s="234"/>
      <c r="J135" s="238"/>
      <c r="K135" s="238"/>
      <c r="M135" s="234"/>
      <c r="N135" s="238"/>
      <c r="O135" s="238"/>
    </row>
    <row r="136" spans="1:19">
      <c r="B136" s="238"/>
      <c r="C136" s="238"/>
      <c r="E136" s="234"/>
      <c r="F136" s="238"/>
      <c r="G136" s="238"/>
      <c r="I136" s="234"/>
      <c r="J136" s="238"/>
      <c r="K136" s="238"/>
      <c r="M136" s="234"/>
      <c r="N136" s="238"/>
      <c r="O136" s="238"/>
    </row>
    <row r="137" spans="1:19">
      <c r="B137" s="238"/>
      <c r="C137" s="238"/>
      <c r="E137" s="244"/>
      <c r="F137" s="242"/>
      <c r="G137" s="242"/>
      <c r="I137" s="234"/>
      <c r="J137" s="238"/>
      <c r="K137" s="238"/>
      <c r="M137" s="234"/>
      <c r="N137" s="238"/>
      <c r="O137" s="238"/>
    </row>
    <row r="138" spans="1:19">
      <c r="B138" s="238"/>
      <c r="C138" s="238"/>
      <c r="E138" s="234"/>
      <c r="F138" s="238"/>
      <c r="G138" s="238"/>
      <c r="I138" s="234"/>
      <c r="J138" s="238"/>
      <c r="K138" s="238"/>
      <c r="M138" s="234"/>
      <c r="N138" s="238"/>
      <c r="O138" s="238"/>
    </row>
    <row r="139" spans="1:19">
      <c r="B139" s="238"/>
      <c r="C139" s="238"/>
      <c r="E139" s="234"/>
      <c r="F139" s="238"/>
      <c r="G139" s="238"/>
      <c r="I139" s="234"/>
      <c r="J139" s="238"/>
      <c r="K139" s="238"/>
      <c r="M139" s="234"/>
      <c r="N139" s="238"/>
      <c r="O139" s="238"/>
    </row>
    <row r="140" spans="1:19">
      <c r="B140" s="238"/>
      <c r="C140" s="238"/>
      <c r="E140" s="234"/>
      <c r="F140" s="238"/>
      <c r="G140" s="238"/>
      <c r="I140" s="234"/>
      <c r="J140" s="238"/>
      <c r="K140" s="238"/>
    </row>
    <row r="141" spans="1:19">
      <c r="B141" s="238"/>
      <c r="C141" s="238"/>
      <c r="E141" s="234"/>
      <c r="F141" s="238"/>
      <c r="G141" s="238"/>
      <c r="I141" s="234"/>
      <c r="J141" s="238"/>
      <c r="K141" s="238"/>
    </row>
    <row r="142" spans="1:19">
      <c r="I142" s="234"/>
      <c r="J142" s="238"/>
      <c r="K142" s="238"/>
    </row>
    <row r="143" spans="1:19">
      <c r="I143" s="234"/>
      <c r="J143" s="238"/>
      <c r="K143" s="238"/>
    </row>
    <row r="144" spans="1:19">
      <c r="I144" s="234"/>
      <c r="J144" s="238"/>
      <c r="K144" s="238"/>
    </row>
  </sheetData>
  <mergeCells count="7">
    <mergeCell ref="A30:B30"/>
    <mergeCell ref="F1:G1"/>
    <mergeCell ref="B16:C16"/>
    <mergeCell ref="D16:E16"/>
    <mergeCell ref="F16:G16"/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F80B-DF60-4541-B898-4A7F7845216D}">
  <dimension ref="A1:H29"/>
  <sheetViews>
    <sheetView topLeftCell="B1" zoomScaleNormal="100" workbookViewId="0">
      <selection activeCell="C21" sqref="C21"/>
    </sheetView>
  </sheetViews>
  <sheetFormatPr defaultColWidth="9" defaultRowHeight="15"/>
  <cols>
    <col min="1" max="1" width="0.28515625" style="1" hidden="1" customWidth="1"/>
    <col min="2" max="2" width="14.28515625" style="46" bestFit="1" customWidth="1"/>
    <col min="3" max="3" width="23.85546875" style="1" customWidth="1"/>
    <col min="4" max="16384" width="9" style="1"/>
  </cols>
  <sheetData>
    <row r="1" spans="2:4">
      <c r="B1" s="163" t="s">
        <v>269</v>
      </c>
      <c r="C1" s="164" t="s">
        <v>270</v>
      </c>
    </row>
    <row r="2" spans="2:4">
      <c r="B2" s="80" t="s">
        <v>255</v>
      </c>
      <c r="C2" s="80" t="s">
        <v>204</v>
      </c>
      <c r="D2" s="59"/>
    </row>
    <row r="3" spans="2:4">
      <c r="B3" s="80" t="s">
        <v>266</v>
      </c>
      <c r="C3" s="80" t="s">
        <v>154</v>
      </c>
      <c r="D3" s="59"/>
    </row>
    <row r="4" spans="2:4">
      <c r="B4" s="80" t="s">
        <v>162</v>
      </c>
      <c r="C4" s="80" t="s">
        <v>161</v>
      </c>
      <c r="D4" s="59"/>
    </row>
    <row r="5" spans="2:4">
      <c r="B5" s="80" t="s">
        <v>167</v>
      </c>
      <c r="C5" s="262" t="s">
        <v>166</v>
      </c>
      <c r="D5" s="59"/>
    </row>
    <row r="6" spans="2:4">
      <c r="B6" s="80" t="s">
        <v>256</v>
      </c>
      <c r="C6" s="80" t="s">
        <v>184</v>
      </c>
      <c r="D6" s="59"/>
    </row>
    <row r="7" spans="2:4">
      <c r="B7" s="80" t="s">
        <v>257</v>
      </c>
      <c r="C7" s="80" t="s">
        <v>185</v>
      </c>
      <c r="D7" s="59"/>
    </row>
    <row r="8" spans="2:4">
      <c r="B8" s="80" t="s">
        <v>258</v>
      </c>
      <c r="C8" s="80" t="s">
        <v>190</v>
      </c>
      <c r="D8" s="59"/>
    </row>
    <row r="9" spans="2:4">
      <c r="B9" s="80" t="s">
        <v>259</v>
      </c>
      <c r="C9" s="80" t="s">
        <v>191</v>
      </c>
      <c r="D9" s="59"/>
    </row>
    <row r="10" spans="2:4">
      <c r="B10" s="80" t="s">
        <v>267</v>
      </c>
      <c r="C10" s="80" t="s">
        <v>197</v>
      </c>
      <c r="D10" s="59"/>
    </row>
    <row r="11" spans="2:4">
      <c r="B11" s="80" t="s">
        <v>167</v>
      </c>
      <c r="C11" s="80" t="s">
        <v>214</v>
      </c>
      <c r="D11" s="59"/>
    </row>
    <row r="12" spans="2:4">
      <c r="B12" s="80" t="s">
        <v>220</v>
      </c>
      <c r="C12" s="263" t="s">
        <v>219</v>
      </c>
      <c r="D12" s="59"/>
    </row>
    <row r="13" spans="2:4">
      <c r="B13" s="80" t="s">
        <v>229</v>
      </c>
      <c r="C13" s="80" t="s">
        <v>228</v>
      </c>
    </row>
    <row r="14" spans="2:4">
      <c r="B14" s="80" t="s">
        <v>268</v>
      </c>
      <c r="C14" s="80" t="s">
        <v>252</v>
      </c>
    </row>
    <row r="15" spans="2:4">
      <c r="B15" s="80" t="s">
        <v>181</v>
      </c>
      <c r="C15" s="263" t="s">
        <v>253</v>
      </c>
    </row>
    <row r="16" spans="2:4">
      <c r="B16" s="80" t="s">
        <v>50</v>
      </c>
      <c r="C16" s="80" t="s">
        <v>260</v>
      </c>
    </row>
    <row r="17" spans="2:8">
      <c r="B17" s="80" t="s">
        <v>167</v>
      </c>
      <c r="C17" s="80" t="s">
        <v>262</v>
      </c>
    </row>
    <row r="18" spans="2:8">
      <c r="B18" s="80" t="s">
        <v>237</v>
      </c>
      <c r="C18" s="80" t="s">
        <v>264</v>
      </c>
    </row>
    <row r="19" spans="2:8">
      <c r="B19" s="80" t="s">
        <v>41</v>
      </c>
      <c r="C19" s="80" t="s">
        <v>265</v>
      </c>
    </row>
    <row r="20" spans="2:8">
      <c r="B20" s="80" t="s">
        <v>276</v>
      </c>
      <c r="C20" s="80" t="s">
        <v>275</v>
      </c>
    </row>
    <row r="21" spans="2:8">
      <c r="B21" s="80" t="s">
        <v>281</v>
      </c>
      <c r="C21" s="80" t="s">
        <v>280</v>
      </c>
    </row>
    <row r="22" spans="2:8">
      <c r="B22" s="172" t="s">
        <v>209</v>
      </c>
      <c r="C22" s="156" t="s">
        <v>208</v>
      </c>
      <c r="D22" s="143" t="s">
        <v>286</v>
      </c>
      <c r="E22" s="143"/>
      <c r="F22" s="118">
        <v>35</v>
      </c>
      <c r="G22" s="118"/>
      <c r="H22" s="118"/>
    </row>
    <row r="23" spans="2:8">
      <c r="B23" s="172" t="s">
        <v>209</v>
      </c>
      <c r="C23" s="156" t="s">
        <v>208</v>
      </c>
      <c r="D23" s="143" t="s">
        <v>287</v>
      </c>
      <c r="E23" s="143"/>
      <c r="F23" s="118">
        <v>9</v>
      </c>
      <c r="G23" s="118"/>
      <c r="H23" s="118"/>
    </row>
    <row r="24" spans="2:8">
      <c r="B24" s="172" t="s">
        <v>209</v>
      </c>
      <c r="C24" s="156" t="s">
        <v>208</v>
      </c>
      <c r="D24" s="143" t="s">
        <v>288</v>
      </c>
      <c r="E24" s="143"/>
      <c r="F24" s="118">
        <v>10.5</v>
      </c>
      <c r="G24" s="118"/>
      <c r="H24" s="118"/>
    </row>
    <row r="25" spans="2:8">
      <c r="B25" s="172" t="s">
        <v>209</v>
      </c>
      <c r="C25" s="156" t="s">
        <v>208</v>
      </c>
      <c r="D25" s="143" t="s">
        <v>289</v>
      </c>
      <c r="E25" s="143"/>
      <c r="F25" s="118">
        <v>1.5</v>
      </c>
      <c r="G25" s="118"/>
      <c r="H25" s="118"/>
    </row>
    <row r="26" spans="2:8">
      <c r="B26" s="172" t="s">
        <v>209</v>
      </c>
      <c r="C26" s="156" t="s">
        <v>208</v>
      </c>
      <c r="D26" s="143" t="s">
        <v>290</v>
      </c>
      <c r="E26" s="143"/>
      <c r="F26" s="118">
        <v>5</v>
      </c>
      <c r="G26" s="118"/>
      <c r="H26" s="118"/>
    </row>
    <row r="27" spans="2:8">
      <c r="B27" s="202"/>
      <c r="C27" s="203" t="s">
        <v>301</v>
      </c>
      <c r="D27" s="79">
        <v>2020</v>
      </c>
      <c r="E27" s="79">
        <v>2019</v>
      </c>
    </row>
    <row r="28" spans="2:8">
      <c r="C28" s="79" t="s">
        <v>299</v>
      </c>
      <c r="D28" s="79">
        <v>40.799999999999997</v>
      </c>
      <c r="E28" s="79">
        <v>53.9</v>
      </c>
      <c r="F28" s="204">
        <f>D28/E28-1</f>
        <v>-0.2430426716141002</v>
      </c>
    </row>
    <row r="29" spans="2:8">
      <c r="C29" s="79" t="s">
        <v>300</v>
      </c>
      <c r="D29" s="79">
        <v>25.9</v>
      </c>
      <c r="E29" s="79">
        <v>26.5</v>
      </c>
      <c r="F29" s="204">
        <f>D29/E29-1</f>
        <v>-2.264150943396237E-2</v>
      </c>
    </row>
  </sheetData>
  <hyperlinks>
    <hyperlink ref="C7" r:id="rId1" xr:uid="{61945EA8-BBC9-4662-B74B-9757051049F1}"/>
    <hyperlink ref="C5" r:id="rId2" xr:uid="{036AAF56-9D30-42A3-8C1C-C43FA0C69015}"/>
    <hyperlink ref="C12" r:id="rId3" xr:uid="{492802CC-258B-442A-9386-72AA281F2E78}"/>
    <hyperlink ref="C15" r:id="rId4" xr:uid="{6C0CA63D-0613-46D5-AD55-C958544F58CF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33"/>
  <sheetViews>
    <sheetView topLeftCell="B1" workbookViewId="0">
      <selection activeCell="F13" sqref="F13"/>
    </sheetView>
  </sheetViews>
  <sheetFormatPr defaultColWidth="9" defaultRowHeight="12.75"/>
  <cols>
    <col min="1" max="1" width="12.7109375" style="121" customWidth="1"/>
    <col min="2" max="2" width="15" style="121" customWidth="1"/>
    <col min="3" max="3" width="57.7109375" style="121" customWidth="1"/>
    <col min="4" max="4" width="11" style="121" customWidth="1"/>
    <col min="5" max="5" width="10.42578125" style="121" customWidth="1"/>
    <col min="6" max="6" width="9" style="121"/>
    <col min="7" max="7" width="9.28515625" style="121" bestFit="1" customWidth="1"/>
    <col min="8" max="16384" width="9" style="121"/>
  </cols>
  <sheetData>
    <row r="1" spans="1:8" ht="14.25" customHeight="1">
      <c r="A1" s="116" t="s">
        <v>31</v>
      </c>
      <c r="B1" s="116" t="s">
        <v>15</v>
      </c>
      <c r="C1" s="116" t="s">
        <v>13</v>
      </c>
      <c r="D1" s="116">
        <v>2019</v>
      </c>
      <c r="E1" s="116" t="s">
        <v>59</v>
      </c>
      <c r="G1" s="116">
        <v>2019</v>
      </c>
      <c r="H1" s="116" t="s">
        <v>59</v>
      </c>
    </row>
    <row r="2" spans="1:8" ht="15">
      <c r="A2" s="122" t="s">
        <v>32</v>
      </c>
      <c r="B2" s="122" t="s">
        <v>33</v>
      </c>
      <c r="C2" s="142" t="s">
        <v>261</v>
      </c>
      <c r="D2" s="34">
        <f>G2*' Demand-Supply Gap'!H$8</f>
        <v>19.097371500000001</v>
      </c>
      <c r="E2" s="34">
        <f>H2*' Demand-Supply Gap'!I$8</f>
        <v>22.066883999999998</v>
      </c>
      <c r="G2" s="124">
        <v>0.21345</v>
      </c>
      <c r="H2" s="124">
        <v>0.2142</v>
      </c>
    </row>
    <row r="3" spans="1:8" ht="15">
      <c r="A3" s="122" t="s">
        <v>32</v>
      </c>
      <c r="B3" s="122" t="s">
        <v>33</v>
      </c>
      <c r="C3" s="142" t="s">
        <v>186</v>
      </c>
      <c r="D3" s="34">
        <f>G3*' Demand-Supply Gap'!H$8</f>
        <v>22.558071100000003</v>
      </c>
      <c r="E3" s="34">
        <f>H3*' Demand-Supply Gap'!I$8</f>
        <v>23.849129999999999</v>
      </c>
      <c r="G3" s="124">
        <v>0.25213000000000002</v>
      </c>
      <c r="H3" s="124">
        <v>0.23150000000000001</v>
      </c>
    </row>
    <row r="4" spans="1:8">
      <c r="A4" s="122" t="s">
        <v>32</v>
      </c>
      <c r="B4" s="122" t="s">
        <v>33</v>
      </c>
      <c r="C4" s="133" t="s">
        <v>208</v>
      </c>
      <c r="D4" s="34">
        <f>G4*' Demand-Supply Gap'!H$8</f>
        <v>16.481537109999998</v>
      </c>
      <c r="E4" s="34">
        <f>H4*' Demand-Supply Gap'!I$8</f>
        <v>19.666517999999996</v>
      </c>
      <c r="G4" s="124">
        <v>0.18421299999999999</v>
      </c>
      <c r="H4" s="124">
        <v>0.19089999999999999</v>
      </c>
    </row>
    <row r="5" spans="1:8">
      <c r="A5" s="122" t="s">
        <v>32</v>
      </c>
      <c r="B5" s="122" t="s">
        <v>33</v>
      </c>
      <c r="C5" s="143" t="s">
        <v>207</v>
      </c>
      <c r="D5" s="34">
        <f>G5*' Demand-Supply Gap'!H$8</f>
        <v>10.8464481</v>
      </c>
      <c r="E5" s="34">
        <f>H5*' Demand-Supply Gap'!I$8</f>
        <v>12.434514</v>
      </c>
      <c r="G5" s="124">
        <v>0.12123</v>
      </c>
      <c r="H5" s="124">
        <v>0.1207</v>
      </c>
    </row>
    <row r="6" spans="1:8">
      <c r="A6" s="122" t="s">
        <v>32</v>
      </c>
      <c r="B6" s="122" t="s">
        <v>33</v>
      </c>
      <c r="C6" s="143" t="s">
        <v>206</v>
      </c>
      <c r="D6" s="34">
        <f>G6*' Demand-Supply Gap'!H$8</f>
        <v>8.4549149999999997</v>
      </c>
      <c r="E6" s="34">
        <f>H6*' Demand-Supply Gap'!I$8</f>
        <v>7.7471040000000002</v>
      </c>
      <c r="G6" s="124">
        <v>9.4500000000000001E-2</v>
      </c>
      <c r="H6" s="124">
        <v>7.5200000000000003E-2</v>
      </c>
    </row>
    <row r="7" spans="1:8">
      <c r="A7" s="122" t="s">
        <v>32</v>
      </c>
      <c r="B7" s="122" t="s">
        <v>33</v>
      </c>
      <c r="C7" s="143" t="s">
        <v>12</v>
      </c>
      <c r="D7" s="34">
        <f>G7*' Demand-Supply Gap'!H$8</f>
        <v>12.031657189999995</v>
      </c>
      <c r="E7" s="34">
        <f>H7*' Demand-Supply Gap'!I$8</f>
        <v>17.255849999999999</v>
      </c>
      <c r="G7" s="124">
        <f>100%-SUM(G2:G6)</f>
        <v>0.13447699999999996</v>
      </c>
      <c r="H7" s="124">
        <f>100%-SUM(H2:H6)</f>
        <v>0.16749999999999998</v>
      </c>
    </row>
    <row r="8" spans="1:8" ht="15">
      <c r="A8" s="122" t="s">
        <v>32</v>
      </c>
      <c r="B8" s="122" t="s">
        <v>35</v>
      </c>
      <c r="C8" s="168" t="s">
        <v>160</v>
      </c>
      <c r="D8" s="34" t="e">
        <f>G8*' Demand-Supply Gap'!#REF!</f>
        <v>#REF!</v>
      </c>
      <c r="E8" s="34" t="e">
        <f>H8*' Demand-Supply Gap'!#REF!</f>
        <v>#REF!</v>
      </c>
      <c r="G8" s="131">
        <v>0.14000000000000001</v>
      </c>
      <c r="H8" s="131">
        <v>0.1421</v>
      </c>
    </row>
    <row r="9" spans="1:8">
      <c r="A9" s="122" t="s">
        <v>32</v>
      </c>
      <c r="B9" s="122" t="s">
        <v>35</v>
      </c>
      <c r="C9" s="129" t="s">
        <v>163</v>
      </c>
      <c r="D9" s="34" t="e">
        <f>G9*' Demand-Supply Gap'!#REF!</f>
        <v>#REF!</v>
      </c>
      <c r="E9" s="34" t="e">
        <f>H9*' Demand-Supply Gap'!#REF!</f>
        <v>#REF!</v>
      </c>
      <c r="G9" s="131">
        <v>0.11</v>
      </c>
      <c r="H9" s="131">
        <v>0.1145</v>
      </c>
    </row>
    <row r="10" spans="1:8" ht="15">
      <c r="A10" s="122" t="s">
        <v>32</v>
      </c>
      <c r="B10" s="122" t="s">
        <v>35</v>
      </c>
      <c r="C10" s="168" t="s">
        <v>188</v>
      </c>
      <c r="D10" s="34" t="e">
        <f>G10*' Demand-Supply Gap'!#REF!</f>
        <v>#REF!</v>
      </c>
      <c r="E10" s="34" t="e">
        <f>H10*' Demand-Supply Gap'!#REF!</f>
        <v>#REF!</v>
      </c>
      <c r="G10" s="131">
        <v>0.1</v>
      </c>
      <c r="H10" s="131">
        <v>0.10199999999999999</v>
      </c>
    </row>
    <row r="11" spans="1:8">
      <c r="A11" s="122" t="s">
        <v>32</v>
      </c>
      <c r="B11" s="122" t="s">
        <v>35</v>
      </c>
      <c r="C11" s="169" t="s">
        <v>202</v>
      </c>
      <c r="D11" s="34" t="e">
        <f>G11*' Demand-Supply Gap'!#REF!</f>
        <v>#REF!</v>
      </c>
      <c r="E11" s="34" t="e">
        <f>H11*' Demand-Supply Gap'!#REF!</f>
        <v>#REF!</v>
      </c>
      <c r="G11" s="124">
        <v>4.2200000000000001E-2</v>
      </c>
      <c r="H11" s="124">
        <v>4.1300000000000003E-2</v>
      </c>
    </row>
    <row r="12" spans="1:8">
      <c r="A12" s="122" t="s">
        <v>32</v>
      </c>
      <c r="B12" s="122" t="s">
        <v>35</v>
      </c>
      <c r="C12" s="123" t="s">
        <v>212</v>
      </c>
      <c r="D12" s="34" t="e">
        <f>G12*' Demand-Supply Gap'!#REF!</f>
        <v>#REF!</v>
      </c>
      <c r="E12" s="34" t="e">
        <f>H12*' Demand-Supply Gap'!#REF!</f>
        <v>#REF!</v>
      </c>
      <c r="G12" s="124">
        <v>7.1199999999999999E-2</v>
      </c>
      <c r="H12" s="124">
        <v>7.5899999999999995E-2</v>
      </c>
    </row>
    <row r="13" spans="1:8">
      <c r="A13" s="122" t="s">
        <v>32</v>
      </c>
      <c r="B13" s="122" t="s">
        <v>35</v>
      </c>
      <c r="C13" s="135" t="s">
        <v>215</v>
      </c>
      <c r="D13" s="34" t="e">
        <f>G13*' Demand-Supply Gap'!#REF!</f>
        <v>#REF!</v>
      </c>
      <c r="E13" s="34" t="e">
        <f>H13*' Demand-Supply Gap'!#REF!</f>
        <v>#REF!</v>
      </c>
      <c r="G13" s="124">
        <v>5.1400000000000001E-2</v>
      </c>
      <c r="H13" s="124">
        <v>5.0999999999999997E-2</v>
      </c>
    </row>
    <row r="14" spans="1:8">
      <c r="A14" s="122" t="s">
        <v>32</v>
      </c>
      <c r="B14" s="122" t="s">
        <v>35</v>
      </c>
      <c r="C14" s="123" t="s">
        <v>12</v>
      </c>
      <c r="D14" s="34" t="e">
        <f>G14*' Demand-Supply Gap'!#REF!</f>
        <v>#REF!</v>
      </c>
      <c r="E14" s="34" t="e">
        <f>H14*' Demand-Supply Gap'!#REF!</f>
        <v>#REF!</v>
      </c>
      <c r="G14" s="124">
        <f>100%-SUM(G8:G13)</f>
        <v>0.48520000000000008</v>
      </c>
      <c r="H14" s="124">
        <f>100%-SUM(H8:H13)</f>
        <v>0.47319999999999995</v>
      </c>
    </row>
    <row r="15" spans="1:8">
      <c r="A15" s="122" t="s">
        <v>32</v>
      </c>
      <c r="B15" s="122" t="s">
        <v>43</v>
      </c>
      <c r="C15" s="135" t="s">
        <v>156</v>
      </c>
      <c r="D15" s="34" t="e">
        <f>G15*' Demand-Supply Gap'!#REF!</f>
        <v>#REF!</v>
      </c>
      <c r="E15" s="34" t="e">
        <f>H15*' Demand-Supply Gap'!#REF!</f>
        <v>#REF!</v>
      </c>
      <c r="G15" s="124">
        <v>0.42230000000000001</v>
      </c>
      <c r="H15" s="124">
        <v>0.4249</v>
      </c>
    </row>
    <row r="16" spans="1:8">
      <c r="A16" s="122" t="s">
        <v>32</v>
      </c>
      <c r="B16" s="122" t="s">
        <v>43</v>
      </c>
      <c r="C16" s="129" t="s">
        <v>159</v>
      </c>
      <c r="D16" s="34" t="e">
        <f>G16*' Demand-Supply Gap'!#REF!</f>
        <v>#REF!</v>
      </c>
      <c r="E16" s="34" t="e">
        <f>H16*' Demand-Supply Gap'!#REF!</f>
        <v>#REF!</v>
      </c>
      <c r="G16" s="124">
        <v>0.16039999999999999</v>
      </c>
      <c r="H16" s="124">
        <v>0.1615</v>
      </c>
    </row>
    <row r="17" spans="1:8">
      <c r="A17" s="122" t="s">
        <v>32</v>
      </c>
      <c r="B17" s="122" t="s">
        <v>43</v>
      </c>
      <c r="C17" s="123" t="s">
        <v>12</v>
      </c>
      <c r="D17" s="34" t="e">
        <f>G17*' Demand-Supply Gap'!#REF!</f>
        <v>#REF!</v>
      </c>
      <c r="E17" s="34" t="e">
        <f>H17*' Demand-Supply Gap'!#REF!</f>
        <v>#REF!</v>
      </c>
      <c r="G17" s="124">
        <f>100%-SUM(G15:G16)</f>
        <v>0.4173</v>
      </c>
      <c r="H17" s="124">
        <f>100%-SUM(H15:H16)</f>
        <v>0.41359999999999997</v>
      </c>
    </row>
    <row r="18" spans="1:8" ht="15">
      <c r="A18" s="122" t="s">
        <v>32</v>
      </c>
      <c r="B18" s="122" t="s">
        <v>50</v>
      </c>
      <c r="C18" s="168" t="s">
        <v>182</v>
      </c>
      <c r="D18" s="34" t="e">
        <f>G18*' Demand-Supply Gap'!#REF!</f>
        <v>#REF!</v>
      </c>
      <c r="E18" s="34" t="e">
        <f>H18*' Demand-Supply Gap'!#REF!</f>
        <v>#REF!</v>
      </c>
      <c r="G18" s="131">
        <v>0.61350000000000005</v>
      </c>
      <c r="H18" s="124">
        <v>0.61409999999999998</v>
      </c>
    </row>
    <row r="19" spans="1:8" ht="15">
      <c r="A19" s="122" t="s">
        <v>32</v>
      </c>
      <c r="B19" s="122" t="s">
        <v>50</v>
      </c>
      <c r="C19" s="168" t="s">
        <v>183</v>
      </c>
      <c r="D19" s="34" t="e">
        <f>G19*' Demand-Supply Gap'!#REF!</f>
        <v>#REF!</v>
      </c>
      <c r="E19" s="34" t="e">
        <f>H19*' Demand-Supply Gap'!#REF!</f>
        <v>#REF!</v>
      </c>
      <c r="G19" s="131">
        <v>0.1623</v>
      </c>
      <c r="H19" s="124">
        <v>0.16669999999999999</v>
      </c>
    </row>
    <row r="20" spans="1:8">
      <c r="A20" s="122" t="s">
        <v>32</v>
      </c>
      <c r="B20" s="122" t="s">
        <v>50</v>
      </c>
      <c r="C20" s="123" t="s">
        <v>12</v>
      </c>
      <c r="D20" s="34" t="e">
        <f>G20*' Demand-Supply Gap'!#REF!</f>
        <v>#REF!</v>
      </c>
      <c r="E20" s="34" t="e">
        <f>H20*' Demand-Supply Gap'!#REF!</f>
        <v>#REF!</v>
      </c>
      <c r="G20" s="124">
        <f>100%-SUM(G18:G19)</f>
        <v>0.22419999999999995</v>
      </c>
      <c r="H20" s="124">
        <f>100%-SUM(H18:H19)</f>
        <v>0.21920000000000006</v>
      </c>
    </row>
    <row r="21" spans="1:8">
      <c r="A21" s="122" t="s">
        <v>32</v>
      </c>
      <c r="B21" s="153" t="s">
        <v>100</v>
      </c>
      <c r="C21" s="123" t="s">
        <v>284</v>
      </c>
      <c r="D21" s="34" t="e">
        <f>G21*' Demand-Supply Gap'!#REF!</f>
        <v>#REF!</v>
      </c>
      <c r="E21" s="34" t="e">
        <f>H21*' Demand-Supply Gap'!#REF!</f>
        <v>#REF!</v>
      </c>
      <c r="G21" s="167">
        <v>0.31430000000000002</v>
      </c>
      <c r="H21" s="124">
        <v>0.31709999999999999</v>
      </c>
    </row>
    <row r="22" spans="1:8">
      <c r="A22" s="122" t="s">
        <v>32</v>
      </c>
      <c r="B22" s="153" t="s">
        <v>100</v>
      </c>
      <c r="C22" s="123" t="s">
        <v>149</v>
      </c>
      <c r="D22" s="34" t="e">
        <f>G22*' Demand-Supply Gap'!#REF!</f>
        <v>#REF!</v>
      </c>
      <c r="E22" s="34" t="e">
        <f>H22*' Demand-Supply Gap'!#REF!</f>
        <v>#REF!</v>
      </c>
      <c r="G22" s="124">
        <v>0.19239999999999999</v>
      </c>
      <c r="H22" s="124">
        <v>0.19309999999999999</v>
      </c>
    </row>
    <row r="23" spans="1:8">
      <c r="A23" s="122" t="s">
        <v>32</v>
      </c>
      <c r="B23" s="122" t="s">
        <v>100</v>
      </c>
      <c r="C23" s="123" t="s">
        <v>12</v>
      </c>
      <c r="D23" s="34" t="e">
        <f>G23*' Demand-Supply Gap'!#REF!</f>
        <v>#REF!</v>
      </c>
      <c r="E23" s="34" t="e">
        <f>H23*' Demand-Supply Gap'!#REF!</f>
        <v>#REF!</v>
      </c>
      <c r="G23" s="124">
        <f>100%-SUM(G21:G22)</f>
        <v>0.49329999999999996</v>
      </c>
      <c r="H23" s="124">
        <f>100%-SUM(H21:H22)</f>
        <v>0.48980000000000001</v>
      </c>
    </row>
    <row r="24" spans="1:8">
      <c r="A24" s="122" t="s">
        <v>32</v>
      </c>
      <c r="B24" s="122" t="s">
        <v>52</v>
      </c>
      <c r="C24" s="146" t="s">
        <v>150</v>
      </c>
      <c r="D24" s="34" t="e">
        <f>G24*' Demand-Supply Gap'!#REF!</f>
        <v>#REF!</v>
      </c>
      <c r="E24" s="34" t="e">
        <f>H24*' Demand-Supply Gap'!#REF!</f>
        <v>#REF!</v>
      </c>
      <c r="G24" s="124">
        <v>0.52129999999999999</v>
      </c>
      <c r="H24" s="124">
        <v>0.52190000000000003</v>
      </c>
    </row>
    <row r="25" spans="1:8">
      <c r="A25" s="122" t="s">
        <v>32</v>
      </c>
      <c r="B25" s="122" t="s">
        <v>52</v>
      </c>
      <c r="C25" s="148" t="s">
        <v>151</v>
      </c>
      <c r="D25" s="34" t="e">
        <f>G25*' Demand-Supply Gap'!#REF!</f>
        <v>#REF!</v>
      </c>
      <c r="E25" s="34" t="e">
        <f>H25*' Demand-Supply Gap'!#REF!</f>
        <v>#REF!</v>
      </c>
      <c r="G25" s="124">
        <v>0.18310000000000001</v>
      </c>
      <c r="H25" s="124">
        <v>0.18060000000000001</v>
      </c>
    </row>
    <row r="26" spans="1:8">
      <c r="A26" s="122" t="s">
        <v>32</v>
      </c>
      <c r="B26" s="122" t="s">
        <v>52</v>
      </c>
      <c r="C26" s="125" t="s">
        <v>12</v>
      </c>
      <c r="D26" s="34" t="e">
        <f>G26*' Demand-Supply Gap'!#REF!</f>
        <v>#REF!</v>
      </c>
      <c r="E26" s="34" t="e">
        <f>H26*' Demand-Supply Gap'!#REF!</f>
        <v>#REF!</v>
      </c>
      <c r="G26" s="124">
        <f>100%-SUM(G24:G25)</f>
        <v>0.29559999999999997</v>
      </c>
      <c r="H26" s="124">
        <f>100%-SUM(H24:H25)</f>
        <v>0.29749999999999999</v>
      </c>
    </row>
    <row r="27" spans="1:8">
      <c r="A27" s="122" t="s">
        <v>32</v>
      </c>
      <c r="B27" s="153" t="s">
        <v>17</v>
      </c>
      <c r="C27" s="125" t="s">
        <v>284</v>
      </c>
      <c r="D27" s="34" t="e">
        <f>G27*' Demand-Supply Gap'!#REF!</f>
        <v>#REF!</v>
      </c>
      <c r="E27" s="34" t="e">
        <f>H27*' Demand-Supply Gap'!#REF!</f>
        <v>#REF!</v>
      </c>
      <c r="G27" s="124">
        <v>0.32129999999999997</v>
      </c>
      <c r="H27" s="124">
        <v>0.32350000000000001</v>
      </c>
    </row>
    <row r="28" spans="1:8">
      <c r="A28" s="122" t="s">
        <v>32</v>
      </c>
      <c r="B28" s="153" t="s">
        <v>17</v>
      </c>
      <c r="C28" s="125" t="s">
        <v>12</v>
      </c>
      <c r="D28" s="34" t="e">
        <f>G28*' Demand-Supply Gap'!#REF!</f>
        <v>#REF!</v>
      </c>
      <c r="E28" s="34" t="e">
        <f>H28*' Demand-Supply Gap'!#REF!</f>
        <v>#REF!</v>
      </c>
      <c r="G28" s="124">
        <f>100%-G27</f>
        <v>0.67870000000000008</v>
      </c>
      <c r="H28" s="124">
        <f>100%-H27</f>
        <v>0.67649999999999999</v>
      </c>
    </row>
    <row r="29" spans="1:8">
      <c r="A29" s="122" t="s">
        <v>32</v>
      </c>
      <c r="B29" s="122" t="s">
        <v>51</v>
      </c>
      <c r="C29" s="133" t="s">
        <v>199</v>
      </c>
      <c r="D29" s="34" t="e">
        <f>G29*' Demand-Supply Gap'!#REF!</f>
        <v>#REF!</v>
      </c>
      <c r="E29" s="34" t="e">
        <f>H29*' Demand-Supply Gap'!#REF!</f>
        <v>#REF!</v>
      </c>
      <c r="G29" s="124">
        <v>0.26140000000000002</v>
      </c>
      <c r="H29" s="124">
        <v>0.2631</v>
      </c>
    </row>
    <row r="30" spans="1:8">
      <c r="A30" s="122" t="s">
        <v>32</v>
      </c>
      <c r="B30" s="122" t="s">
        <v>51</v>
      </c>
      <c r="C30" s="125" t="s">
        <v>12</v>
      </c>
      <c r="D30" s="34" t="e">
        <f>G30*' Demand-Supply Gap'!#REF!</f>
        <v>#REF!</v>
      </c>
      <c r="E30" s="34" t="e">
        <f>H30*' Demand-Supply Gap'!#REF!</f>
        <v>#REF!</v>
      </c>
      <c r="G30" s="124">
        <f>100%-G29</f>
        <v>0.73859999999999992</v>
      </c>
      <c r="H30" s="124">
        <f>100%-H29</f>
        <v>0.7369</v>
      </c>
    </row>
    <row r="31" spans="1:8">
      <c r="A31" s="122" t="s">
        <v>41</v>
      </c>
      <c r="B31" s="122" t="s">
        <v>38</v>
      </c>
      <c r="C31" s="137" t="s">
        <v>149</v>
      </c>
      <c r="D31" s="34" t="e">
        <f>G31*' Demand-Supply Gap'!#REF!</f>
        <v>#REF!</v>
      </c>
      <c r="E31" s="34" t="e">
        <f>H31*' Demand-Supply Gap'!#REF!</f>
        <v>#REF!</v>
      </c>
      <c r="G31" s="124">
        <v>0.19350000000000001</v>
      </c>
      <c r="H31" s="124">
        <v>0.19270000000000001</v>
      </c>
    </row>
    <row r="32" spans="1:8">
      <c r="A32" s="122" t="s">
        <v>41</v>
      </c>
      <c r="B32" s="122" t="s">
        <v>38</v>
      </c>
      <c r="C32" s="137" t="s">
        <v>152</v>
      </c>
      <c r="D32" s="34" t="e">
        <f>G32*' Demand-Supply Gap'!#REF!</f>
        <v>#REF!</v>
      </c>
      <c r="E32" s="34" t="e">
        <f>H32*' Demand-Supply Gap'!#REF!</f>
        <v>#REF!</v>
      </c>
      <c r="G32" s="124">
        <v>0.17130000000000001</v>
      </c>
      <c r="H32" s="124">
        <v>0.17330000000000001</v>
      </c>
    </row>
    <row r="33" spans="1:8">
      <c r="A33" s="122" t="s">
        <v>41</v>
      </c>
      <c r="B33" s="122" t="s">
        <v>38</v>
      </c>
      <c r="C33" s="135" t="s">
        <v>192</v>
      </c>
      <c r="D33" s="34" t="e">
        <f>G33*' Demand-Supply Gap'!#REF!</f>
        <v>#REF!</v>
      </c>
      <c r="E33" s="34" t="e">
        <f>H33*' Demand-Supply Gap'!#REF!</f>
        <v>#REF!</v>
      </c>
      <c r="G33" s="124">
        <v>0.13239999999999999</v>
      </c>
      <c r="H33" s="124">
        <v>0.13289999999999999</v>
      </c>
    </row>
    <row r="34" spans="1:8">
      <c r="A34" s="122" t="s">
        <v>41</v>
      </c>
      <c r="B34" s="122" t="s">
        <v>38</v>
      </c>
      <c r="C34" s="125" t="s">
        <v>12</v>
      </c>
      <c r="D34" s="34" t="e">
        <f>G34*' Demand-Supply Gap'!#REF!</f>
        <v>#REF!</v>
      </c>
      <c r="E34" s="34" t="e">
        <f>H34*' Demand-Supply Gap'!#REF!</f>
        <v>#REF!</v>
      </c>
      <c r="G34" s="124">
        <f>100%-SUM(G31:G33)</f>
        <v>0.50280000000000002</v>
      </c>
      <c r="H34" s="124">
        <f>100%-SUM(H31:H33)</f>
        <v>0.50109999999999999</v>
      </c>
    </row>
    <row r="35" spans="1:8">
      <c r="A35" s="122" t="s">
        <v>41</v>
      </c>
      <c r="B35" s="122" t="s">
        <v>37</v>
      </c>
      <c r="C35" s="137" t="s">
        <v>152</v>
      </c>
      <c r="D35" s="34" t="e">
        <f>G35*' Demand-Supply Gap'!#REF!</f>
        <v>#REF!</v>
      </c>
      <c r="E35" s="34" t="e">
        <f>H35*' Demand-Supply Gap'!#REF!</f>
        <v>#REF!</v>
      </c>
      <c r="G35" s="124">
        <v>0.2213</v>
      </c>
      <c r="H35" s="124">
        <v>0.2225</v>
      </c>
    </row>
    <row r="36" spans="1:8">
      <c r="A36" s="122" t="s">
        <v>41</v>
      </c>
      <c r="B36" s="122" t="s">
        <v>37</v>
      </c>
      <c r="C36" s="137" t="s">
        <v>12</v>
      </c>
      <c r="D36" s="34" t="e">
        <f>G36*' Demand-Supply Gap'!#REF!</f>
        <v>#REF!</v>
      </c>
      <c r="E36" s="34" t="e">
        <f>H36*' Demand-Supply Gap'!#REF!</f>
        <v>#REF!</v>
      </c>
      <c r="G36" s="124">
        <f>100%-G35</f>
        <v>0.77869999999999995</v>
      </c>
      <c r="H36" s="124">
        <f>100%-H35</f>
        <v>0.77749999999999997</v>
      </c>
    </row>
    <row r="37" spans="1:8">
      <c r="A37" s="122" t="s">
        <v>41</v>
      </c>
      <c r="B37" s="122" t="s">
        <v>44</v>
      </c>
      <c r="C37" s="137" t="s">
        <v>149</v>
      </c>
      <c r="D37" s="34" t="e">
        <f>G37*' Demand-Supply Gap'!#REF!</f>
        <v>#REF!</v>
      </c>
      <c r="E37" s="34" t="e">
        <f>H37*' Demand-Supply Gap'!#REF!</f>
        <v>#REF!</v>
      </c>
      <c r="G37" s="124">
        <v>0.31119999999999998</v>
      </c>
      <c r="H37" s="124">
        <v>0.31269999999999998</v>
      </c>
    </row>
    <row r="38" spans="1:8">
      <c r="A38" s="122" t="s">
        <v>41</v>
      </c>
      <c r="B38" s="122" t="s">
        <v>44</v>
      </c>
      <c r="C38" s="137" t="s">
        <v>12</v>
      </c>
      <c r="D38" s="34" t="e">
        <f>G38*' Demand-Supply Gap'!#REF!</f>
        <v>#REF!</v>
      </c>
      <c r="E38" s="34" t="e">
        <f>H38*' Demand-Supply Gap'!#REF!</f>
        <v>#REF!</v>
      </c>
      <c r="G38" s="124">
        <f>100%-G37</f>
        <v>0.68880000000000008</v>
      </c>
      <c r="H38" s="124">
        <f>100%-H37</f>
        <v>0.68730000000000002</v>
      </c>
    </row>
    <row r="39" spans="1:8">
      <c r="A39" s="122" t="s">
        <v>41</v>
      </c>
      <c r="B39" s="122" t="s">
        <v>105</v>
      </c>
      <c r="C39" s="133" t="s">
        <v>153</v>
      </c>
      <c r="D39" s="34" t="e">
        <f>G39*' Demand-Supply Gap'!#REF!</f>
        <v>#REF!</v>
      </c>
      <c r="E39" s="34" t="e">
        <f>H39*' Demand-Supply Gap'!#REF!</f>
        <v>#REF!</v>
      </c>
      <c r="G39" s="124">
        <v>0.28420000000000001</v>
      </c>
      <c r="H39" s="124">
        <v>0.28470000000000001</v>
      </c>
    </row>
    <row r="40" spans="1:8">
      <c r="A40" s="122" t="s">
        <v>41</v>
      </c>
      <c r="B40" s="122" t="s">
        <v>105</v>
      </c>
      <c r="C40" s="137" t="s">
        <v>12</v>
      </c>
      <c r="D40" s="34" t="e">
        <f>G40*' Demand-Supply Gap'!#REF!</f>
        <v>#REF!</v>
      </c>
      <c r="E40" s="34" t="e">
        <f>H40*' Demand-Supply Gap'!#REF!</f>
        <v>#REF!</v>
      </c>
      <c r="G40" s="124">
        <f>100%-G39</f>
        <v>0.71579999999999999</v>
      </c>
      <c r="H40" s="124">
        <f>100%-H39</f>
        <v>0.71530000000000005</v>
      </c>
    </row>
    <row r="41" spans="1:8">
      <c r="A41" s="122" t="s">
        <v>41</v>
      </c>
      <c r="B41" s="122" t="s">
        <v>102</v>
      </c>
      <c r="C41" s="137" t="s">
        <v>152</v>
      </c>
      <c r="D41" s="34" t="e">
        <f>G41*' Demand-Supply Gap'!#REF!</f>
        <v>#REF!</v>
      </c>
      <c r="E41" s="34" t="e">
        <f>H41*' Demand-Supply Gap'!#REF!</f>
        <v>#REF!</v>
      </c>
      <c r="G41" s="124">
        <v>0.2135</v>
      </c>
      <c r="H41" s="124">
        <v>0.21379999999999999</v>
      </c>
    </row>
    <row r="42" spans="1:8">
      <c r="A42" s="122" t="s">
        <v>41</v>
      </c>
      <c r="B42" s="122" t="s">
        <v>102</v>
      </c>
      <c r="C42" s="137" t="s">
        <v>12</v>
      </c>
      <c r="D42" s="34" t="e">
        <f>G42*' Demand-Supply Gap'!#REF!</f>
        <v>#REF!</v>
      </c>
      <c r="E42" s="34" t="e">
        <f>H42*' Demand-Supply Gap'!#REF!</f>
        <v>#REF!</v>
      </c>
      <c r="G42" s="124">
        <f>100%-G41</f>
        <v>0.78649999999999998</v>
      </c>
      <c r="H42" s="124">
        <f>100%-H41</f>
        <v>0.78620000000000001</v>
      </c>
    </row>
    <row r="43" spans="1:8">
      <c r="A43" s="122" t="s">
        <v>41</v>
      </c>
      <c r="B43" s="122" t="s">
        <v>98</v>
      </c>
      <c r="C43" s="125" t="s">
        <v>221</v>
      </c>
      <c r="D43" s="34" t="e">
        <f>G43*' Demand-Supply Gap'!#REF!</f>
        <v>#REF!</v>
      </c>
      <c r="E43" s="34" t="e">
        <f>H43*' Demand-Supply Gap'!#REF!</f>
        <v>#REF!</v>
      </c>
      <c r="G43" s="124">
        <v>0.3513</v>
      </c>
      <c r="H43" s="124">
        <v>0.35189999999999999</v>
      </c>
    </row>
    <row r="44" spans="1:8">
      <c r="A44" s="122" t="s">
        <v>41</v>
      </c>
      <c r="B44" s="122" t="s">
        <v>98</v>
      </c>
      <c r="C44" s="125" t="s">
        <v>12</v>
      </c>
      <c r="D44" s="34" t="e">
        <f>G44*' Demand-Supply Gap'!#REF!</f>
        <v>#REF!</v>
      </c>
      <c r="E44" s="34" t="e">
        <f>H44*' Demand-Supply Gap'!#REF!</f>
        <v>#REF!</v>
      </c>
      <c r="G44" s="124">
        <f>100%-G43</f>
        <v>0.64870000000000005</v>
      </c>
      <c r="H44" s="124">
        <f>100%-H43</f>
        <v>0.64810000000000001</v>
      </c>
    </row>
    <row r="45" spans="1:8">
      <c r="A45" s="122" t="s">
        <v>41</v>
      </c>
      <c r="B45" s="122" t="s">
        <v>157</v>
      </c>
      <c r="C45" s="125" t="s">
        <v>158</v>
      </c>
      <c r="D45" s="34" t="e">
        <f>G45*' Demand-Supply Gap'!#REF!</f>
        <v>#REF!</v>
      </c>
      <c r="E45" s="34" t="e">
        <f>H45*' Demand-Supply Gap'!#REF!</f>
        <v>#REF!</v>
      </c>
      <c r="G45" s="124">
        <v>0.32319999999999999</v>
      </c>
      <c r="H45" s="124">
        <v>0.32479999999999998</v>
      </c>
    </row>
    <row r="46" spans="1:8">
      <c r="A46" s="122" t="s">
        <v>41</v>
      </c>
      <c r="B46" s="122" t="s">
        <v>157</v>
      </c>
      <c r="C46" s="125" t="s">
        <v>12</v>
      </c>
      <c r="D46" s="34" t="e">
        <f>G46*' Demand-Supply Gap'!#REF!</f>
        <v>#REF!</v>
      </c>
      <c r="E46" s="34" t="e">
        <f>H46*' Demand-Supply Gap'!#REF!</f>
        <v>#REF!</v>
      </c>
      <c r="G46" s="124">
        <f>100%-G45</f>
        <v>0.67680000000000007</v>
      </c>
      <c r="H46" s="124">
        <f>100%-H45</f>
        <v>0.67520000000000002</v>
      </c>
    </row>
    <row r="47" spans="1:8">
      <c r="A47" s="122" t="s">
        <v>41</v>
      </c>
      <c r="B47" s="122" t="s">
        <v>103</v>
      </c>
      <c r="C47" s="125" t="s">
        <v>194</v>
      </c>
      <c r="D47" s="34" t="e">
        <f>G47*' Demand-Supply Gap'!#REF!</f>
        <v>#REF!</v>
      </c>
      <c r="E47" s="34" t="e">
        <f>H47*' Demand-Supply Gap'!#REF!</f>
        <v>#REF!</v>
      </c>
      <c r="G47" s="124">
        <v>0.38140000000000002</v>
      </c>
      <c r="H47" s="124">
        <v>0.38190000000000002</v>
      </c>
    </row>
    <row r="48" spans="1:8">
      <c r="A48" s="122" t="s">
        <v>41</v>
      </c>
      <c r="B48" s="122" t="s">
        <v>103</v>
      </c>
      <c r="C48" s="125" t="s">
        <v>12</v>
      </c>
      <c r="D48" s="34" t="e">
        <f>G48*' Demand-Supply Gap'!#REF!</f>
        <v>#REF!</v>
      </c>
      <c r="E48" s="34" t="e">
        <f>H48*' Demand-Supply Gap'!#REF!</f>
        <v>#REF!</v>
      </c>
      <c r="G48" s="124">
        <f>100%-G47</f>
        <v>0.61860000000000004</v>
      </c>
      <c r="H48" s="124">
        <f>100%-H47</f>
        <v>0.61809999999999998</v>
      </c>
    </row>
    <row r="49" spans="1:8">
      <c r="A49" s="122" t="s">
        <v>40</v>
      </c>
      <c r="B49" s="122" t="s">
        <v>36</v>
      </c>
      <c r="C49" s="129" t="s">
        <v>149</v>
      </c>
      <c r="D49" s="34" t="e">
        <f>G49*' Demand-Supply Gap'!#REF!</f>
        <v>#REF!</v>
      </c>
      <c r="E49" s="34" t="e">
        <f>H49*' Demand-Supply Gap'!#REF!</f>
        <v>#REF!</v>
      </c>
      <c r="G49" s="131">
        <v>0.3619</v>
      </c>
      <c r="H49" s="124">
        <v>0.36049999999999999</v>
      </c>
    </row>
    <row r="50" spans="1:8">
      <c r="A50" s="122" t="s">
        <v>40</v>
      </c>
      <c r="B50" s="122" t="s">
        <v>36</v>
      </c>
      <c r="C50" s="129" t="s">
        <v>152</v>
      </c>
      <c r="D50" s="34" t="e">
        <f>G50*' Demand-Supply Gap'!#REF!</f>
        <v>#REF!</v>
      </c>
      <c r="E50" s="34" t="e">
        <f>H50*' Demand-Supply Gap'!#REF!</f>
        <v>#REF!</v>
      </c>
      <c r="G50" s="131">
        <v>0.23080000000000001</v>
      </c>
      <c r="H50" s="124">
        <v>0.2311</v>
      </c>
    </row>
    <row r="51" spans="1:8">
      <c r="A51" s="122" t="s">
        <v>40</v>
      </c>
      <c r="B51" s="122" t="s">
        <v>36</v>
      </c>
      <c r="C51" s="129" t="s">
        <v>148</v>
      </c>
      <c r="D51" s="34" t="e">
        <f>G51*' Demand-Supply Gap'!#REF!</f>
        <v>#REF!</v>
      </c>
      <c r="E51" s="34" t="e">
        <f>H51*' Demand-Supply Gap'!#REF!</f>
        <v>#REF!</v>
      </c>
      <c r="G51" s="131">
        <v>0.14030000000000001</v>
      </c>
      <c r="H51" s="124">
        <v>0.1409</v>
      </c>
    </row>
    <row r="52" spans="1:8">
      <c r="A52" s="122" t="s">
        <v>40</v>
      </c>
      <c r="B52" s="122" t="s">
        <v>36</v>
      </c>
      <c r="C52" s="132" t="s">
        <v>12</v>
      </c>
      <c r="D52" s="34" t="e">
        <f>G52*' Demand-Supply Gap'!#REF!</f>
        <v>#REF!</v>
      </c>
      <c r="E52" s="34" t="e">
        <f>H52*' Demand-Supply Gap'!#REF!</f>
        <v>#REF!</v>
      </c>
      <c r="G52" s="131">
        <f>1-SUM(G49:G51)</f>
        <v>0.26700000000000002</v>
      </c>
      <c r="H52" s="131">
        <f>1-SUM(H49:H51)</f>
        <v>0.26749999999999996</v>
      </c>
    </row>
    <row r="53" spans="1:8">
      <c r="A53" s="122" t="s">
        <v>40</v>
      </c>
      <c r="B53" s="122" t="s">
        <v>101</v>
      </c>
      <c r="C53" s="137" t="s">
        <v>284</v>
      </c>
      <c r="D53" s="34" t="e">
        <f>G53*' Demand-Supply Gap'!#REF!</f>
        <v>#REF!</v>
      </c>
      <c r="E53" s="34" t="e">
        <f>H53*' Demand-Supply Gap'!#REF!</f>
        <v>#REF!</v>
      </c>
      <c r="G53" s="124">
        <v>0.2324</v>
      </c>
      <c r="H53" s="124">
        <v>0.23347999999999999</v>
      </c>
    </row>
    <row r="54" spans="1:8">
      <c r="A54" s="122" t="s">
        <v>40</v>
      </c>
      <c r="B54" s="122" t="s">
        <v>101</v>
      </c>
      <c r="C54" s="137" t="s">
        <v>12</v>
      </c>
      <c r="D54" s="34" t="e">
        <f>G54*' Demand-Supply Gap'!#REF!</f>
        <v>#REF!</v>
      </c>
      <c r="E54" s="34" t="e">
        <f>H54*' Demand-Supply Gap'!#REF!</f>
        <v>#REF!</v>
      </c>
      <c r="G54" s="131">
        <f>1-SUM(G53)</f>
        <v>0.76760000000000006</v>
      </c>
      <c r="H54" s="131">
        <f>1-SUM(H53)</f>
        <v>0.76651999999999998</v>
      </c>
    </row>
    <row r="55" spans="1:8">
      <c r="A55" s="122" t="s">
        <v>42</v>
      </c>
      <c r="B55" s="122" t="s">
        <v>18</v>
      </c>
      <c r="C55" s="137" t="s">
        <v>149</v>
      </c>
      <c r="D55" s="34" t="e">
        <f>G55*' Demand-Supply Gap'!#REF!</f>
        <v>#REF!</v>
      </c>
      <c r="E55" s="34" t="e">
        <f>H55*' Demand-Supply Gap'!#REF!</f>
        <v>#REF!</v>
      </c>
      <c r="G55" s="124">
        <v>0.19139999999999999</v>
      </c>
      <c r="H55" s="124">
        <v>0.1923</v>
      </c>
    </row>
    <row r="56" spans="1:8">
      <c r="A56" s="122" t="s">
        <v>42</v>
      </c>
      <c r="B56" s="122" t="s">
        <v>18</v>
      </c>
      <c r="C56" s="133" t="s">
        <v>153</v>
      </c>
      <c r="D56" s="34" t="e">
        <f>G56*' Demand-Supply Gap'!#REF!</f>
        <v>#REF!</v>
      </c>
      <c r="E56" s="34" t="e">
        <f>H56*' Demand-Supply Gap'!#REF!</f>
        <v>#REF!</v>
      </c>
      <c r="G56" s="124">
        <v>0.16139999999999999</v>
      </c>
      <c r="H56" s="124">
        <v>0.1623</v>
      </c>
    </row>
    <row r="57" spans="1:8">
      <c r="A57" s="122" t="s">
        <v>42</v>
      </c>
      <c r="B57" s="122" t="s">
        <v>18</v>
      </c>
      <c r="C57" s="137" t="s">
        <v>12</v>
      </c>
      <c r="D57" s="34" t="e">
        <f>G57*' Demand-Supply Gap'!#REF!</f>
        <v>#REF!</v>
      </c>
      <c r="E57" s="34" t="e">
        <f>H57*' Demand-Supply Gap'!#REF!</f>
        <v>#REF!</v>
      </c>
      <c r="G57" s="124">
        <v>0.1014</v>
      </c>
      <c r="H57" s="124">
        <v>0.1099</v>
      </c>
    </row>
    <row r="58" spans="1:8">
      <c r="A58" s="122" t="s">
        <v>42</v>
      </c>
      <c r="B58" s="122" t="s">
        <v>99</v>
      </c>
      <c r="C58" s="154" t="s">
        <v>285</v>
      </c>
      <c r="D58" s="34" t="e">
        <f>G58*' Demand-Supply Gap'!#REF!</f>
        <v>#REF!</v>
      </c>
      <c r="E58" s="34" t="e">
        <f>H58*' Demand-Supply Gap'!#REF!</f>
        <v>#REF!</v>
      </c>
      <c r="G58" s="124">
        <v>0.2114</v>
      </c>
      <c r="H58" s="124">
        <v>0.2117</v>
      </c>
    </row>
    <row r="59" spans="1:8">
      <c r="A59" s="122" t="s">
        <v>42</v>
      </c>
      <c r="B59" s="122" t="s">
        <v>99</v>
      </c>
      <c r="C59" s="155" t="s">
        <v>153</v>
      </c>
      <c r="D59" s="34" t="e">
        <f>G59*' Demand-Supply Gap'!#REF!</f>
        <v>#REF!</v>
      </c>
      <c r="E59" s="34" t="e">
        <f>H59*' Demand-Supply Gap'!#REF!</f>
        <v>#REF!</v>
      </c>
      <c r="G59" s="124">
        <v>0.1923</v>
      </c>
      <c r="H59" s="124">
        <v>0.191</v>
      </c>
    </row>
    <row r="60" spans="1:8">
      <c r="A60" s="122" t="s">
        <v>42</v>
      </c>
      <c r="B60" s="122" t="s">
        <v>99</v>
      </c>
      <c r="C60" s="137" t="s">
        <v>12</v>
      </c>
      <c r="D60" s="34" t="e">
        <f>G60*' Demand-Supply Gap'!#REF!</f>
        <v>#REF!</v>
      </c>
      <c r="E60" s="34" t="e">
        <f>H60*' Demand-Supply Gap'!#REF!</f>
        <v>#REF!</v>
      </c>
      <c r="G60" s="131">
        <f>100%-SUM(G58:G59)</f>
        <v>0.59630000000000005</v>
      </c>
      <c r="H60" s="131">
        <f>100%-SUM(H58:H59)</f>
        <v>0.59729999999999994</v>
      </c>
    </row>
    <row r="61" spans="1:8" ht="15">
      <c r="A61" s="122" t="s">
        <v>39</v>
      </c>
      <c r="B61" s="122" t="s">
        <v>34</v>
      </c>
      <c r="C61" s="138" t="s">
        <v>201</v>
      </c>
      <c r="D61" s="34" t="e">
        <f>G61*' Demand-Supply Gap'!#REF!</f>
        <v>#REF!</v>
      </c>
      <c r="E61" s="34" t="e">
        <f>H61*' Demand-Supply Gap'!#REF!</f>
        <v>#REF!</v>
      </c>
      <c r="G61" s="124">
        <v>0.21129999999999999</v>
      </c>
      <c r="H61" s="124">
        <v>0.21190000000000001</v>
      </c>
    </row>
    <row r="62" spans="1:8">
      <c r="A62" s="122" t="s">
        <v>39</v>
      </c>
      <c r="B62" s="122" t="s">
        <v>34</v>
      </c>
      <c r="C62" s="137" t="s">
        <v>12</v>
      </c>
      <c r="D62" s="34" t="e">
        <f>G62*' Demand-Supply Gap'!#REF!</f>
        <v>#REF!</v>
      </c>
      <c r="E62" s="34" t="e">
        <f>H62*' Demand-Supply Gap'!#REF!</f>
        <v>#REF!</v>
      </c>
      <c r="G62" s="124">
        <f>100%-G61</f>
        <v>0.78869999999999996</v>
      </c>
      <c r="H62" s="124">
        <f>100%-H61</f>
        <v>0.78810000000000002</v>
      </c>
    </row>
    <row r="63" spans="1:8">
      <c r="A63" s="122" t="s">
        <v>39</v>
      </c>
      <c r="B63" s="122" t="s">
        <v>141</v>
      </c>
      <c r="C63" s="154" t="s">
        <v>149</v>
      </c>
      <c r="D63" s="34" t="e">
        <f>G63*' Demand-Supply Gap'!#REF!</f>
        <v>#REF!</v>
      </c>
      <c r="E63" s="34" t="e">
        <f>H63*' Demand-Supply Gap'!#REF!</f>
        <v>#REF!</v>
      </c>
      <c r="G63" s="124">
        <v>0.2114</v>
      </c>
      <c r="H63" s="124">
        <v>0.21190000000000001</v>
      </c>
    </row>
    <row r="64" spans="1:8">
      <c r="A64" s="122" t="s">
        <v>39</v>
      </c>
      <c r="B64" s="122" t="s">
        <v>141</v>
      </c>
      <c r="C64" s="155" t="s">
        <v>183</v>
      </c>
      <c r="D64" s="34" t="e">
        <f>G64*' Demand-Supply Gap'!#REF!</f>
        <v>#REF!</v>
      </c>
      <c r="E64" s="34" t="e">
        <f>H64*' Demand-Supply Gap'!#REF!</f>
        <v>#REF!</v>
      </c>
      <c r="G64" s="124">
        <v>0.12640000000000001</v>
      </c>
      <c r="H64" s="124">
        <v>0.12590000000000001</v>
      </c>
    </row>
    <row r="65" spans="1:10">
      <c r="A65" s="122" t="s">
        <v>39</v>
      </c>
      <c r="B65" s="122" t="s">
        <v>141</v>
      </c>
      <c r="C65" s="137" t="s">
        <v>12</v>
      </c>
      <c r="D65" s="34" t="e">
        <f>G65*' Demand-Supply Gap'!#REF!</f>
        <v>#REF!</v>
      </c>
      <c r="E65" s="34" t="e">
        <f>H65*' Demand-Supply Gap'!#REF!</f>
        <v>#REF!</v>
      </c>
      <c r="G65" s="131">
        <f>100%-SUM(G63:G64)</f>
        <v>0.66220000000000001</v>
      </c>
      <c r="H65" s="131">
        <f>100%-SUM(H63:H64)</f>
        <v>0.66220000000000001</v>
      </c>
    </row>
    <row r="66" spans="1:10" ht="15">
      <c r="J66"/>
    </row>
    <row r="67" spans="1:10" ht="15">
      <c r="J67"/>
    </row>
    <row r="68" spans="1:10" ht="15">
      <c r="J68"/>
    </row>
    <row r="69" spans="1:10" ht="15">
      <c r="J69"/>
    </row>
    <row r="70" spans="1:10" ht="15">
      <c r="J70"/>
    </row>
    <row r="71" spans="1:10" ht="15">
      <c r="J71"/>
    </row>
    <row r="72" spans="1:10" ht="15">
      <c r="J72"/>
    </row>
    <row r="73" spans="1:10" ht="15">
      <c r="J73"/>
    </row>
    <row r="74" spans="1:10" ht="15">
      <c r="J74"/>
    </row>
    <row r="75" spans="1:10" ht="15">
      <c r="J75"/>
    </row>
    <row r="76" spans="1:10" ht="15">
      <c r="J76"/>
    </row>
    <row r="77" spans="1:10" ht="15">
      <c r="J77"/>
    </row>
    <row r="78" spans="1:10" ht="15">
      <c r="J78"/>
    </row>
    <row r="79" spans="1:10" ht="15">
      <c r="J79"/>
    </row>
    <row r="80" spans="1:10" ht="15">
      <c r="J80"/>
    </row>
    <row r="81" spans="10:10" ht="15">
      <c r="J81"/>
    </row>
    <row r="82" spans="10:10" ht="15">
      <c r="J82"/>
    </row>
    <row r="83" spans="10:10" ht="15">
      <c r="J83"/>
    </row>
    <row r="84" spans="10:10" ht="15">
      <c r="J84"/>
    </row>
    <row r="85" spans="10:10" ht="15">
      <c r="J85"/>
    </row>
    <row r="86" spans="10:10" ht="15">
      <c r="J86"/>
    </row>
    <row r="87" spans="10:10" ht="15">
      <c r="J87"/>
    </row>
    <row r="88" spans="10:10" ht="15">
      <c r="J88"/>
    </row>
    <row r="89" spans="10:10" ht="15">
      <c r="J89"/>
    </row>
    <row r="90" spans="10:10" ht="15">
      <c r="J90"/>
    </row>
    <row r="91" spans="10:10" ht="15">
      <c r="J91"/>
    </row>
    <row r="92" spans="10:10" ht="15">
      <c r="J92"/>
    </row>
    <row r="93" spans="10:10" ht="15">
      <c r="J93"/>
    </row>
    <row r="94" spans="10:10" ht="15">
      <c r="J94"/>
    </row>
    <row r="95" spans="10:10" ht="15">
      <c r="J95"/>
    </row>
    <row r="96" spans="10:10" ht="15">
      <c r="J96"/>
    </row>
    <row r="97" spans="10:10" ht="15">
      <c r="J97"/>
    </row>
    <row r="98" spans="10:10" ht="15">
      <c r="J98"/>
    </row>
    <row r="99" spans="10:10" ht="15">
      <c r="J99"/>
    </row>
    <row r="100" spans="10:10" ht="15">
      <c r="J100"/>
    </row>
    <row r="101" spans="10:10" ht="15">
      <c r="J101"/>
    </row>
    <row r="102" spans="10:10" ht="15">
      <c r="J102"/>
    </row>
    <row r="103" spans="10:10" ht="15">
      <c r="J103"/>
    </row>
    <row r="104" spans="10:10" ht="15">
      <c r="J104"/>
    </row>
    <row r="105" spans="10:10" ht="15">
      <c r="J105"/>
    </row>
    <row r="106" spans="10:10" ht="15">
      <c r="J106"/>
    </row>
    <row r="107" spans="10:10" ht="15">
      <c r="J107"/>
    </row>
    <row r="108" spans="10:10" ht="15">
      <c r="J108"/>
    </row>
    <row r="109" spans="10:10" ht="15">
      <c r="J109"/>
    </row>
    <row r="110" spans="10:10" ht="15">
      <c r="J110"/>
    </row>
    <row r="111" spans="10:10" ht="15">
      <c r="J111"/>
    </row>
    <row r="112" spans="10:10" ht="15">
      <c r="J112"/>
    </row>
    <row r="113" spans="10:10" ht="15">
      <c r="J113"/>
    </row>
    <row r="114" spans="10:10" ht="15">
      <c r="J114"/>
    </row>
    <row r="115" spans="10:10" ht="15">
      <c r="J115"/>
    </row>
    <row r="116" spans="10:10" ht="15">
      <c r="J116"/>
    </row>
    <row r="117" spans="10:10" ht="15">
      <c r="J117"/>
    </row>
    <row r="118" spans="10:10" ht="15">
      <c r="J118"/>
    </row>
    <row r="119" spans="10:10" ht="15">
      <c r="J119"/>
    </row>
    <row r="120" spans="10:10" ht="15">
      <c r="J120"/>
    </row>
    <row r="121" spans="10:10" ht="15">
      <c r="J121"/>
    </row>
    <row r="122" spans="10:10" ht="15">
      <c r="J122"/>
    </row>
    <row r="123" spans="10:10" ht="15">
      <c r="J123"/>
    </row>
    <row r="124" spans="10:10" ht="15">
      <c r="J124"/>
    </row>
    <row r="125" spans="10:10" ht="15">
      <c r="J125"/>
    </row>
    <row r="126" spans="10:10" ht="15">
      <c r="J126"/>
    </row>
    <row r="127" spans="10:10" ht="15">
      <c r="J127"/>
    </row>
    <row r="128" spans="10:10" ht="15">
      <c r="J128"/>
    </row>
    <row r="129" spans="10:10" ht="15">
      <c r="J129"/>
    </row>
    <row r="130" spans="10:10" ht="15">
      <c r="J130"/>
    </row>
    <row r="131" spans="10:10" ht="15">
      <c r="J131"/>
    </row>
    <row r="132" spans="10:10" ht="15">
      <c r="J132"/>
    </row>
    <row r="133" spans="10:10" ht="15">
      <c r="J133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/>
  <sheetData>
    <row r="1" spans="1:15" ht="15.75" thickBot="1">
      <c r="A1" s="375" t="s">
        <v>271</v>
      </c>
      <c r="B1" s="376"/>
      <c r="C1" s="377"/>
    </row>
    <row r="2" spans="1:15" ht="15" customHeight="1">
      <c r="A2" s="366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8"/>
    </row>
    <row r="3" spans="1:15">
      <c r="A3" s="369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1"/>
    </row>
    <row r="4" spans="1:15">
      <c r="A4" s="369"/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1"/>
    </row>
    <row r="5" spans="1:15">
      <c r="A5" s="369"/>
      <c r="B5" s="370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1"/>
    </row>
    <row r="6" spans="1:15">
      <c r="A6" s="369"/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1"/>
    </row>
    <row r="7" spans="1:15">
      <c r="A7" s="369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1"/>
    </row>
    <row r="8" spans="1:15">
      <c r="A8" s="369"/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371"/>
    </row>
    <row r="9" spans="1:15">
      <c r="A9" s="369"/>
      <c r="B9" s="370"/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70"/>
      <c r="N9" s="370"/>
      <c r="O9" s="371"/>
    </row>
    <row r="10" spans="1:15">
      <c r="A10" s="369"/>
      <c r="B10" s="370"/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1"/>
    </row>
    <row r="11" spans="1:15">
      <c r="A11" s="369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1"/>
    </row>
    <row r="12" spans="1:15">
      <c r="A12" s="369"/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1"/>
    </row>
    <row r="13" spans="1:15" ht="15.75" thickBot="1">
      <c r="A13" s="372"/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4"/>
    </row>
  </sheetData>
  <mergeCells count="2">
    <mergeCell ref="A2:O13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zoomScale="85" zoomScaleNormal="85" workbookViewId="0">
      <selection activeCell="C22" sqref="C22"/>
    </sheetView>
  </sheetViews>
  <sheetFormatPr defaultColWidth="9" defaultRowHeight="14.25"/>
  <cols>
    <col min="1" max="1" width="29" style="95" bestFit="1" customWidth="1"/>
    <col min="2" max="2" width="27.28515625" style="95" bestFit="1" customWidth="1"/>
    <col min="3" max="3" width="42.28515625" style="95" customWidth="1"/>
    <col min="4" max="16384" width="9" style="95"/>
  </cols>
  <sheetData>
    <row r="1" spans="1:3" ht="15" customHeight="1">
      <c r="A1" s="96" t="s">
        <v>110</v>
      </c>
    </row>
    <row r="3" spans="1:3" ht="15" customHeight="1">
      <c r="A3" s="96" t="s">
        <v>111</v>
      </c>
    </row>
    <row r="4" spans="1:3" ht="15" customHeight="1">
      <c r="A4" s="96" t="s">
        <v>112</v>
      </c>
      <c r="B4" s="95" t="s">
        <v>147</v>
      </c>
    </row>
    <row r="5" spans="1:3" ht="15" customHeight="1">
      <c r="A5" s="96" t="s">
        <v>113</v>
      </c>
      <c r="B5" s="95" t="s">
        <v>138</v>
      </c>
    </row>
    <row r="6" spans="1:3" ht="15" customHeight="1">
      <c r="A6" s="96" t="s">
        <v>114</v>
      </c>
      <c r="B6" s="95" t="s">
        <v>115</v>
      </c>
    </row>
    <row r="7" spans="1:3" ht="15" customHeight="1">
      <c r="A7" s="96" t="s">
        <v>116</v>
      </c>
      <c r="B7" s="97" t="s">
        <v>142</v>
      </c>
    </row>
    <row r="8" spans="1:3" ht="15" customHeight="1">
      <c r="A8" s="96" t="s">
        <v>117</v>
      </c>
    </row>
    <row r="9" spans="1:3" ht="15" customHeight="1">
      <c r="A9" s="96" t="s">
        <v>118</v>
      </c>
      <c r="B9" s="98"/>
    </row>
    <row r="10" spans="1:3" ht="15" customHeight="1">
      <c r="A10" s="96" t="s">
        <v>119</v>
      </c>
      <c r="B10" s="99"/>
    </row>
    <row r="12" spans="1:3" ht="15" customHeight="1">
      <c r="A12" s="96" t="s">
        <v>120</v>
      </c>
    </row>
    <row r="14" spans="1:3" ht="15" customHeight="1">
      <c r="A14" s="96" t="s">
        <v>121</v>
      </c>
      <c r="B14" s="96" t="s">
        <v>122</v>
      </c>
      <c r="C14" s="96" t="s">
        <v>123</v>
      </c>
    </row>
    <row r="16" spans="1:3" ht="15" customHeight="1">
      <c r="A16" s="100" t="s">
        <v>108</v>
      </c>
      <c r="B16" s="95" t="s">
        <v>124</v>
      </c>
      <c r="C16" s="101"/>
    </row>
    <row r="17" spans="1:9" ht="15" customHeight="1">
      <c r="C17" s="100"/>
    </row>
    <row r="18" spans="1:9" ht="15" customHeight="1">
      <c r="A18" s="96" t="s">
        <v>125</v>
      </c>
    </row>
    <row r="19" spans="1:9" ht="15" customHeight="1">
      <c r="A19" s="96"/>
    </row>
    <row r="21" spans="1:9" ht="15" customHeight="1">
      <c r="A21" s="102" t="s">
        <v>128</v>
      </c>
      <c r="B21" s="103" t="s">
        <v>129</v>
      </c>
      <c r="C21" s="96"/>
      <c r="D21" s="96"/>
      <c r="E21" s="96"/>
      <c r="F21" s="96"/>
      <c r="G21" s="96"/>
      <c r="H21" s="96"/>
      <c r="I21" s="96"/>
    </row>
    <row r="22" spans="1:9" ht="15" customHeight="1">
      <c r="A22" s="102"/>
      <c r="B22" s="103" t="s">
        <v>130</v>
      </c>
      <c r="C22" s="96"/>
      <c r="D22" s="96"/>
      <c r="E22" s="96"/>
      <c r="F22" s="96"/>
      <c r="G22" s="96"/>
      <c r="H22" s="96"/>
      <c r="I22" s="96"/>
    </row>
    <row r="23" spans="1:9" ht="15" customHeight="1">
      <c r="A23" s="102"/>
      <c r="B23" s="103" t="s">
        <v>131</v>
      </c>
      <c r="C23" s="96"/>
      <c r="D23" s="96"/>
      <c r="E23" s="96"/>
      <c r="F23" s="96"/>
      <c r="G23" s="96"/>
      <c r="H23" s="96"/>
      <c r="I23" s="96"/>
    </row>
    <row r="24" spans="1:9" ht="15" customHeight="1">
      <c r="A24" s="102"/>
      <c r="B24" s="103" t="s">
        <v>132</v>
      </c>
      <c r="C24" s="96"/>
      <c r="D24" s="96"/>
      <c r="E24" s="96"/>
      <c r="F24" s="96"/>
      <c r="G24" s="96"/>
      <c r="H24" s="96"/>
      <c r="I24" s="96"/>
    </row>
    <row r="25" spans="1:9" ht="15" customHeight="1">
      <c r="A25" s="102"/>
      <c r="B25" s="103" t="s">
        <v>133</v>
      </c>
      <c r="C25" s="96"/>
      <c r="D25" s="96"/>
      <c r="E25" s="96"/>
      <c r="F25" s="96"/>
      <c r="G25" s="96"/>
      <c r="H25" s="96"/>
      <c r="I25" s="96"/>
    </row>
    <row r="26" spans="1:9" ht="15" customHeight="1">
      <c r="A26" s="102"/>
      <c r="B26" s="103" t="s">
        <v>134</v>
      </c>
      <c r="C26" s="96"/>
      <c r="D26" s="96"/>
      <c r="E26" s="96"/>
      <c r="F26" s="96"/>
      <c r="G26" s="96"/>
      <c r="H26" s="96"/>
      <c r="I26" s="96"/>
    </row>
    <row r="27" spans="1:9" ht="15" customHeight="1">
      <c r="B27" s="103" t="s">
        <v>135</v>
      </c>
    </row>
    <row r="29" spans="1:9" ht="15" customHeight="1">
      <c r="A29" s="96" t="s">
        <v>136</v>
      </c>
      <c r="C29" s="95" t="s">
        <v>126</v>
      </c>
    </row>
    <row r="32" spans="1:9" ht="15" customHeight="1">
      <c r="A32" s="96" t="s">
        <v>137</v>
      </c>
    </row>
    <row r="35" spans="1:2" ht="15" customHeight="1">
      <c r="A35" s="96" t="s">
        <v>127</v>
      </c>
    </row>
    <row r="36" spans="1:2" ht="15" customHeight="1">
      <c r="B36" s="95" t="s">
        <v>143</v>
      </c>
    </row>
    <row r="37" spans="1:2" ht="15" customHeight="1">
      <c r="B37" s="95" t="s"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DJ99"/>
  <sheetViews>
    <sheetView showGridLines="0" zoomScale="80" zoomScaleNormal="80" workbookViewId="0">
      <pane ySplit="1" topLeftCell="A2" activePane="bottomLeft" state="frozen"/>
      <selection pane="bottomLeft" activeCell="F13" sqref="F13"/>
    </sheetView>
  </sheetViews>
  <sheetFormatPr defaultColWidth="9" defaultRowHeight="15"/>
  <cols>
    <col min="1" max="1" width="9.85546875" style="1" customWidth="1"/>
    <col min="2" max="2" width="14.28515625" style="1" bestFit="1" customWidth="1"/>
    <col min="3" max="3" width="25.42578125" style="1" customWidth="1"/>
    <col min="4" max="4" width="48.7109375" style="1" bestFit="1" customWidth="1"/>
    <col min="5" max="5" width="8" style="1" bestFit="1" customWidth="1"/>
    <col min="6" max="6" width="7.7109375" style="1" bestFit="1" customWidth="1"/>
    <col min="7" max="9" width="9" style="1" customWidth="1"/>
    <col min="10" max="10" width="9.28515625" style="1" bestFit="1" customWidth="1"/>
    <col min="11" max="11" width="9.28515625" style="1" customWidth="1"/>
    <col min="12" max="12" width="7.5703125" style="1" customWidth="1"/>
    <col min="13" max="13" width="8.85546875" style="1" customWidth="1"/>
    <col min="14" max="14" width="9.28515625" style="1" customWidth="1"/>
    <col min="15" max="15" width="7.140625" style="1" customWidth="1"/>
    <col min="16" max="16" width="5.85546875" style="1" customWidth="1"/>
    <col min="17" max="17" width="5.7109375" style="1" customWidth="1"/>
    <col min="18" max="19" width="7.7109375" style="1" bestFit="1" customWidth="1"/>
    <col min="20" max="20" width="9.28515625" style="1" bestFit="1" customWidth="1"/>
    <col min="21" max="16384" width="9" style="1"/>
  </cols>
  <sheetData>
    <row r="1" spans="1:114">
      <c r="A1" s="27" t="s">
        <v>31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30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114">
      <c r="A2" s="105" t="s">
        <v>32</v>
      </c>
      <c r="B2" s="105" t="s">
        <v>33</v>
      </c>
      <c r="C2" s="106" t="s">
        <v>198</v>
      </c>
      <c r="D2" s="143" t="s">
        <v>333</v>
      </c>
      <c r="E2" s="118">
        <v>0</v>
      </c>
      <c r="F2" s="118">
        <v>0</v>
      </c>
      <c r="G2" s="118">
        <v>0</v>
      </c>
      <c r="H2" s="118">
        <v>0</v>
      </c>
      <c r="I2" s="118">
        <v>0</v>
      </c>
      <c r="J2" s="118">
        <v>40</v>
      </c>
      <c r="K2" s="118">
        <v>40</v>
      </c>
      <c r="L2" s="118">
        <v>40</v>
      </c>
      <c r="M2" s="118">
        <v>40</v>
      </c>
      <c r="N2" s="118">
        <v>40</v>
      </c>
      <c r="O2" s="118">
        <v>40</v>
      </c>
      <c r="P2" s="118">
        <v>40</v>
      </c>
      <c r="Q2" s="118">
        <v>40</v>
      </c>
      <c r="R2" s="118">
        <v>40</v>
      </c>
      <c r="S2" s="118">
        <v>40</v>
      </c>
      <c r="T2" s="118">
        <v>40</v>
      </c>
    </row>
    <row r="3" spans="1:114">
      <c r="A3" s="105" t="s">
        <v>32</v>
      </c>
      <c r="B3" s="105" t="s">
        <v>33</v>
      </c>
      <c r="C3" s="172" t="s">
        <v>209</v>
      </c>
      <c r="D3" s="156" t="s">
        <v>208</v>
      </c>
      <c r="E3" s="118">
        <v>44</v>
      </c>
      <c r="F3" s="118">
        <v>44</v>
      </c>
      <c r="G3" s="118">
        <v>44</v>
      </c>
      <c r="H3" s="118">
        <v>66</v>
      </c>
      <c r="I3" s="118">
        <v>66</v>
      </c>
      <c r="J3" s="118">
        <v>66</v>
      </c>
      <c r="K3" s="118">
        <v>66</v>
      </c>
      <c r="L3" s="118">
        <v>66</v>
      </c>
      <c r="M3" s="118">
        <v>66</v>
      </c>
      <c r="N3" s="118">
        <v>66</v>
      </c>
      <c r="O3" s="118">
        <v>90</v>
      </c>
      <c r="P3" s="118">
        <v>90</v>
      </c>
      <c r="Q3" s="118">
        <v>90</v>
      </c>
      <c r="R3" s="118">
        <v>90</v>
      </c>
      <c r="S3" s="118">
        <v>90</v>
      </c>
      <c r="T3" s="118">
        <v>90</v>
      </c>
    </row>
    <row r="4" spans="1:114" ht="14.25" customHeight="1">
      <c r="A4" s="105" t="s">
        <v>32</v>
      </c>
      <c r="B4" s="105" t="s">
        <v>33</v>
      </c>
      <c r="C4" s="106" t="s">
        <v>205</v>
      </c>
      <c r="D4" s="142" t="s">
        <v>334</v>
      </c>
      <c r="E4" s="118">
        <v>30</v>
      </c>
      <c r="F4" s="118">
        <v>40</v>
      </c>
      <c r="G4" s="118">
        <v>40</v>
      </c>
      <c r="H4" s="118">
        <v>40</v>
      </c>
      <c r="I4" s="118">
        <v>40</v>
      </c>
      <c r="J4" s="118">
        <v>40</v>
      </c>
      <c r="K4" s="118">
        <v>40</v>
      </c>
      <c r="L4" s="118">
        <v>40</v>
      </c>
      <c r="M4" s="118">
        <v>40</v>
      </c>
      <c r="N4" s="118">
        <v>50</v>
      </c>
      <c r="O4" s="118">
        <v>50</v>
      </c>
      <c r="P4" s="118">
        <v>50</v>
      </c>
      <c r="Q4" s="118">
        <v>50</v>
      </c>
      <c r="R4" s="118">
        <v>50</v>
      </c>
      <c r="S4" s="118">
        <v>50</v>
      </c>
      <c r="T4" s="118">
        <v>50</v>
      </c>
    </row>
    <row r="5" spans="1:114" s="136" customFormat="1">
      <c r="A5" s="105" t="s">
        <v>32</v>
      </c>
      <c r="B5" s="105" t="s">
        <v>33</v>
      </c>
      <c r="C5" s="172" t="s">
        <v>326</v>
      </c>
      <c r="D5" s="142" t="s">
        <v>335</v>
      </c>
      <c r="E5" s="118">
        <v>0</v>
      </c>
      <c r="F5" s="118">
        <v>0</v>
      </c>
      <c r="G5" s="118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118">
        <v>0</v>
      </c>
      <c r="N5" s="118">
        <v>25</v>
      </c>
      <c r="O5" s="118">
        <v>25</v>
      </c>
      <c r="P5" s="118">
        <v>25</v>
      </c>
      <c r="Q5" s="118">
        <v>25</v>
      </c>
      <c r="R5" s="118">
        <v>25</v>
      </c>
      <c r="S5" s="118">
        <v>25</v>
      </c>
      <c r="T5" s="118">
        <v>25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342" customFormat="1">
      <c r="A6" s="105" t="s">
        <v>32</v>
      </c>
      <c r="B6" s="105" t="s">
        <v>33</v>
      </c>
      <c r="C6" s="172" t="s">
        <v>339</v>
      </c>
      <c r="D6" s="142" t="s">
        <v>340</v>
      </c>
      <c r="E6" s="118">
        <v>0</v>
      </c>
      <c r="F6" s="118">
        <v>0</v>
      </c>
      <c r="G6" s="118">
        <v>0</v>
      </c>
      <c r="H6" s="118">
        <v>0</v>
      </c>
      <c r="I6" s="118">
        <v>30</v>
      </c>
      <c r="J6" s="118">
        <v>30</v>
      </c>
      <c r="K6" s="118">
        <v>30</v>
      </c>
      <c r="L6" s="118">
        <v>30</v>
      </c>
      <c r="M6" s="118">
        <v>30</v>
      </c>
      <c r="N6" s="118">
        <v>30</v>
      </c>
      <c r="O6" s="118">
        <v>30</v>
      </c>
      <c r="P6" s="118">
        <v>30</v>
      </c>
      <c r="Q6" s="118">
        <v>30</v>
      </c>
      <c r="R6" s="118">
        <v>30</v>
      </c>
      <c r="S6" s="118">
        <v>30</v>
      </c>
      <c r="T6" s="118">
        <v>30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>
      <c r="A7" s="276" t="s">
        <v>32</v>
      </c>
      <c r="B7" s="276" t="s">
        <v>33</v>
      </c>
      <c r="C7" s="277"/>
      <c r="D7" s="283" t="s">
        <v>58</v>
      </c>
      <c r="E7" s="278">
        <v>74</v>
      </c>
      <c r="F7" s="278">
        <v>84</v>
      </c>
      <c r="G7" s="278">
        <v>84</v>
      </c>
      <c r="H7" s="278">
        <v>106</v>
      </c>
      <c r="I7" s="278">
        <v>136</v>
      </c>
      <c r="J7" s="278">
        <v>176</v>
      </c>
      <c r="K7" s="278">
        <v>176</v>
      </c>
      <c r="L7" s="278">
        <v>176</v>
      </c>
      <c r="M7" s="278">
        <v>176</v>
      </c>
      <c r="N7" s="278">
        <v>211</v>
      </c>
      <c r="O7" s="278">
        <v>235</v>
      </c>
      <c r="P7" s="278">
        <v>235</v>
      </c>
      <c r="Q7" s="278">
        <v>235</v>
      </c>
      <c r="R7" s="278">
        <v>235</v>
      </c>
      <c r="S7" s="278">
        <v>235</v>
      </c>
      <c r="T7" s="278">
        <v>235</v>
      </c>
    </row>
    <row r="8" spans="1:114">
      <c r="A8" s="105" t="s">
        <v>32</v>
      </c>
      <c r="B8" s="105" t="s">
        <v>35</v>
      </c>
      <c r="C8" s="106" t="s">
        <v>210</v>
      </c>
      <c r="D8" s="145" t="s">
        <v>160</v>
      </c>
      <c r="E8" s="118">
        <v>70</v>
      </c>
      <c r="F8" s="118">
        <v>70</v>
      </c>
      <c r="G8" s="118">
        <v>70</v>
      </c>
      <c r="H8" s="118">
        <v>70</v>
      </c>
      <c r="I8" s="118">
        <v>70</v>
      </c>
      <c r="J8" s="118">
        <v>70</v>
      </c>
      <c r="K8" s="118">
        <v>70</v>
      </c>
      <c r="L8" s="118">
        <v>70</v>
      </c>
      <c r="M8" s="118">
        <v>70</v>
      </c>
      <c r="N8" s="118">
        <v>70</v>
      </c>
      <c r="O8" s="118">
        <v>70</v>
      </c>
      <c r="P8" s="118">
        <v>70</v>
      </c>
      <c r="Q8" s="118">
        <v>70</v>
      </c>
      <c r="R8" s="118">
        <v>70</v>
      </c>
      <c r="S8" s="118">
        <v>70</v>
      </c>
      <c r="T8" s="118">
        <v>70</v>
      </c>
    </row>
    <row r="9" spans="1:114">
      <c r="A9" s="105" t="s">
        <v>32</v>
      </c>
      <c r="B9" s="105" t="s">
        <v>35</v>
      </c>
      <c r="C9" s="106" t="s">
        <v>211</v>
      </c>
      <c r="D9" s="145" t="s">
        <v>160</v>
      </c>
      <c r="E9" s="118">
        <v>100</v>
      </c>
      <c r="F9" s="118">
        <v>100</v>
      </c>
      <c r="G9" s="118">
        <v>120</v>
      </c>
      <c r="H9" s="118">
        <v>120</v>
      </c>
      <c r="I9" s="118">
        <v>150</v>
      </c>
      <c r="J9" s="118">
        <v>150</v>
      </c>
      <c r="K9" s="118">
        <v>150</v>
      </c>
      <c r="L9" s="118">
        <v>150</v>
      </c>
      <c r="M9" s="118">
        <v>150</v>
      </c>
      <c r="N9" s="118">
        <v>150</v>
      </c>
      <c r="O9" s="118">
        <v>150</v>
      </c>
      <c r="P9" s="118">
        <v>150</v>
      </c>
      <c r="Q9" s="118">
        <v>150</v>
      </c>
      <c r="R9" s="118">
        <v>150</v>
      </c>
      <c r="S9" s="118">
        <v>150</v>
      </c>
      <c r="T9" s="118">
        <v>150</v>
      </c>
    </row>
    <row r="10" spans="1:114">
      <c r="A10" s="105" t="s">
        <v>32</v>
      </c>
      <c r="B10" s="106" t="s">
        <v>35</v>
      </c>
      <c r="C10" s="106" t="s">
        <v>195</v>
      </c>
      <c r="D10" s="145" t="s">
        <v>304</v>
      </c>
      <c r="E10" s="150">
        <v>247</v>
      </c>
      <c r="F10" s="150">
        <v>247</v>
      </c>
      <c r="G10" s="150">
        <v>247</v>
      </c>
      <c r="H10" s="150">
        <v>247</v>
      </c>
      <c r="I10" s="150">
        <v>247</v>
      </c>
      <c r="J10" s="150">
        <v>247</v>
      </c>
      <c r="K10" s="150">
        <v>247</v>
      </c>
      <c r="L10" s="150">
        <v>247</v>
      </c>
      <c r="M10" s="150">
        <v>247</v>
      </c>
      <c r="N10" s="150">
        <v>247</v>
      </c>
      <c r="O10" s="150">
        <v>247</v>
      </c>
      <c r="P10" s="150">
        <v>247</v>
      </c>
      <c r="Q10" s="150">
        <v>247</v>
      </c>
      <c r="R10" s="150">
        <v>247</v>
      </c>
      <c r="S10" s="150">
        <v>247</v>
      </c>
      <c r="T10" s="150">
        <v>247</v>
      </c>
    </row>
    <row r="11" spans="1:114" s="205" customFormat="1">
      <c r="A11" s="105" t="s">
        <v>32</v>
      </c>
      <c r="B11" s="106" t="s">
        <v>35</v>
      </c>
      <c r="C11" s="213" t="s">
        <v>311</v>
      </c>
      <c r="D11" s="275" t="s">
        <v>306</v>
      </c>
      <c r="E11" s="118">
        <v>120</v>
      </c>
      <c r="F11" s="118">
        <v>120</v>
      </c>
      <c r="G11" s="118">
        <v>120</v>
      </c>
      <c r="H11" s="118">
        <v>130</v>
      </c>
      <c r="I11" s="118">
        <v>130</v>
      </c>
      <c r="J11" s="118">
        <v>130</v>
      </c>
      <c r="K11" s="118">
        <v>130</v>
      </c>
      <c r="L11" s="118">
        <v>130</v>
      </c>
      <c r="M11" s="118">
        <v>130</v>
      </c>
      <c r="N11" s="118">
        <v>130</v>
      </c>
      <c r="O11" s="118">
        <v>130</v>
      </c>
      <c r="P11" s="118">
        <v>130</v>
      </c>
      <c r="Q11" s="118">
        <v>130</v>
      </c>
      <c r="R11" s="118">
        <v>130</v>
      </c>
      <c r="S11" s="118">
        <v>130</v>
      </c>
      <c r="T11" s="118">
        <v>130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>
      <c r="A12" s="105" t="s">
        <v>32</v>
      </c>
      <c r="B12" s="106" t="s">
        <v>35</v>
      </c>
      <c r="C12" s="214" t="s">
        <v>195</v>
      </c>
      <c r="D12" s="161" t="s">
        <v>196</v>
      </c>
      <c r="E12" s="119">
        <v>80</v>
      </c>
      <c r="F12" s="119">
        <v>80</v>
      </c>
      <c r="G12" s="119">
        <v>200</v>
      </c>
      <c r="H12" s="119">
        <v>200</v>
      </c>
      <c r="I12" s="119">
        <v>200</v>
      </c>
      <c r="J12" s="119">
        <v>200</v>
      </c>
      <c r="K12" s="119">
        <v>200</v>
      </c>
      <c r="L12" s="119">
        <v>200</v>
      </c>
      <c r="M12" s="119">
        <v>200</v>
      </c>
      <c r="N12" s="119">
        <v>200</v>
      </c>
      <c r="O12" s="119">
        <v>200</v>
      </c>
      <c r="P12" s="119">
        <v>200</v>
      </c>
      <c r="Q12" s="119">
        <v>200</v>
      </c>
      <c r="R12" s="119">
        <v>200</v>
      </c>
      <c r="S12" s="119">
        <v>200</v>
      </c>
      <c r="T12" s="119">
        <v>200</v>
      </c>
    </row>
    <row r="13" spans="1:114">
      <c r="A13" s="105" t="s">
        <v>32</v>
      </c>
      <c r="B13" s="106" t="s">
        <v>35</v>
      </c>
      <c r="C13" s="215" t="s">
        <v>176</v>
      </c>
      <c r="D13" s="161" t="s">
        <v>296</v>
      </c>
      <c r="E13" s="118">
        <v>75</v>
      </c>
      <c r="F13" s="118">
        <v>75</v>
      </c>
      <c r="G13" s="118">
        <v>95</v>
      </c>
      <c r="H13" s="118">
        <v>95</v>
      </c>
      <c r="I13" s="118">
        <v>95</v>
      </c>
      <c r="J13" s="118">
        <v>95</v>
      </c>
      <c r="K13" s="118">
        <v>95</v>
      </c>
      <c r="L13" s="118">
        <v>95</v>
      </c>
      <c r="M13" s="118">
        <v>95</v>
      </c>
      <c r="N13" s="118">
        <v>95</v>
      </c>
      <c r="O13" s="118">
        <v>95</v>
      </c>
      <c r="P13" s="118">
        <v>95</v>
      </c>
      <c r="Q13" s="118">
        <v>95</v>
      </c>
      <c r="R13" s="118">
        <v>95</v>
      </c>
      <c r="S13" s="118">
        <v>95</v>
      </c>
      <c r="T13" s="118">
        <v>95</v>
      </c>
    </row>
    <row r="14" spans="1:114">
      <c r="A14" s="105" t="s">
        <v>32</v>
      </c>
      <c r="B14" s="106" t="s">
        <v>35</v>
      </c>
      <c r="C14" s="215" t="s">
        <v>213</v>
      </c>
      <c r="D14" s="161" t="s">
        <v>313</v>
      </c>
      <c r="E14" s="118">
        <v>60</v>
      </c>
      <c r="F14" s="118">
        <v>60</v>
      </c>
      <c r="G14" s="118">
        <v>60</v>
      </c>
      <c r="H14" s="118">
        <v>60</v>
      </c>
      <c r="I14" s="118">
        <v>80</v>
      </c>
      <c r="J14" s="118">
        <v>80</v>
      </c>
      <c r="K14" s="118">
        <v>80</v>
      </c>
      <c r="L14" s="118">
        <v>80</v>
      </c>
      <c r="M14" s="118">
        <v>80</v>
      </c>
      <c r="N14" s="118">
        <v>80</v>
      </c>
      <c r="O14" s="118">
        <v>80</v>
      </c>
      <c r="P14" s="118">
        <v>80</v>
      </c>
      <c r="Q14" s="118">
        <v>80</v>
      </c>
      <c r="R14" s="118">
        <v>80</v>
      </c>
      <c r="S14" s="118">
        <v>80</v>
      </c>
      <c r="T14" s="118">
        <v>80</v>
      </c>
    </row>
    <row r="15" spans="1:114">
      <c r="A15" s="105" t="s">
        <v>32</v>
      </c>
      <c r="B15" s="106" t="s">
        <v>35</v>
      </c>
      <c r="C15" s="214" t="s">
        <v>177</v>
      </c>
      <c r="D15" s="161" t="s">
        <v>307</v>
      </c>
      <c r="E15" s="119">
        <v>117</v>
      </c>
      <c r="F15" s="119">
        <v>117</v>
      </c>
      <c r="G15" s="119">
        <v>117</v>
      </c>
      <c r="H15" s="119">
        <v>117</v>
      </c>
      <c r="I15" s="119">
        <v>117</v>
      </c>
      <c r="J15" s="119">
        <v>117</v>
      </c>
      <c r="K15" s="119">
        <v>117</v>
      </c>
      <c r="L15" s="119">
        <v>117</v>
      </c>
      <c r="M15" s="119">
        <v>117</v>
      </c>
      <c r="N15" s="119">
        <v>117</v>
      </c>
      <c r="O15" s="119">
        <v>117</v>
      </c>
      <c r="P15" s="119">
        <v>117</v>
      </c>
      <c r="Q15" s="119">
        <v>117</v>
      </c>
      <c r="R15" s="119">
        <v>117</v>
      </c>
      <c r="S15" s="119">
        <v>117</v>
      </c>
      <c r="T15" s="119">
        <v>117</v>
      </c>
    </row>
    <row r="16" spans="1:114">
      <c r="A16" s="105" t="s">
        <v>32</v>
      </c>
      <c r="B16" s="106" t="s">
        <v>35</v>
      </c>
      <c r="C16" s="214" t="s">
        <v>189</v>
      </c>
      <c r="D16" s="161" t="s">
        <v>305</v>
      </c>
      <c r="E16" s="119">
        <v>75</v>
      </c>
      <c r="F16" s="119">
        <v>75</v>
      </c>
      <c r="G16" s="119">
        <v>75</v>
      </c>
      <c r="H16" s="119">
        <v>75</v>
      </c>
      <c r="I16" s="119">
        <v>75</v>
      </c>
      <c r="J16" s="119">
        <v>75</v>
      </c>
      <c r="K16" s="119">
        <v>75</v>
      </c>
      <c r="L16" s="119">
        <v>75</v>
      </c>
      <c r="M16" s="119">
        <v>75</v>
      </c>
      <c r="N16" s="119">
        <v>75</v>
      </c>
      <c r="O16" s="119">
        <v>75</v>
      </c>
      <c r="P16" s="119">
        <v>75</v>
      </c>
      <c r="Q16" s="119">
        <v>75</v>
      </c>
      <c r="R16" s="119">
        <v>75</v>
      </c>
      <c r="S16" s="119">
        <v>75</v>
      </c>
      <c r="T16" s="119">
        <v>75</v>
      </c>
    </row>
    <row r="17" spans="1:20">
      <c r="A17" s="105" t="s">
        <v>32</v>
      </c>
      <c r="B17" s="106" t="s">
        <v>35</v>
      </c>
      <c r="C17" s="215" t="s">
        <v>312</v>
      </c>
      <c r="D17" s="161" t="s">
        <v>309</v>
      </c>
      <c r="E17" s="119">
        <v>58</v>
      </c>
      <c r="F17" s="119">
        <v>58</v>
      </c>
      <c r="G17" s="119">
        <v>58</v>
      </c>
      <c r="H17" s="119">
        <v>58</v>
      </c>
      <c r="I17" s="119">
        <v>58</v>
      </c>
      <c r="J17" s="119">
        <v>58</v>
      </c>
      <c r="K17" s="119">
        <v>58</v>
      </c>
      <c r="L17" s="119">
        <v>58</v>
      </c>
      <c r="M17" s="119">
        <v>58</v>
      </c>
      <c r="N17" s="119">
        <v>58</v>
      </c>
      <c r="O17" s="119">
        <v>58</v>
      </c>
      <c r="P17" s="119">
        <v>58</v>
      </c>
      <c r="Q17" s="119">
        <v>58</v>
      </c>
      <c r="R17" s="119">
        <v>58</v>
      </c>
      <c r="S17" s="119">
        <v>58</v>
      </c>
      <c r="T17" s="119">
        <v>58</v>
      </c>
    </row>
    <row r="18" spans="1:20">
      <c r="A18" s="105" t="s">
        <v>32</v>
      </c>
      <c r="B18" s="106" t="s">
        <v>35</v>
      </c>
      <c r="C18" s="214" t="s">
        <v>283</v>
      </c>
      <c r="D18" s="161" t="s">
        <v>308</v>
      </c>
      <c r="E18" s="119">
        <v>50</v>
      </c>
      <c r="F18" s="119">
        <v>50</v>
      </c>
      <c r="G18" s="119">
        <v>50</v>
      </c>
      <c r="H18" s="119">
        <v>50</v>
      </c>
      <c r="I18" s="119">
        <v>50</v>
      </c>
      <c r="J18" s="119">
        <v>50</v>
      </c>
      <c r="K18" s="119">
        <v>50</v>
      </c>
      <c r="L18" s="119">
        <v>50</v>
      </c>
      <c r="M18" s="119">
        <v>50</v>
      </c>
      <c r="N18" s="119">
        <v>50</v>
      </c>
      <c r="O18" s="119">
        <v>50</v>
      </c>
      <c r="P18" s="119">
        <v>50</v>
      </c>
      <c r="Q18" s="119">
        <v>50</v>
      </c>
      <c r="R18" s="119">
        <v>50</v>
      </c>
      <c r="S18" s="119">
        <v>50</v>
      </c>
      <c r="T18" s="119">
        <v>50</v>
      </c>
    </row>
    <row r="19" spans="1:20">
      <c r="A19" s="105" t="s">
        <v>32</v>
      </c>
      <c r="B19" s="105" t="s">
        <v>35</v>
      </c>
      <c r="C19" s="214" t="s">
        <v>172</v>
      </c>
      <c r="D19" s="161" t="s">
        <v>149</v>
      </c>
      <c r="E19" s="118">
        <v>41</v>
      </c>
      <c r="F19" s="118">
        <v>41</v>
      </c>
      <c r="G19" s="118">
        <v>41</v>
      </c>
      <c r="H19" s="118">
        <v>41</v>
      </c>
      <c r="I19" s="118">
        <v>41</v>
      </c>
      <c r="J19" s="118">
        <v>41</v>
      </c>
      <c r="K19" s="118">
        <v>41</v>
      </c>
      <c r="L19" s="118">
        <v>41</v>
      </c>
      <c r="M19" s="118">
        <v>41</v>
      </c>
      <c r="N19" s="118">
        <v>41</v>
      </c>
      <c r="O19" s="118">
        <v>41</v>
      </c>
      <c r="P19" s="118">
        <v>41</v>
      </c>
      <c r="Q19" s="118">
        <v>41</v>
      </c>
      <c r="R19" s="118">
        <v>41</v>
      </c>
      <c r="S19" s="118">
        <v>41</v>
      </c>
      <c r="T19" s="118">
        <v>41</v>
      </c>
    </row>
    <row r="20" spans="1:20">
      <c r="A20" s="105" t="s">
        <v>32</v>
      </c>
      <c r="B20" s="105" t="s">
        <v>35</v>
      </c>
      <c r="C20" s="80" t="s">
        <v>172</v>
      </c>
      <c r="D20" s="145" t="s">
        <v>159</v>
      </c>
      <c r="E20" s="118">
        <v>41</v>
      </c>
      <c r="F20" s="118">
        <v>41</v>
      </c>
      <c r="G20" s="118">
        <v>41</v>
      </c>
      <c r="H20" s="118">
        <v>41</v>
      </c>
      <c r="I20" s="118">
        <v>41</v>
      </c>
      <c r="J20" s="118">
        <v>41</v>
      </c>
      <c r="K20" s="118">
        <v>41</v>
      </c>
      <c r="L20" s="118">
        <v>41</v>
      </c>
      <c r="M20" s="118">
        <v>41</v>
      </c>
      <c r="N20" s="118">
        <v>41</v>
      </c>
      <c r="O20" s="118">
        <v>41</v>
      </c>
      <c r="P20" s="118">
        <v>41</v>
      </c>
      <c r="Q20" s="118">
        <v>41</v>
      </c>
      <c r="R20" s="118">
        <v>41</v>
      </c>
      <c r="S20" s="118">
        <v>41</v>
      </c>
      <c r="T20" s="118">
        <v>41</v>
      </c>
    </row>
    <row r="21" spans="1:20">
      <c r="A21" s="105" t="s">
        <v>32</v>
      </c>
      <c r="B21" s="106" t="s">
        <v>35</v>
      </c>
      <c r="C21" s="80" t="s">
        <v>176</v>
      </c>
      <c r="D21" s="106" t="s">
        <v>153</v>
      </c>
      <c r="E21" s="118">
        <v>32</v>
      </c>
      <c r="F21" s="118">
        <v>32</v>
      </c>
      <c r="G21" s="118">
        <v>32</v>
      </c>
      <c r="H21" s="118">
        <v>32</v>
      </c>
      <c r="I21" s="118">
        <v>32</v>
      </c>
      <c r="J21" s="118">
        <v>32</v>
      </c>
      <c r="K21" s="118">
        <v>32</v>
      </c>
      <c r="L21" s="118">
        <v>32</v>
      </c>
      <c r="M21" s="118">
        <v>32</v>
      </c>
      <c r="N21" s="118">
        <v>32</v>
      </c>
      <c r="O21" s="118">
        <v>32</v>
      </c>
      <c r="P21" s="118">
        <v>32</v>
      </c>
      <c r="Q21" s="118">
        <v>32</v>
      </c>
      <c r="R21" s="118">
        <v>32</v>
      </c>
      <c r="S21" s="118">
        <v>32</v>
      </c>
      <c r="T21" s="118">
        <v>32</v>
      </c>
    </row>
    <row r="22" spans="1:20">
      <c r="A22" s="105" t="s">
        <v>32</v>
      </c>
      <c r="B22" s="106" t="s">
        <v>35</v>
      </c>
      <c r="C22" s="80" t="s">
        <v>177</v>
      </c>
      <c r="D22" s="106" t="s">
        <v>153</v>
      </c>
      <c r="E22" s="118">
        <v>32</v>
      </c>
      <c r="F22" s="118">
        <v>32</v>
      </c>
      <c r="G22" s="118">
        <v>32</v>
      </c>
      <c r="H22" s="118">
        <v>32</v>
      </c>
      <c r="I22" s="118">
        <v>32</v>
      </c>
      <c r="J22" s="118">
        <v>32</v>
      </c>
      <c r="K22" s="118">
        <v>32</v>
      </c>
      <c r="L22" s="118">
        <v>32</v>
      </c>
      <c r="M22" s="118">
        <v>32</v>
      </c>
      <c r="N22" s="118">
        <v>32</v>
      </c>
      <c r="O22" s="118">
        <v>32</v>
      </c>
      <c r="P22" s="118">
        <v>32</v>
      </c>
      <c r="Q22" s="118">
        <v>32</v>
      </c>
      <c r="R22" s="118">
        <v>32</v>
      </c>
      <c r="S22" s="118">
        <v>32</v>
      </c>
      <c r="T22" s="118">
        <v>32</v>
      </c>
    </row>
    <row r="23" spans="1:20">
      <c r="A23" s="105" t="s">
        <v>32</v>
      </c>
      <c r="B23" s="106" t="s">
        <v>35</v>
      </c>
      <c r="C23" s="214"/>
      <c r="D23" s="143" t="s">
        <v>346</v>
      </c>
      <c r="E23" s="119">
        <v>0</v>
      </c>
      <c r="F23" s="119">
        <v>0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70</v>
      </c>
      <c r="O23" s="119">
        <v>70</v>
      </c>
      <c r="P23" s="119">
        <v>70</v>
      </c>
      <c r="Q23" s="119">
        <v>70</v>
      </c>
      <c r="R23" s="119">
        <v>70</v>
      </c>
      <c r="S23" s="119">
        <v>70</v>
      </c>
      <c r="T23" s="119">
        <v>70</v>
      </c>
    </row>
    <row r="24" spans="1:20">
      <c r="A24" s="105" t="s">
        <v>32</v>
      </c>
      <c r="B24" s="106" t="s">
        <v>35</v>
      </c>
      <c r="C24" s="214"/>
      <c r="D24" s="143" t="s">
        <v>347</v>
      </c>
      <c r="E24" s="119">
        <v>0</v>
      </c>
      <c r="F24" s="119">
        <v>0</v>
      </c>
      <c r="G24" s="119">
        <v>0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20</v>
      </c>
      <c r="N24" s="119">
        <v>20</v>
      </c>
      <c r="O24" s="119">
        <v>20</v>
      </c>
      <c r="P24" s="119">
        <v>20</v>
      </c>
      <c r="Q24" s="119">
        <v>20</v>
      </c>
      <c r="R24" s="119">
        <v>20</v>
      </c>
      <c r="S24" s="119">
        <v>20</v>
      </c>
      <c r="T24" s="119">
        <v>20</v>
      </c>
    </row>
    <row r="25" spans="1:20">
      <c r="A25" s="105" t="s">
        <v>32</v>
      </c>
      <c r="B25" s="106" t="s">
        <v>35</v>
      </c>
      <c r="C25" s="214" t="s">
        <v>337</v>
      </c>
      <c r="D25" s="156" t="s">
        <v>12</v>
      </c>
      <c r="E25" s="117">
        <v>120</v>
      </c>
      <c r="F25" s="117">
        <v>140</v>
      </c>
      <c r="G25" s="117">
        <v>160</v>
      </c>
      <c r="H25" s="117">
        <v>180</v>
      </c>
      <c r="I25" s="117">
        <v>195</v>
      </c>
      <c r="J25" s="117">
        <v>195</v>
      </c>
      <c r="K25" s="117">
        <v>210</v>
      </c>
      <c r="L25" s="117">
        <v>210</v>
      </c>
      <c r="M25" s="117">
        <v>210</v>
      </c>
      <c r="N25" s="117">
        <v>190</v>
      </c>
      <c r="O25" s="117">
        <v>190</v>
      </c>
      <c r="P25" s="117">
        <v>190</v>
      </c>
      <c r="Q25" s="117">
        <v>190</v>
      </c>
      <c r="R25" s="117">
        <v>190</v>
      </c>
      <c r="S25" s="117">
        <v>190</v>
      </c>
      <c r="T25" s="117">
        <v>190</v>
      </c>
    </row>
    <row r="26" spans="1:20">
      <c r="A26" s="276" t="s">
        <v>32</v>
      </c>
      <c r="B26" s="277" t="s">
        <v>35</v>
      </c>
      <c r="C26" s="277"/>
      <c r="D26" s="283" t="s">
        <v>58</v>
      </c>
      <c r="E26" s="282">
        <v>1318</v>
      </c>
      <c r="F26" s="282">
        <v>1338</v>
      </c>
      <c r="G26" s="282">
        <v>1518</v>
      </c>
      <c r="H26" s="282">
        <v>1548</v>
      </c>
      <c r="I26" s="282">
        <v>1613</v>
      </c>
      <c r="J26" s="282">
        <v>1613</v>
      </c>
      <c r="K26" s="282">
        <v>1628</v>
      </c>
      <c r="L26" s="282">
        <v>1628</v>
      </c>
      <c r="M26" s="282">
        <v>1648</v>
      </c>
      <c r="N26" s="282">
        <v>1698</v>
      </c>
      <c r="O26" s="282">
        <v>1698</v>
      </c>
      <c r="P26" s="282">
        <v>1698</v>
      </c>
      <c r="Q26" s="282">
        <v>1698</v>
      </c>
      <c r="R26" s="282">
        <v>1698</v>
      </c>
      <c r="S26" s="282">
        <v>1698</v>
      </c>
      <c r="T26" s="282">
        <v>1698</v>
      </c>
    </row>
    <row r="27" spans="1:20">
      <c r="A27" s="105" t="s">
        <v>32</v>
      </c>
      <c r="B27" s="105" t="s">
        <v>43</v>
      </c>
      <c r="C27" s="80" t="s">
        <v>165</v>
      </c>
      <c r="D27" s="285" t="s">
        <v>159</v>
      </c>
      <c r="E27" s="291">
        <v>40</v>
      </c>
      <c r="F27" s="291">
        <v>40</v>
      </c>
      <c r="G27" s="291">
        <v>40</v>
      </c>
      <c r="H27" s="291">
        <v>40</v>
      </c>
      <c r="I27" s="291">
        <v>40</v>
      </c>
      <c r="J27" s="291">
        <v>40</v>
      </c>
      <c r="K27" s="291">
        <v>40</v>
      </c>
      <c r="L27" s="291">
        <v>40</v>
      </c>
      <c r="M27" s="291">
        <v>40</v>
      </c>
      <c r="N27" s="291">
        <v>40</v>
      </c>
      <c r="O27" s="291">
        <v>40</v>
      </c>
      <c r="P27" s="291">
        <v>40</v>
      </c>
      <c r="Q27" s="291">
        <v>40</v>
      </c>
      <c r="R27" s="291">
        <v>40</v>
      </c>
      <c r="S27" s="291">
        <v>40</v>
      </c>
      <c r="T27" s="291">
        <v>40</v>
      </c>
    </row>
    <row r="28" spans="1:20">
      <c r="A28" s="105" t="s">
        <v>32</v>
      </c>
      <c r="B28" s="105" t="s">
        <v>43</v>
      </c>
      <c r="C28" s="80" t="s">
        <v>218</v>
      </c>
      <c r="D28" s="285" t="s">
        <v>217</v>
      </c>
      <c r="E28" s="118">
        <v>40</v>
      </c>
      <c r="F28" s="118">
        <v>40</v>
      </c>
      <c r="G28" s="118">
        <v>40</v>
      </c>
      <c r="H28" s="118">
        <v>40</v>
      </c>
      <c r="I28" s="118">
        <v>40</v>
      </c>
      <c r="J28" s="118">
        <v>40</v>
      </c>
      <c r="K28" s="118">
        <v>40</v>
      </c>
      <c r="L28" s="118">
        <v>40</v>
      </c>
      <c r="M28" s="118">
        <v>40</v>
      </c>
      <c r="N28" s="118">
        <v>40</v>
      </c>
      <c r="O28" s="118">
        <v>40</v>
      </c>
      <c r="P28" s="118">
        <v>40</v>
      </c>
      <c r="Q28" s="118">
        <v>40</v>
      </c>
      <c r="R28" s="118">
        <v>40</v>
      </c>
      <c r="S28" s="118">
        <v>40</v>
      </c>
      <c r="T28" s="118">
        <v>40</v>
      </c>
    </row>
    <row r="29" spans="1:20">
      <c r="A29" s="105" t="s">
        <v>32</v>
      </c>
      <c r="B29" s="105" t="s">
        <v>43</v>
      </c>
      <c r="C29" s="80" t="s">
        <v>43</v>
      </c>
      <c r="D29" s="285" t="s">
        <v>336</v>
      </c>
      <c r="E29" s="118">
        <v>100</v>
      </c>
      <c r="F29" s="118">
        <v>100</v>
      </c>
      <c r="G29" s="118">
        <v>100</v>
      </c>
      <c r="H29" s="118">
        <v>100</v>
      </c>
      <c r="I29" s="118">
        <v>120</v>
      </c>
      <c r="J29" s="118">
        <v>120</v>
      </c>
      <c r="K29" s="118">
        <v>120</v>
      </c>
      <c r="L29" s="118">
        <v>120</v>
      </c>
      <c r="M29" s="118">
        <v>120</v>
      </c>
      <c r="N29" s="118">
        <v>120</v>
      </c>
      <c r="O29" s="118">
        <v>120</v>
      </c>
      <c r="P29" s="118">
        <v>120</v>
      </c>
      <c r="Q29" s="118">
        <v>120</v>
      </c>
      <c r="R29" s="118">
        <v>120</v>
      </c>
      <c r="S29" s="118">
        <v>120</v>
      </c>
      <c r="T29" s="118">
        <v>120</v>
      </c>
    </row>
    <row r="30" spans="1:20">
      <c r="A30" s="276" t="s">
        <v>32</v>
      </c>
      <c r="B30" s="276" t="s">
        <v>43</v>
      </c>
      <c r="C30" s="277"/>
      <c r="D30" s="277" t="s">
        <v>58</v>
      </c>
      <c r="E30" s="282">
        <v>180</v>
      </c>
      <c r="F30" s="282">
        <v>180</v>
      </c>
      <c r="G30" s="282">
        <v>180</v>
      </c>
      <c r="H30" s="282">
        <v>180</v>
      </c>
      <c r="I30" s="282">
        <v>200</v>
      </c>
      <c r="J30" s="282">
        <v>200</v>
      </c>
      <c r="K30" s="282">
        <v>200</v>
      </c>
      <c r="L30" s="282">
        <v>200</v>
      </c>
      <c r="M30" s="282">
        <v>200</v>
      </c>
      <c r="N30" s="282">
        <v>200</v>
      </c>
      <c r="O30" s="282">
        <v>200</v>
      </c>
      <c r="P30" s="282">
        <v>200</v>
      </c>
      <c r="Q30" s="282">
        <v>200</v>
      </c>
      <c r="R30" s="282">
        <v>200</v>
      </c>
      <c r="S30" s="282">
        <v>200</v>
      </c>
      <c r="T30" s="282">
        <v>200</v>
      </c>
    </row>
    <row r="31" spans="1:20">
      <c r="A31" s="105" t="s">
        <v>32</v>
      </c>
      <c r="B31" s="105" t="s">
        <v>50</v>
      </c>
      <c r="C31" s="106" t="s">
        <v>164</v>
      </c>
      <c r="D31" s="285" t="s">
        <v>159</v>
      </c>
      <c r="E31" s="291">
        <v>30</v>
      </c>
      <c r="F31" s="291">
        <v>30</v>
      </c>
      <c r="G31" s="291">
        <v>30</v>
      </c>
      <c r="H31" s="291">
        <v>30</v>
      </c>
      <c r="I31" s="291">
        <v>30</v>
      </c>
      <c r="J31" s="291">
        <v>30</v>
      </c>
      <c r="K31" s="291">
        <v>30</v>
      </c>
      <c r="L31" s="291">
        <v>30</v>
      </c>
      <c r="M31" s="291">
        <v>30</v>
      </c>
      <c r="N31" s="291">
        <v>30</v>
      </c>
      <c r="O31" s="291">
        <v>30</v>
      </c>
      <c r="P31" s="291">
        <v>30</v>
      </c>
      <c r="Q31" s="291">
        <v>30</v>
      </c>
      <c r="R31" s="291">
        <v>30</v>
      </c>
      <c r="S31" s="291">
        <v>30</v>
      </c>
      <c r="T31" s="291">
        <v>30</v>
      </c>
    </row>
    <row r="32" spans="1:20">
      <c r="A32" s="105" t="s">
        <v>32</v>
      </c>
      <c r="B32" s="105" t="s">
        <v>50</v>
      </c>
      <c r="C32" s="106" t="s">
        <v>230</v>
      </c>
      <c r="D32" s="286" t="s">
        <v>196</v>
      </c>
      <c r="E32" s="291">
        <v>80</v>
      </c>
      <c r="F32" s="291">
        <v>80</v>
      </c>
      <c r="G32" s="291">
        <v>80</v>
      </c>
      <c r="H32" s="291">
        <v>80</v>
      </c>
      <c r="I32" s="291">
        <v>80</v>
      </c>
      <c r="J32" s="291">
        <v>80</v>
      </c>
      <c r="K32" s="291">
        <v>80</v>
      </c>
      <c r="L32" s="291">
        <v>80</v>
      </c>
      <c r="M32" s="291">
        <v>80</v>
      </c>
      <c r="N32" s="291">
        <v>80</v>
      </c>
      <c r="O32" s="291">
        <v>80</v>
      </c>
      <c r="P32" s="291">
        <v>80</v>
      </c>
      <c r="Q32" s="291">
        <v>80</v>
      </c>
      <c r="R32" s="291">
        <v>80</v>
      </c>
      <c r="S32" s="291">
        <v>80</v>
      </c>
      <c r="T32" s="291">
        <v>80</v>
      </c>
    </row>
    <row r="33" spans="1:20">
      <c r="A33" s="105" t="s">
        <v>32</v>
      </c>
      <c r="B33" s="105" t="s">
        <v>50</v>
      </c>
      <c r="C33" s="106" t="s">
        <v>203</v>
      </c>
      <c r="D33" s="286" t="s">
        <v>196</v>
      </c>
      <c r="E33" s="292">
        <v>80</v>
      </c>
      <c r="F33" s="292">
        <v>80</v>
      </c>
      <c r="G33" s="292">
        <v>80</v>
      </c>
      <c r="H33" s="292">
        <v>80</v>
      </c>
      <c r="I33" s="292">
        <v>80</v>
      </c>
      <c r="J33" s="292">
        <v>80</v>
      </c>
      <c r="K33" s="292">
        <v>80</v>
      </c>
      <c r="L33" s="292">
        <v>80</v>
      </c>
      <c r="M33" s="292">
        <v>80</v>
      </c>
      <c r="N33" s="292">
        <v>80</v>
      </c>
      <c r="O33" s="292">
        <v>80</v>
      </c>
      <c r="P33" s="292">
        <v>80</v>
      </c>
      <c r="Q33" s="292">
        <v>80</v>
      </c>
      <c r="R33" s="292">
        <v>80</v>
      </c>
      <c r="S33" s="292">
        <v>80</v>
      </c>
      <c r="T33" s="292">
        <v>80</v>
      </c>
    </row>
    <row r="34" spans="1:20">
      <c r="A34" s="105" t="s">
        <v>32</v>
      </c>
      <c r="B34" s="105" t="s">
        <v>50</v>
      </c>
      <c r="C34" s="106" t="s">
        <v>263</v>
      </c>
      <c r="D34" s="286" t="s">
        <v>183</v>
      </c>
      <c r="E34" s="119">
        <v>70</v>
      </c>
      <c r="F34" s="119">
        <v>70</v>
      </c>
      <c r="G34" s="119">
        <v>70</v>
      </c>
      <c r="H34" s="119">
        <v>80</v>
      </c>
      <c r="I34" s="119">
        <v>80</v>
      </c>
      <c r="J34" s="119">
        <v>80</v>
      </c>
      <c r="K34" s="119">
        <v>80</v>
      </c>
      <c r="L34" s="119">
        <v>90</v>
      </c>
      <c r="M34" s="119">
        <v>90</v>
      </c>
      <c r="N34" s="119">
        <v>90</v>
      </c>
      <c r="O34" s="119">
        <v>90</v>
      </c>
      <c r="P34" s="119">
        <v>90</v>
      </c>
      <c r="Q34" s="119">
        <v>90</v>
      </c>
      <c r="R34" s="119">
        <v>90</v>
      </c>
      <c r="S34" s="119">
        <v>90</v>
      </c>
      <c r="T34" s="119">
        <v>90</v>
      </c>
    </row>
    <row r="35" spans="1:20">
      <c r="A35" s="105" t="s">
        <v>32</v>
      </c>
      <c r="B35" s="105" t="s">
        <v>50</v>
      </c>
      <c r="C35" s="287"/>
      <c r="D35" s="286" t="s">
        <v>12</v>
      </c>
      <c r="E35" s="117">
        <v>25</v>
      </c>
      <c r="F35" s="117">
        <v>25</v>
      </c>
      <c r="G35" s="117">
        <v>25</v>
      </c>
      <c r="H35" s="117">
        <v>37</v>
      </c>
      <c r="I35" s="117">
        <v>37</v>
      </c>
      <c r="J35" s="117">
        <v>37</v>
      </c>
      <c r="K35" s="117">
        <v>37</v>
      </c>
      <c r="L35" s="117">
        <v>37</v>
      </c>
      <c r="M35" s="117">
        <v>37</v>
      </c>
      <c r="N35" s="117">
        <v>37</v>
      </c>
      <c r="O35" s="117">
        <v>37</v>
      </c>
      <c r="P35" s="117">
        <v>37</v>
      </c>
      <c r="Q35" s="117">
        <v>37</v>
      </c>
      <c r="R35" s="117">
        <v>37</v>
      </c>
      <c r="S35" s="117">
        <v>37</v>
      </c>
      <c r="T35" s="117">
        <v>37</v>
      </c>
    </row>
    <row r="36" spans="1:20">
      <c r="A36" s="276" t="s">
        <v>32</v>
      </c>
      <c r="B36" s="276" t="s">
        <v>50</v>
      </c>
      <c r="C36" s="277"/>
      <c r="D36" s="283" t="s">
        <v>58</v>
      </c>
      <c r="E36" s="282">
        <v>285</v>
      </c>
      <c r="F36" s="282">
        <v>285</v>
      </c>
      <c r="G36" s="282">
        <v>285</v>
      </c>
      <c r="H36" s="282">
        <v>307</v>
      </c>
      <c r="I36" s="282">
        <v>307</v>
      </c>
      <c r="J36" s="282">
        <v>307</v>
      </c>
      <c r="K36" s="282">
        <v>307</v>
      </c>
      <c r="L36" s="282">
        <v>317</v>
      </c>
      <c r="M36" s="282">
        <v>317</v>
      </c>
      <c r="N36" s="282">
        <v>317</v>
      </c>
      <c r="O36" s="282">
        <v>317</v>
      </c>
      <c r="P36" s="282">
        <v>317</v>
      </c>
      <c r="Q36" s="282">
        <v>317</v>
      </c>
      <c r="R36" s="282">
        <v>317</v>
      </c>
      <c r="S36" s="282">
        <v>317</v>
      </c>
      <c r="T36" s="282">
        <v>317</v>
      </c>
    </row>
    <row r="37" spans="1:20">
      <c r="A37" s="105" t="s">
        <v>32</v>
      </c>
      <c r="B37" s="106" t="s">
        <v>52</v>
      </c>
      <c r="C37" s="287" t="s">
        <v>254</v>
      </c>
      <c r="D37" s="288" t="s">
        <v>150</v>
      </c>
      <c r="E37" s="147">
        <v>100</v>
      </c>
      <c r="F37" s="147">
        <v>100</v>
      </c>
      <c r="G37" s="147">
        <v>100</v>
      </c>
      <c r="H37" s="290">
        <v>100</v>
      </c>
      <c r="I37" s="117">
        <v>100</v>
      </c>
      <c r="J37" s="117">
        <v>100</v>
      </c>
      <c r="K37" s="117">
        <v>120</v>
      </c>
      <c r="L37" s="117">
        <v>120</v>
      </c>
      <c r="M37" s="117">
        <v>120</v>
      </c>
      <c r="N37" s="117">
        <v>120</v>
      </c>
      <c r="O37" s="117">
        <v>120</v>
      </c>
      <c r="P37" s="117">
        <v>120</v>
      </c>
      <c r="Q37" s="117">
        <v>120</v>
      </c>
      <c r="R37" s="117">
        <v>120</v>
      </c>
      <c r="S37" s="117">
        <v>120</v>
      </c>
      <c r="T37" s="117">
        <v>120</v>
      </c>
    </row>
    <row r="38" spans="1:20">
      <c r="A38" s="105" t="s">
        <v>32</v>
      </c>
      <c r="B38" s="105" t="s">
        <v>52</v>
      </c>
      <c r="C38" s="287" t="s">
        <v>274</v>
      </c>
      <c r="D38" s="288" t="s">
        <v>150</v>
      </c>
      <c r="E38" s="147">
        <v>110</v>
      </c>
      <c r="F38" s="147">
        <v>110</v>
      </c>
      <c r="G38" s="147">
        <v>110</v>
      </c>
      <c r="H38" s="290">
        <v>110</v>
      </c>
      <c r="I38" s="117">
        <v>110</v>
      </c>
      <c r="J38" s="117">
        <v>110</v>
      </c>
      <c r="K38" s="117">
        <v>110</v>
      </c>
      <c r="L38" s="117">
        <v>110</v>
      </c>
      <c r="M38" s="117">
        <v>110</v>
      </c>
      <c r="N38" s="117">
        <v>110</v>
      </c>
      <c r="O38" s="117">
        <v>110</v>
      </c>
      <c r="P38" s="117">
        <v>110</v>
      </c>
      <c r="Q38" s="117">
        <v>110</v>
      </c>
      <c r="R38" s="117">
        <v>110</v>
      </c>
      <c r="S38" s="117">
        <v>110</v>
      </c>
      <c r="T38" s="117">
        <v>110</v>
      </c>
    </row>
    <row r="39" spans="1:20">
      <c r="A39" s="105" t="s">
        <v>32</v>
      </c>
      <c r="B39" s="106" t="s">
        <v>52</v>
      </c>
      <c r="C39" s="287" t="s">
        <v>187</v>
      </c>
      <c r="D39" s="288" t="s">
        <v>151</v>
      </c>
      <c r="E39" s="147">
        <v>50</v>
      </c>
      <c r="F39" s="147">
        <v>50</v>
      </c>
      <c r="G39" s="147">
        <v>50</v>
      </c>
      <c r="H39" s="117">
        <v>70</v>
      </c>
      <c r="I39" s="117">
        <v>100</v>
      </c>
      <c r="J39" s="117">
        <v>100</v>
      </c>
      <c r="K39" s="117">
        <v>100</v>
      </c>
      <c r="L39" s="117">
        <v>100</v>
      </c>
      <c r="M39" s="117">
        <v>100</v>
      </c>
      <c r="N39" s="117">
        <v>100</v>
      </c>
      <c r="O39" s="117">
        <v>100</v>
      </c>
      <c r="P39" s="117">
        <v>100</v>
      </c>
      <c r="Q39" s="117">
        <v>100</v>
      </c>
      <c r="R39" s="117">
        <v>100</v>
      </c>
      <c r="S39" s="117">
        <v>100</v>
      </c>
      <c r="T39" s="117">
        <v>100</v>
      </c>
    </row>
    <row r="40" spans="1:20">
      <c r="A40" s="105" t="s">
        <v>32</v>
      </c>
      <c r="B40" s="106" t="s">
        <v>52</v>
      </c>
      <c r="C40" s="287"/>
      <c r="D40" s="289" t="s">
        <v>12</v>
      </c>
      <c r="E40" s="117">
        <v>0</v>
      </c>
      <c r="F40" s="117">
        <v>0</v>
      </c>
      <c r="G40" s="117"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7">
        <v>0</v>
      </c>
    </row>
    <row r="41" spans="1:20">
      <c r="A41" s="276" t="s">
        <v>32</v>
      </c>
      <c r="B41" s="277" t="s">
        <v>52</v>
      </c>
      <c r="C41" s="277"/>
      <c r="D41" s="281" t="s">
        <v>58</v>
      </c>
      <c r="E41" s="282">
        <v>260</v>
      </c>
      <c r="F41" s="282">
        <v>260</v>
      </c>
      <c r="G41" s="282">
        <v>260</v>
      </c>
      <c r="H41" s="282">
        <v>280</v>
      </c>
      <c r="I41" s="282">
        <v>310</v>
      </c>
      <c r="J41" s="282">
        <v>310</v>
      </c>
      <c r="K41" s="282">
        <v>330</v>
      </c>
      <c r="L41" s="282">
        <v>330</v>
      </c>
      <c r="M41" s="282">
        <v>330</v>
      </c>
      <c r="N41" s="282">
        <v>330</v>
      </c>
      <c r="O41" s="282">
        <v>330</v>
      </c>
      <c r="P41" s="282">
        <v>330</v>
      </c>
      <c r="Q41" s="282">
        <v>330</v>
      </c>
      <c r="R41" s="282">
        <v>330</v>
      </c>
      <c r="S41" s="282">
        <v>330</v>
      </c>
      <c r="T41" s="282">
        <v>330</v>
      </c>
    </row>
    <row r="42" spans="1:20">
      <c r="A42" s="105" t="s">
        <v>32</v>
      </c>
      <c r="B42" s="105" t="s">
        <v>51</v>
      </c>
      <c r="C42" s="287" t="s">
        <v>200</v>
      </c>
      <c r="D42" s="133" t="s">
        <v>199</v>
      </c>
      <c r="E42" s="117">
        <v>37.5</v>
      </c>
      <c r="F42" s="117">
        <v>37.5</v>
      </c>
      <c r="G42" s="117">
        <v>100</v>
      </c>
      <c r="H42" s="117">
        <v>100</v>
      </c>
      <c r="I42" s="117">
        <v>100</v>
      </c>
      <c r="J42" s="117">
        <v>100</v>
      </c>
      <c r="K42" s="117">
        <v>100</v>
      </c>
      <c r="L42" s="117">
        <v>100</v>
      </c>
      <c r="M42" s="117">
        <v>100</v>
      </c>
      <c r="N42" s="117">
        <v>100</v>
      </c>
      <c r="O42" s="117">
        <v>100</v>
      </c>
      <c r="P42" s="117">
        <v>100</v>
      </c>
      <c r="Q42" s="117">
        <v>100</v>
      </c>
      <c r="R42" s="117">
        <v>100</v>
      </c>
      <c r="S42" s="117">
        <v>100</v>
      </c>
      <c r="T42" s="117">
        <v>100</v>
      </c>
    </row>
    <row r="43" spans="1:20">
      <c r="A43" s="276" t="s">
        <v>32</v>
      </c>
      <c r="B43" s="276" t="s">
        <v>51</v>
      </c>
      <c r="C43" s="277"/>
      <c r="D43" s="281" t="s">
        <v>58</v>
      </c>
      <c r="E43" s="293">
        <v>37.5</v>
      </c>
      <c r="F43" s="293">
        <v>37.5</v>
      </c>
      <c r="G43" s="293">
        <v>100</v>
      </c>
      <c r="H43" s="293">
        <v>100</v>
      </c>
      <c r="I43" s="293">
        <v>100</v>
      </c>
      <c r="J43" s="293">
        <v>100</v>
      </c>
      <c r="K43" s="293">
        <v>100</v>
      </c>
      <c r="L43" s="293">
        <v>100</v>
      </c>
      <c r="M43" s="293">
        <v>100</v>
      </c>
      <c r="N43" s="293">
        <v>100</v>
      </c>
      <c r="O43" s="293">
        <v>100</v>
      </c>
      <c r="P43" s="293">
        <v>100</v>
      </c>
      <c r="Q43" s="293">
        <v>100</v>
      </c>
      <c r="R43" s="293">
        <v>100</v>
      </c>
      <c r="S43" s="293">
        <v>100</v>
      </c>
      <c r="T43" s="293">
        <v>100</v>
      </c>
    </row>
    <row r="44" spans="1:20">
      <c r="A44" s="276" t="s">
        <v>32</v>
      </c>
      <c r="B44" s="276" t="s">
        <v>53</v>
      </c>
      <c r="C44" s="277"/>
      <c r="D44" s="281" t="s">
        <v>58</v>
      </c>
      <c r="E44" s="278">
        <v>180</v>
      </c>
      <c r="F44" s="278">
        <v>180</v>
      </c>
      <c r="G44" s="278">
        <v>180</v>
      </c>
      <c r="H44" s="278">
        <v>180</v>
      </c>
      <c r="I44" s="278">
        <v>150</v>
      </c>
      <c r="J44" s="278">
        <v>150</v>
      </c>
      <c r="K44" s="278">
        <v>150</v>
      </c>
      <c r="L44" s="278">
        <v>150</v>
      </c>
      <c r="M44" s="278">
        <v>150</v>
      </c>
      <c r="N44" s="278">
        <v>150</v>
      </c>
      <c r="O44" s="278">
        <v>150</v>
      </c>
      <c r="P44" s="278">
        <v>150</v>
      </c>
      <c r="Q44" s="278">
        <v>150</v>
      </c>
      <c r="R44" s="278">
        <v>150</v>
      </c>
      <c r="S44" s="278">
        <v>150</v>
      </c>
      <c r="T44" s="278">
        <v>150</v>
      </c>
    </row>
    <row r="45" spans="1:20">
      <c r="A45" s="294" t="s">
        <v>32</v>
      </c>
      <c r="B45" s="294" t="s">
        <v>32</v>
      </c>
      <c r="C45" s="295"/>
      <c r="D45" s="296" t="s">
        <v>58</v>
      </c>
      <c r="E45" s="297">
        <v>2334.5</v>
      </c>
      <c r="F45" s="297">
        <v>2364.5</v>
      </c>
      <c r="G45" s="297">
        <v>2607</v>
      </c>
      <c r="H45" s="297">
        <v>2701</v>
      </c>
      <c r="I45" s="297">
        <v>2816</v>
      </c>
      <c r="J45" s="297">
        <v>2856</v>
      </c>
      <c r="K45" s="297">
        <v>2891</v>
      </c>
      <c r="L45" s="297">
        <v>2901</v>
      </c>
      <c r="M45" s="297">
        <v>2921</v>
      </c>
      <c r="N45" s="297">
        <v>3006</v>
      </c>
      <c r="O45" s="297">
        <v>3030</v>
      </c>
      <c r="P45" s="297">
        <v>3030</v>
      </c>
      <c r="Q45" s="297">
        <v>3030</v>
      </c>
      <c r="R45" s="297">
        <v>3030</v>
      </c>
      <c r="S45" s="297">
        <v>3030</v>
      </c>
      <c r="T45" s="297">
        <v>3030</v>
      </c>
    </row>
    <row r="46" spans="1:20">
      <c r="A46" s="303" t="s">
        <v>41</v>
      </c>
      <c r="B46" s="303" t="s">
        <v>38</v>
      </c>
      <c r="C46" s="304" t="s">
        <v>169</v>
      </c>
      <c r="D46" s="289" t="s">
        <v>149</v>
      </c>
      <c r="E46" s="305">
        <v>100</v>
      </c>
      <c r="F46" s="305">
        <v>100</v>
      </c>
      <c r="G46" s="305">
        <v>100</v>
      </c>
      <c r="H46" s="305">
        <v>120</v>
      </c>
      <c r="I46" s="305">
        <v>140</v>
      </c>
      <c r="J46" s="305">
        <v>165</v>
      </c>
      <c r="K46" s="305">
        <v>165</v>
      </c>
      <c r="L46" s="305">
        <v>165</v>
      </c>
      <c r="M46" s="305">
        <v>165</v>
      </c>
      <c r="N46" s="305">
        <v>165</v>
      </c>
      <c r="O46" s="305">
        <v>165</v>
      </c>
      <c r="P46" s="305">
        <v>165</v>
      </c>
      <c r="Q46" s="305">
        <v>165</v>
      </c>
      <c r="R46" s="305">
        <v>165</v>
      </c>
      <c r="S46" s="305">
        <v>165</v>
      </c>
      <c r="T46" s="305">
        <v>165</v>
      </c>
    </row>
    <row r="47" spans="1:20">
      <c r="A47" s="303" t="s">
        <v>41</v>
      </c>
      <c r="B47" s="303" t="s">
        <v>38</v>
      </c>
      <c r="C47" s="287" t="s">
        <v>170</v>
      </c>
      <c r="D47" s="289" t="s">
        <v>149</v>
      </c>
      <c r="E47" s="290">
        <v>70</v>
      </c>
      <c r="F47" s="290">
        <v>70</v>
      </c>
      <c r="G47" s="290">
        <v>80</v>
      </c>
      <c r="H47" s="290">
        <v>80</v>
      </c>
      <c r="I47" s="290">
        <v>80</v>
      </c>
      <c r="J47" s="290">
        <v>80</v>
      </c>
      <c r="K47" s="290">
        <v>80</v>
      </c>
      <c r="L47" s="290">
        <v>80</v>
      </c>
      <c r="M47" s="290">
        <v>80</v>
      </c>
      <c r="N47" s="290">
        <v>80</v>
      </c>
      <c r="O47" s="290">
        <v>80</v>
      </c>
      <c r="P47" s="290">
        <v>80</v>
      </c>
      <c r="Q47" s="290">
        <v>80</v>
      </c>
      <c r="R47" s="290">
        <v>80</v>
      </c>
      <c r="S47" s="290">
        <v>80</v>
      </c>
      <c r="T47" s="290">
        <v>80</v>
      </c>
    </row>
    <row r="48" spans="1:20" s="135" customFormat="1" ht="12.75" customHeight="1">
      <c r="A48" s="105" t="s">
        <v>41</v>
      </c>
      <c r="B48" s="105" t="s">
        <v>38</v>
      </c>
      <c r="C48" s="106" t="s">
        <v>170</v>
      </c>
      <c r="D48" s="135" t="s">
        <v>192</v>
      </c>
      <c r="E48" s="117">
        <v>30</v>
      </c>
      <c r="F48" s="117">
        <v>30</v>
      </c>
      <c r="G48" s="117">
        <v>30</v>
      </c>
      <c r="H48" s="117">
        <v>30</v>
      </c>
      <c r="I48" s="117">
        <v>30</v>
      </c>
      <c r="J48" s="117">
        <v>30</v>
      </c>
      <c r="K48" s="117">
        <v>30</v>
      </c>
      <c r="L48" s="117">
        <v>30</v>
      </c>
      <c r="M48" s="117">
        <v>30</v>
      </c>
      <c r="N48" s="117">
        <v>30</v>
      </c>
      <c r="O48" s="117">
        <v>30</v>
      </c>
      <c r="P48" s="117">
        <v>30</v>
      </c>
      <c r="Q48" s="117">
        <v>30</v>
      </c>
      <c r="R48" s="117">
        <v>30</v>
      </c>
      <c r="S48" s="117">
        <v>30</v>
      </c>
      <c r="T48" s="117">
        <v>30</v>
      </c>
    </row>
    <row r="49" spans="1:20" s="144" customFormat="1" ht="12.75">
      <c r="A49" s="105" t="s">
        <v>41</v>
      </c>
      <c r="B49" s="105" t="s">
        <v>38</v>
      </c>
      <c r="C49" s="106" t="s">
        <v>109</v>
      </c>
      <c r="D49" s="133" t="s">
        <v>231</v>
      </c>
      <c r="E49" s="117">
        <v>40</v>
      </c>
      <c r="F49" s="117">
        <v>40</v>
      </c>
      <c r="G49" s="117">
        <v>40</v>
      </c>
      <c r="H49" s="117">
        <v>40</v>
      </c>
      <c r="I49" s="117">
        <v>40</v>
      </c>
      <c r="J49" s="117">
        <v>40</v>
      </c>
      <c r="K49" s="117">
        <v>40</v>
      </c>
      <c r="L49" s="117">
        <v>40</v>
      </c>
      <c r="M49" s="117">
        <v>40</v>
      </c>
      <c r="N49" s="117">
        <v>40</v>
      </c>
      <c r="O49" s="117">
        <v>40</v>
      </c>
      <c r="P49" s="117">
        <v>40</v>
      </c>
      <c r="Q49" s="117">
        <v>40</v>
      </c>
      <c r="R49" s="117">
        <v>40</v>
      </c>
      <c r="S49" s="117">
        <v>40</v>
      </c>
      <c r="T49" s="117">
        <v>40</v>
      </c>
    </row>
    <row r="50" spans="1:20">
      <c r="A50" s="105" t="s">
        <v>41</v>
      </c>
      <c r="B50" s="105" t="s">
        <v>38</v>
      </c>
      <c r="C50" s="140"/>
      <c r="D50" s="137" t="s">
        <v>12</v>
      </c>
      <c r="E50" s="117">
        <v>45</v>
      </c>
      <c r="F50" s="117">
        <v>45</v>
      </c>
      <c r="G50" s="117">
        <v>45</v>
      </c>
      <c r="H50" s="117">
        <v>45</v>
      </c>
      <c r="I50" s="117">
        <v>45</v>
      </c>
      <c r="J50" s="117">
        <v>45</v>
      </c>
      <c r="K50" s="117">
        <v>45</v>
      </c>
      <c r="L50" s="117">
        <v>45</v>
      </c>
      <c r="M50" s="117">
        <v>45</v>
      </c>
      <c r="N50" s="117">
        <v>45</v>
      </c>
      <c r="O50" s="117">
        <v>45</v>
      </c>
      <c r="P50" s="117">
        <v>45</v>
      </c>
      <c r="Q50" s="117">
        <v>45</v>
      </c>
      <c r="R50" s="117">
        <v>45</v>
      </c>
      <c r="S50" s="117">
        <v>45</v>
      </c>
      <c r="T50" s="117">
        <v>45</v>
      </c>
    </row>
    <row r="51" spans="1:20">
      <c r="A51" s="276" t="s">
        <v>41</v>
      </c>
      <c r="B51" s="276" t="s">
        <v>38</v>
      </c>
      <c r="C51" s="277"/>
      <c r="D51" s="281" t="s">
        <v>58</v>
      </c>
      <c r="E51" s="282">
        <v>285</v>
      </c>
      <c r="F51" s="282">
        <v>285</v>
      </c>
      <c r="G51" s="282">
        <v>295</v>
      </c>
      <c r="H51" s="282">
        <v>315</v>
      </c>
      <c r="I51" s="282">
        <v>335</v>
      </c>
      <c r="J51" s="282">
        <v>360</v>
      </c>
      <c r="K51" s="282">
        <v>360</v>
      </c>
      <c r="L51" s="282">
        <v>360</v>
      </c>
      <c r="M51" s="282">
        <v>360</v>
      </c>
      <c r="N51" s="282">
        <v>360</v>
      </c>
      <c r="O51" s="282">
        <v>360</v>
      </c>
      <c r="P51" s="282">
        <v>360</v>
      </c>
      <c r="Q51" s="282">
        <v>360</v>
      </c>
      <c r="R51" s="282">
        <v>360</v>
      </c>
      <c r="S51" s="282">
        <v>360</v>
      </c>
      <c r="T51" s="282">
        <v>360</v>
      </c>
    </row>
    <row r="52" spans="1:20">
      <c r="A52" s="105" t="s">
        <v>41</v>
      </c>
      <c r="B52" s="105" t="s">
        <v>37</v>
      </c>
      <c r="C52" s="80" t="s">
        <v>175</v>
      </c>
      <c r="D52" s="137" t="s">
        <v>152</v>
      </c>
      <c r="E52" s="117">
        <v>10</v>
      </c>
      <c r="F52" s="117">
        <v>10</v>
      </c>
      <c r="G52" s="117">
        <v>10</v>
      </c>
      <c r="H52" s="117">
        <v>32</v>
      </c>
      <c r="I52" s="117">
        <v>32</v>
      </c>
      <c r="J52" s="117">
        <v>32</v>
      </c>
      <c r="K52" s="117">
        <v>32</v>
      </c>
      <c r="L52" s="117">
        <v>32</v>
      </c>
      <c r="M52" s="117">
        <v>32</v>
      </c>
      <c r="N52" s="117">
        <v>32</v>
      </c>
      <c r="O52" s="117">
        <v>32</v>
      </c>
      <c r="P52" s="117">
        <v>32</v>
      </c>
      <c r="Q52" s="117">
        <v>32</v>
      </c>
      <c r="R52" s="117">
        <v>32</v>
      </c>
      <c r="S52" s="117">
        <v>32</v>
      </c>
      <c r="T52" s="117">
        <v>32</v>
      </c>
    </row>
    <row r="53" spans="1:20">
      <c r="A53" s="276" t="s">
        <v>41</v>
      </c>
      <c r="B53" s="276" t="s">
        <v>37</v>
      </c>
      <c r="C53" s="277"/>
      <c r="D53" s="281" t="s">
        <v>58</v>
      </c>
      <c r="E53" s="282">
        <v>10</v>
      </c>
      <c r="F53" s="282">
        <v>10</v>
      </c>
      <c r="G53" s="282">
        <v>10</v>
      </c>
      <c r="H53" s="282">
        <v>32</v>
      </c>
      <c r="I53" s="282">
        <v>32</v>
      </c>
      <c r="J53" s="282">
        <v>32</v>
      </c>
      <c r="K53" s="282">
        <v>32</v>
      </c>
      <c r="L53" s="282">
        <v>32</v>
      </c>
      <c r="M53" s="282">
        <v>32</v>
      </c>
      <c r="N53" s="282">
        <v>32</v>
      </c>
      <c r="O53" s="282">
        <v>32</v>
      </c>
      <c r="P53" s="282">
        <v>32</v>
      </c>
      <c r="Q53" s="282">
        <v>32</v>
      </c>
      <c r="R53" s="282">
        <v>32</v>
      </c>
      <c r="S53" s="282">
        <v>32</v>
      </c>
      <c r="T53" s="282">
        <v>32</v>
      </c>
    </row>
    <row r="54" spans="1:20">
      <c r="A54" s="105" t="s">
        <v>41</v>
      </c>
      <c r="B54" s="105" t="s">
        <v>44</v>
      </c>
      <c r="C54" s="80" t="s">
        <v>171</v>
      </c>
      <c r="D54" s="137" t="s">
        <v>149</v>
      </c>
      <c r="E54" s="117">
        <v>20</v>
      </c>
      <c r="F54" s="117">
        <v>20</v>
      </c>
      <c r="G54" s="117">
        <v>20</v>
      </c>
      <c r="H54" s="117">
        <v>20</v>
      </c>
      <c r="I54" s="117">
        <v>20</v>
      </c>
      <c r="J54" s="117">
        <v>20</v>
      </c>
      <c r="K54" s="117">
        <v>20</v>
      </c>
      <c r="L54" s="117">
        <v>20</v>
      </c>
      <c r="M54" s="117">
        <v>20</v>
      </c>
      <c r="N54" s="117">
        <v>20</v>
      </c>
      <c r="O54" s="117">
        <v>20</v>
      </c>
      <c r="P54" s="117">
        <v>20</v>
      </c>
      <c r="Q54" s="117">
        <v>20</v>
      </c>
      <c r="R54" s="117">
        <v>20</v>
      </c>
      <c r="S54" s="117">
        <v>20</v>
      </c>
      <c r="T54" s="117">
        <v>20</v>
      </c>
    </row>
    <row r="55" spans="1:20">
      <c r="A55" s="105" t="s">
        <v>41</v>
      </c>
      <c r="B55" s="105" t="s">
        <v>44</v>
      </c>
      <c r="C55" s="80" t="s">
        <v>224</v>
      </c>
      <c r="D55" s="135" t="s">
        <v>273</v>
      </c>
      <c r="E55" s="117">
        <v>20</v>
      </c>
      <c r="F55" s="117">
        <v>20</v>
      </c>
      <c r="G55" s="117">
        <v>20</v>
      </c>
      <c r="H55" s="117">
        <v>20</v>
      </c>
      <c r="I55" s="117">
        <v>20</v>
      </c>
      <c r="J55" s="117">
        <v>20</v>
      </c>
      <c r="K55" s="117">
        <v>20</v>
      </c>
      <c r="L55" s="117">
        <v>20</v>
      </c>
      <c r="M55" s="117">
        <v>20</v>
      </c>
      <c r="N55" s="117">
        <v>20</v>
      </c>
      <c r="O55" s="117">
        <v>20</v>
      </c>
      <c r="P55" s="117">
        <v>20</v>
      </c>
      <c r="Q55" s="117">
        <v>20</v>
      </c>
      <c r="R55" s="117">
        <v>20</v>
      </c>
      <c r="S55" s="117">
        <v>20</v>
      </c>
      <c r="T55" s="117">
        <v>20</v>
      </c>
    </row>
    <row r="56" spans="1:20">
      <c r="A56" s="276" t="s">
        <v>41</v>
      </c>
      <c r="B56" s="276" t="s">
        <v>44</v>
      </c>
      <c r="C56" s="277"/>
      <c r="D56" s="281" t="s">
        <v>58</v>
      </c>
      <c r="E56" s="282">
        <v>40</v>
      </c>
      <c r="F56" s="282">
        <v>40</v>
      </c>
      <c r="G56" s="282">
        <v>40</v>
      </c>
      <c r="H56" s="282">
        <v>40</v>
      </c>
      <c r="I56" s="282">
        <v>40</v>
      </c>
      <c r="J56" s="282">
        <v>40</v>
      </c>
      <c r="K56" s="282">
        <v>40</v>
      </c>
      <c r="L56" s="282">
        <v>40</v>
      </c>
      <c r="M56" s="282">
        <v>40</v>
      </c>
      <c r="N56" s="282">
        <v>40</v>
      </c>
      <c r="O56" s="282">
        <v>40</v>
      </c>
      <c r="P56" s="282">
        <v>40</v>
      </c>
      <c r="Q56" s="282">
        <v>40</v>
      </c>
      <c r="R56" s="282">
        <v>40</v>
      </c>
      <c r="S56" s="282">
        <v>40</v>
      </c>
      <c r="T56" s="282">
        <v>40</v>
      </c>
    </row>
    <row r="57" spans="1:20">
      <c r="A57" s="105" t="s">
        <v>41</v>
      </c>
      <c r="B57" s="145" t="s">
        <v>105</v>
      </c>
      <c r="C57" s="80" t="s">
        <v>178</v>
      </c>
      <c r="D57" s="133" t="s">
        <v>153</v>
      </c>
      <c r="E57" s="117">
        <v>50</v>
      </c>
      <c r="F57" s="117">
        <v>50</v>
      </c>
      <c r="G57" s="117">
        <v>50</v>
      </c>
      <c r="H57" s="117">
        <v>120</v>
      </c>
      <c r="I57" s="117">
        <v>120</v>
      </c>
      <c r="J57" s="117">
        <v>120</v>
      </c>
      <c r="K57" s="117">
        <v>120</v>
      </c>
      <c r="L57" s="117">
        <v>120</v>
      </c>
      <c r="M57" s="117">
        <v>120</v>
      </c>
      <c r="N57" s="117">
        <v>120</v>
      </c>
      <c r="O57" s="117">
        <v>120</v>
      </c>
      <c r="P57" s="117">
        <v>120</v>
      </c>
      <c r="Q57" s="117">
        <v>120</v>
      </c>
      <c r="R57" s="117">
        <v>120</v>
      </c>
      <c r="S57" s="117">
        <v>120</v>
      </c>
      <c r="T57" s="117">
        <v>120</v>
      </c>
    </row>
    <row r="58" spans="1:20">
      <c r="A58" s="276" t="s">
        <v>41</v>
      </c>
      <c r="B58" s="279" t="s">
        <v>105</v>
      </c>
      <c r="C58" s="279"/>
      <c r="D58" s="281" t="s">
        <v>58</v>
      </c>
      <c r="E58" s="282">
        <v>50</v>
      </c>
      <c r="F58" s="282">
        <v>50</v>
      </c>
      <c r="G58" s="282">
        <v>50</v>
      </c>
      <c r="H58" s="282">
        <v>120</v>
      </c>
      <c r="I58" s="282">
        <v>120</v>
      </c>
      <c r="J58" s="282">
        <v>120</v>
      </c>
      <c r="K58" s="282">
        <v>120</v>
      </c>
      <c r="L58" s="282">
        <v>120</v>
      </c>
      <c r="M58" s="282">
        <v>120</v>
      </c>
      <c r="N58" s="282">
        <v>120</v>
      </c>
      <c r="O58" s="282">
        <v>120</v>
      </c>
      <c r="P58" s="282">
        <v>120</v>
      </c>
      <c r="Q58" s="282">
        <v>120</v>
      </c>
      <c r="R58" s="282">
        <v>120</v>
      </c>
      <c r="S58" s="282">
        <v>120</v>
      </c>
      <c r="T58" s="282">
        <v>120</v>
      </c>
    </row>
    <row r="59" spans="1:20">
      <c r="A59" s="105" t="s">
        <v>41</v>
      </c>
      <c r="B59" s="105" t="s">
        <v>102</v>
      </c>
      <c r="C59" s="106" t="s">
        <v>173</v>
      </c>
      <c r="D59" s="137" t="s">
        <v>152</v>
      </c>
      <c r="E59" s="117">
        <v>70</v>
      </c>
      <c r="F59" s="117">
        <v>70</v>
      </c>
      <c r="G59" s="117">
        <v>70</v>
      </c>
      <c r="H59" s="117">
        <v>100</v>
      </c>
      <c r="I59" s="117">
        <v>100</v>
      </c>
      <c r="J59" s="117">
        <v>100</v>
      </c>
      <c r="K59" s="117">
        <v>100</v>
      </c>
      <c r="L59" s="117">
        <v>100</v>
      </c>
      <c r="M59" s="117">
        <v>100</v>
      </c>
      <c r="N59" s="117">
        <v>100</v>
      </c>
      <c r="O59" s="117">
        <v>100</v>
      </c>
      <c r="P59" s="117">
        <v>100</v>
      </c>
      <c r="Q59" s="117">
        <v>100</v>
      </c>
      <c r="R59" s="117">
        <v>100</v>
      </c>
      <c r="S59" s="117">
        <v>100</v>
      </c>
      <c r="T59" s="117">
        <v>100</v>
      </c>
    </row>
    <row r="60" spans="1:20">
      <c r="A60" s="276" t="s">
        <v>41</v>
      </c>
      <c r="B60" s="276" t="s">
        <v>102</v>
      </c>
      <c r="C60" s="277"/>
      <c r="D60" s="281" t="s">
        <v>58</v>
      </c>
      <c r="E60" s="282">
        <v>70</v>
      </c>
      <c r="F60" s="282">
        <v>70</v>
      </c>
      <c r="G60" s="282">
        <v>70</v>
      </c>
      <c r="H60" s="282">
        <v>100</v>
      </c>
      <c r="I60" s="282">
        <v>100</v>
      </c>
      <c r="J60" s="282">
        <v>100</v>
      </c>
      <c r="K60" s="282">
        <v>100</v>
      </c>
      <c r="L60" s="282">
        <v>100</v>
      </c>
      <c r="M60" s="282">
        <v>100</v>
      </c>
      <c r="N60" s="282">
        <v>100</v>
      </c>
      <c r="O60" s="282">
        <v>100</v>
      </c>
      <c r="P60" s="282">
        <v>100</v>
      </c>
      <c r="Q60" s="282">
        <v>100</v>
      </c>
      <c r="R60" s="282">
        <v>100</v>
      </c>
      <c r="S60" s="282">
        <v>100</v>
      </c>
      <c r="T60" s="282">
        <v>100</v>
      </c>
    </row>
    <row r="61" spans="1:20">
      <c r="A61" s="105" t="s">
        <v>41</v>
      </c>
      <c r="B61" s="105" t="s">
        <v>98</v>
      </c>
      <c r="C61" s="106" t="s">
        <v>222</v>
      </c>
      <c r="D61" s="133" t="s">
        <v>221</v>
      </c>
      <c r="E61" s="117">
        <v>30</v>
      </c>
      <c r="F61" s="117">
        <v>30</v>
      </c>
      <c r="G61" s="117">
        <v>30</v>
      </c>
      <c r="H61" s="117">
        <v>30</v>
      </c>
      <c r="I61" s="117">
        <v>30</v>
      </c>
      <c r="J61" s="117">
        <v>30</v>
      </c>
      <c r="K61" s="117">
        <v>30</v>
      </c>
      <c r="L61" s="117">
        <v>30</v>
      </c>
      <c r="M61" s="117">
        <v>30</v>
      </c>
      <c r="N61" s="117">
        <v>30</v>
      </c>
      <c r="O61" s="117">
        <v>30</v>
      </c>
      <c r="P61" s="117">
        <v>30</v>
      </c>
      <c r="Q61" s="117">
        <v>30</v>
      </c>
      <c r="R61" s="117">
        <v>30</v>
      </c>
      <c r="S61" s="117">
        <v>30</v>
      </c>
      <c r="T61" s="117">
        <v>30</v>
      </c>
    </row>
    <row r="62" spans="1:20">
      <c r="A62" s="276" t="s">
        <v>41</v>
      </c>
      <c r="B62" s="276" t="s">
        <v>98</v>
      </c>
      <c r="C62" s="277"/>
      <c r="D62" s="281" t="s">
        <v>58</v>
      </c>
      <c r="E62" s="282">
        <v>30</v>
      </c>
      <c r="F62" s="282">
        <v>30</v>
      </c>
      <c r="G62" s="282">
        <v>30</v>
      </c>
      <c r="H62" s="282">
        <v>30</v>
      </c>
      <c r="I62" s="282">
        <v>30</v>
      </c>
      <c r="J62" s="282">
        <v>30</v>
      </c>
      <c r="K62" s="282">
        <v>30</v>
      </c>
      <c r="L62" s="282">
        <v>30</v>
      </c>
      <c r="M62" s="282">
        <v>30</v>
      </c>
      <c r="N62" s="282">
        <v>30</v>
      </c>
      <c r="O62" s="282">
        <v>30</v>
      </c>
      <c r="P62" s="282">
        <v>30</v>
      </c>
      <c r="Q62" s="282">
        <v>30</v>
      </c>
      <c r="R62" s="282">
        <v>30</v>
      </c>
      <c r="S62" s="282">
        <v>30</v>
      </c>
      <c r="T62" s="282">
        <v>30</v>
      </c>
    </row>
    <row r="63" spans="1:20">
      <c r="A63" s="105" t="s">
        <v>41</v>
      </c>
      <c r="B63" s="106" t="s">
        <v>157</v>
      </c>
      <c r="C63" s="106" t="s">
        <v>193</v>
      </c>
      <c r="D63" s="46" t="s">
        <v>158</v>
      </c>
      <c r="E63" s="126">
        <v>60</v>
      </c>
      <c r="F63" s="126">
        <v>60</v>
      </c>
      <c r="G63" s="126">
        <v>60</v>
      </c>
      <c r="H63" s="126">
        <v>60</v>
      </c>
      <c r="I63" s="126">
        <v>60</v>
      </c>
      <c r="J63" s="126">
        <v>60</v>
      </c>
      <c r="K63" s="126">
        <v>60</v>
      </c>
      <c r="L63" s="126">
        <v>60</v>
      </c>
      <c r="M63" s="126">
        <v>60</v>
      </c>
      <c r="N63" s="126">
        <v>60</v>
      </c>
      <c r="O63" s="126">
        <v>60</v>
      </c>
      <c r="P63" s="126">
        <v>60</v>
      </c>
      <c r="Q63" s="126">
        <v>60</v>
      </c>
      <c r="R63" s="126">
        <v>60</v>
      </c>
      <c r="S63" s="126">
        <v>60</v>
      </c>
      <c r="T63" s="126">
        <v>60</v>
      </c>
    </row>
    <row r="64" spans="1:20">
      <c r="A64" s="276" t="s">
        <v>41</v>
      </c>
      <c r="B64" s="277" t="s">
        <v>157</v>
      </c>
      <c r="C64" s="277"/>
      <c r="D64" s="281" t="s">
        <v>58</v>
      </c>
      <c r="E64" s="282">
        <v>60</v>
      </c>
      <c r="F64" s="282">
        <v>60</v>
      </c>
      <c r="G64" s="282">
        <v>60</v>
      </c>
      <c r="H64" s="282">
        <v>60</v>
      </c>
      <c r="I64" s="282">
        <v>60</v>
      </c>
      <c r="J64" s="282">
        <v>60</v>
      </c>
      <c r="K64" s="282">
        <v>60</v>
      </c>
      <c r="L64" s="282">
        <v>60</v>
      </c>
      <c r="M64" s="282">
        <v>60</v>
      </c>
      <c r="N64" s="282">
        <v>60</v>
      </c>
      <c r="O64" s="282">
        <v>60</v>
      </c>
      <c r="P64" s="282">
        <v>60</v>
      </c>
      <c r="Q64" s="282">
        <v>60</v>
      </c>
      <c r="R64" s="282">
        <v>60</v>
      </c>
      <c r="S64" s="282">
        <v>60</v>
      </c>
      <c r="T64" s="282">
        <v>60</v>
      </c>
    </row>
    <row r="65" spans="1:20">
      <c r="A65" s="105" t="s">
        <v>41</v>
      </c>
      <c r="B65" s="105" t="s">
        <v>103</v>
      </c>
      <c r="C65" s="106"/>
      <c r="D65" s="133" t="s">
        <v>272</v>
      </c>
      <c r="E65" s="117">
        <v>60</v>
      </c>
      <c r="F65" s="117">
        <v>60</v>
      </c>
      <c r="G65" s="117">
        <v>60</v>
      </c>
      <c r="H65" s="117">
        <v>60</v>
      </c>
      <c r="I65" s="117">
        <v>60</v>
      </c>
      <c r="J65" s="117">
        <v>60</v>
      </c>
      <c r="K65" s="117">
        <v>60</v>
      </c>
      <c r="L65" s="117">
        <v>60</v>
      </c>
      <c r="M65" s="117">
        <v>60</v>
      </c>
      <c r="N65" s="117">
        <v>60</v>
      </c>
      <c r="O65" s="117">
        <v>60</v>
      </c>
      <c r="P65" s="117">
        <v>60</v>
      </c>
      <c r="Q65" s="117">
        <v>60</v>
      </c>
      <c r="R65" s="117">
        <v>60</v>
      </c>
      <c r="S65" s="117">
        <v>60</v>
      </c>
      <c r="T65" s="117">
        <v>60</v>
      </c>
    </row>
    <row r="66" spans="1:20">
      <c r="A66" s="105" t="s">
        <v>41</v>
      </c>
      <c r="B66" s="105" t="s">
        <v>103</v>
      </c>
      <c r="C66" s="140"/>
      <c r="D66" s="137" t="s">
        <v>12</v>
      </c>
      <c r="E66" s="117">
        <v>40</v>
      </c>
      <c r="F66" s="117">
        <v>40</v>
      </c>
      <c r="G66" s="117">
        <v>40</v>
      </c>
      <c r="H66" s="117">
        <v>40</v>
      </c>
      <c r="I66" s="117">
        <v>40</v>
      </c>
      <c r="J66" s="117">
        <v>40</v>
      </c>
      <c r="K66" s="117">
        <v>40</v>
      </c>
      <c r="L66" s="117">
        <v>40</v>
      </c>
      <c r="M66" s="117">
        <v>40</v>
      </c>
      <c r="N66" s="117">
        <v>40</v>
      </c>
      <c r="O66" s="117">
        <v>40</v>
      </c>
      <c r="P66" s="117">
        <v>40</v>
      </c>
      <c r="Q66" s="117">
        <v>40</v>
      </c>
      <c r="R66" s="117">
        <v>40</v>
      </c>
      <c r="S66" s="117">
        <v>40</v>
      </c>
      <c r="T66" s="117">
        <v>40</v>
      </c>
    </row>
    <row r="67" spans="1:20">
      <c r="A67" s="276" t="s">
        <v>41</v>
      </c>
      <c r="B67" s="276" t="s">
        <v>103</v>
      </c>
      <c r="C67" s="277"/>
      <c r="D67" s="281" t="s">
        <v>58</v>
      </c>
      <c r="E67" s="282">
        <v>100</v>
      </c>
      <c r="F67" s="282">
        <v>100</v>
      </c>
      <c r="G67" s="282">
        <v>100</v>
      </c>
      <c r="H67" s="282">
        <v>100</v>
      </c>
      <c r="I67" s="282">
        <v>100</v>
      </c>
      <c r="J67" s="282">
        <v>100</v>
      </c>
      <c r="K67" s="282">
        <v>100</v>
      </c>
      <c r="L67" s="282">
        <v>100</v>
      </c>
      <c r="M67" s="282">
        <v>100</v>
      </c>
      <c r="N67" s="282">
        <v>100</v>
      </c>
      <c r="O67" s="282">
        <v>100</v>
      </c>
      <c r="P67" s="282">
        <v>100</v>
      </c>
      <c r="Q67" s="282">
        <v>100</v>
      </c>
      <c r="R67" s="282">
        <v>100</v>
      </c>
      <c r="S67" s="282">
        <v>100</v>
      </c>
      <c r="T67" s="282">
        <v>100</v>
      </c>
    </row>
    <row r="68" spans="1:20">
      <c r="A68" s="276" t="s">
        <v>41</v>
      </c>
      <c r="B68" s="276" t="s">
        <v>55</v>
      </c>
      <c r="C68" s="277"/>
      <c r="D68" s="281" t="s">
        <v>58</v>
      </c>
      <c r="E68" s="293">
        <v>96</v>
      </c>
      <c r="F68" s="293">
        <v>96</v>
      </c>
      <c r="G68" s="293">
        <v>96</v>
      </c>
      <c r="H68" s="293">
        <v>96</v>
      </c>
      <c r="I68" s="293">
        <v>96</v>
      </c>
      <c r="J68" s="293">
        <v>96</v>
      </c>
      <c r="K68" s="293">
        <v>96</v>
      </c>
      <c r="L68" s="293">
        <v>96</v>
      </c>
      <c r="M68" s="293">
        <v>96</v>
      </c>
      <c r="N68" s="293">
        <v>96</v>
      </c>
      <c r="O68" s="293">
        <v>96</v>
      </c>
      <c r="P68" s="293">
        <v>96</v>
      </c>
      <c r="Q68" s="293">
        <v>96</v>
      </c>
      <c r="R68" s="293">
        <v>96</v>
      </c>
      <c r="S68" s="293">
        <v>96</v>
      </c>
      <c r="T68" s="293">
        <v>96</v>
      </c>
    </row>
    <row r="69" spans="1:20">
      <c r="A69" s="298" t="s">
        <v>41</v>
      </c>
      <c r="B69" s="298" t="s">
        <v>41</v>
      </c>
      <c r="C69" s="307"/>
      <c r="D69" s="299" t="s">
        <v>58</v>
      </c>
      <c r="E69" s="308">
        <v>741</v>
      </c>
      <c r="F69" s="308">
        <v>741</v>
      </c>
      <c r="G69" s="308">
        <v>751</v>
      </c>
      <c r="H69" s="308">
        <v>893</v>
      </c>
      <c r="I69" s="308">
        <v>913</v>
      </c>
      <c r="J69" s="308">
        <v>938</v>
      </c>
      <c r="K69" s="308">
        <v>938</v>
      </c>
      <c r="L69" s="308">
        <v>938</v>
      </c>
      <c r="M69" s="308">
        <v>938</v>
      </c>
      <c r="N69" s="308">
        <v>938</v>
      </c>
      <c r="O69" s="308">
        <v>938</v>
      </c>
      <c r="P69" s="308">
        <v>938</v>
      </c>
      <c r="Q69" s="308">
        <v>938</v>
      </c>
      <c r="R69" s="308">
        <v>938</v>
      </c>
      <c r="S69" s="308">
        <v>938</v>
      </c>
      <c r="T69" s="308">
        <v>938</v>
      </c>
    </row>
    <row r="70" spans="1:20">
      <c r="A70" s="105" t="s">
        <v>40</v>
      </c>
      <c r="B70" s="105" t="s">
        <v>36</v>
      </c>
      <c r="C70" s="80" t="s">
        <v>174</v>
      </c>
      <c r="D70" s="137" t="s">
        <v>152</v>
      </c>
      <c r="E70" s="118">
        <v>52</v>
      </c>
      <c r="F70" s="118">
        <v>52</v>
      </c>
      <c r="G70" s="118">
        <v>52</v>
      </c>
      <c r="H70" s="118">
        <v>52</v>
      </c>
      <c r="I70" s="118">
        <v>52</v>
      </c>
      <c r="J70" s="118">
        <v>52</v>
      </c>
      <c r="K70" s="118">
        <v>52</v>
      </c>
      <c r="L70" s="118">
        <v>52</v>
      </c>
      <c r="M70" s="118">
        <v>52</v>
      </c>
      <c r="N70" s="118">
        <v>52</v>
      </c>
      <c r="O70" s="118">
        <v>52</v>
      </c>
      <c r="P70" s="118">
        <v>52</v>
      </c>
      <c r="Q70" s="118">
        <v>52</v>
      </c>
      <c r="R70" s="118">
        <v>52</v>
      </c>
      <c r="S70" s="118">
        <v>52</v>
      </c>
      <c r="T70" s="118">
        <v>52</v>
      </c>
    </row>
    <row r="71" spans="1:20">
      <c r="A71" s="303" t="s">
        <v>40</v>
      </c>
      <c r="B71" s="303" t="s">
        <v>36</v>
      </c>
      <c r="C71" s="304" t="s">
        <v>225</v>
      </c>
      <c r="D71" s="289" t="s">
        <v>152</v>
      </c>
      <c r="E71" s="291">
        <v>75</v>
      </c>
      <c r="F71" s="291">
        <v>75</v>
      </c>
      <c r="G71" s="291">
        <v>75</v>
      </c>
      <c r="H71" s="291">
        <v>75</v>
      </c>
      <c r="I71" s="291">
        <v>75</v>
      </c>
      <c r="J71" s="291">
        <v>75</v>
      </c>
      <c r="K71" s="291">
        <v>75</v>
      </c>
      <c r="L71" s="291">
        <v>75</v>
      </c>
      <c r="M71" s="291">
        <v>75</v>
      </c>
      <c r="N71" s="291">
        <v>75</v>
      </c>
      <c r="O71" s="291">
        <v>75</v>
      </c>
      <c r="P71" s="291">
        <v>75</v>
      </c>
      <c r="Q71" s="291">
        <v>75</v>
      </c>
      <c r="R71" s="291">
        <v>75</v>
      </c>
      <c r="S71" s="291">
        <v>75</v>
      </c>
      <c r="T71" s="291">
        <v>75</v>
      </c>
    </row>
    <row r="72" spans="1:20">
      <c r="A72" s="303" t="s">
        <v>40</v>
      </c>
      <c r="B72" s="303" t="s">
        <v>36</v>
      </c>
      <c r="C72" s="304" t="s">
        <v>226</v>
      </c>
      <c r="D72" s="289" t="s">
        <v>149</v>
      </c>
      <c r="E72" s="290">
        <v>85</v>
      </c>
      <c r="F72" s="290">
        <v>85</v>
      </c>
      <c r="G72" s="290">
        <v>85</v>
      </c>
      <c r="H72" s="290">
        <v>85</v>
      </c>
      <c r="I72" s="290">
        <v>85</v>
      </c>
      <c r="J72" s="290">
        <v>85</v>
      </c>
      <c r="K72" s="290">
        <v>85</v>
      </c>
      <c r="L72" s="290">
        <v>85</v>
      </c>
      <c r="M72" s="290">
        <v>85</v>
      </c>
      <c r="N72" s="290">
        <v>85</v>
      </c>
      <c r="O72" s="290">
        <v>85</v>
      </c>
      <c r="P72" s="290">
        <v>85</v>
      </c>
      <c r="Q72" s="290">
        <v>85</v>
      </c>
      <c r="R72" s="290">
        <v>85</v>
      </c>
      <c r="S72" s="290">
        <v>85</v>
      </c>
      <c r="T72" s="290">
        <v>85</v>
      </c>
    </row>
    <row r="73" spans="1:20">
      <c r="A73" s="303" t="s">
        <v>40</v>
      </c>
      <c r="B73" s="303" t="s">
        <v>36</v>
      </c>
      <c r="C73" s="304" t="s">
        <v>168</v>
      </c>
      <c r="D73" s="289" t="s">
        <v>149</v>
      </c>
      <c r="E73" s="290">
        <v>85</v>
      </c>
      <c r="F73" s="290">
        <v>85</v>
      </c>
      <c r="G73" s="290">
        <v>85</v>
      </c>
      <c r="H73" s="290">
        <v>85</v>
      </c>
      <c r="I73" s="290">
        <v>85</v>
      </c>
      <c r="J73" s="290">
        <v>85</v>
      </c>
      <c r="K73" s="290">
        <v>85</v>
      </c>
      <c r="L73" s="290">
        <v>85</v>
      </c>
      <c r="M73" s="290">
        <v>85</v>
      </c>
      <c r="N73" s="290">
        <v>85</v>
      </c>
      <c r="O73" s="290">
        <v>85</v>
      </c>
      <c r="P73" s="290">
        <v>85</v>
      </c>
      <c r="Q73" s="290">
        <v>85</v>
      </c>
      <c r="R73" s="290">
        <v>85</v>
      </c>
      <c r="S73" s="290">
        <v>85</v>
      </c>
      <c r="T73" s="290">
        <v>85</v>
      </c>
    </row>
    <row r="74" spans="1:20">
      <c r="A74" s="287" t="s">
        <v>40</v>
      </c>
      <c r="B74" s="287" t="s">
        <v>36</v>
      </c>
      <c r="C74" s="287" t="s">
        <v>282</v>
      </c>
      <c r="D74" s="309" t="s">
        <v>216</v>
      </c>
      <c r="E74" s="291">
        <v>60</v>
      </c>
      <c r="F74" s="291">
        <v>60</v>
      </c>
      <c r="G74" s="291">
        <v>60</v>
      </c>
      <c r="H74" s="291">
        <v>60</v>
      </c>
      <c r="I74" s="291">
        <v>60</v>
      </c>
      <c r="J74" s="291">
        <v>60</v>
      </c>
      <c r="K74" s="291">
        <v>60</v>
      </c>
      <c r="L74" s="291">
        <v>60</v>
      </c>
      <c r="M74" s="291">
        <v>60</v>
      </c>
      <c r="N74" s="291">
        <v>60</v>
      </c>
      <c r="O74" s="291">
        <v>60</v>
      </c>
      <c r="P74" s="291">
        <v>60</v>
      </c>
      <c r="Q74" s="291">
        <v>60</v>
      </c>
      <c r="R74" s="291">
        <v>60</v>
      </c>
      <c r="S74" s="291">
        <v>60</v>
      </c>
      <c r="T74" s="291">
        <v>60</v>
      </c>
    </row>
    <row r="75" spans="1:20">
      <c r="A75" s="287" t="s">
        <v>40</v>
      </c>
      <c r="B75" s="287" t="s">
        <v>36</v>
      </c>
      <c r="C75" s="287" t="s">
        <v>227</v>
      </c>
      <c r="D75" s="310" t="s">
        <v>153</v>
      </c>
      <c r="E75" s="290">
        <v>70</v>
      </c>
      <c r="F75" s="290">
        <v>70</v>
      </c>
      <c r="G75" s="290">
        <v>70</v>
      </c>
      <c r="H75" s="290">
        <v>70</v>
      </c>
      <c r="I75" s="290">
        <v>70</v>
      </c>
      <c r="J75" s="290">
        <v>70</v>
      </c>
      <c r="K75" s="290">
        <v>70</v>
      </c>
      <c r="L75" s="290">
        <v>70</v>
      </c>
      <c r="M75" s="290">
        <v>70</v>
      </c>
      <c r="N75" s="290">
        <v>70</v>
      </c>
      <c r="O75" s="290">
        <v>70</v>
      </c>
      <c r="P75" s="290">
        <v>70</v>
      </c>
      <c r="Q75" s="290">
        <v>70</v>
      </c>
      <c r="R75" s="290">
        <v>70</v>
      </c>
      <c r="S75" s="290">
        <v>70</v>
      </c>
      <c r="T75" s="290">
        <v>70</v>
      </c>
    </row>
    <row r="76" spans="1:20">
      <c r="A76" s="277" t="s">
        <v>40</v>
      </c>
      <c r="B76" s="277" t="s">
        <v>36</v>
      </c>
      <c r="C76" s="277"/>
      <c r="D76" s="281" t="s">
        <v>58</v>
      </c>
      <c r="E76" s="282">
        <v>427</v>
      </c>
      <c r="F76" s="282">
        <v>427</v>
      </c>
      <c r="G76" s="282">
        <v>427</v>
      </c>
      <c r="H76" s="282">
        <v>427</v>
      </c>
      <c r="I76" s="282">
        <v>427</v>
      </c>
      <c r="J76" s="282">
        <v>427</v>
      </c>
      <c r="K76" s="282">
        <v>427</v>
      </c>
      <c r="L76" s="282">
        <v>427</v>
      </c>
      <c r="M76" s="282">
        <v>427</v>
      </c>
      <c r="N76" s="282">
        <v>427</v>
      </c>
      <c r="O76" s="282">
        <v>427</v>
      </c>
      <c r="P76" s="282">
        <v>427</v>
      </c>
      <c r="Q76" s="282">
        <v>427</v>
      </c>
      <c r="R76" s="282">
        <v>427</v>
      </c>
      <c r="S76" s="282">
        <v>427</v>
      </c>
      <c r="T76" s="282">
        <v>427</v>
      </c>
    </row>
    <row r="77" spans="1:20">
      <c r="A77" s="106" t="s">
        <v>40</v>
      </c>
      <c r="B77" s="105" t="s">
        <v>101</v>
      </c>
      <c r="C77" s="140"/>
      <c r="D77" s="133" t="s">
        <v>58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</row>
    <row r="78" spans="1:20">
      <c r="A78" s="106" t="s">
        <v>40</v>
      </c>
      <c r="B78" s="105" t="s">
        <v>238</v>
      </c>
      <c r="C78" s="140"/>
      <c r="D78" s="133" t="s">
        <v>58</v>
      </c>
      <c r="E78" s="104">
        <v>0</v>
      </c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0</v>
      </c>
      <c r="O78" s="104">
        <v>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</row>
    <row r="79" spans="1:20">
      <c r="A79" s="307" t="s">
        <v>40</v>
      </c>
      <c r="B79" s="298" t="s">
        <v>40</v>
      </c>
      <c r="C79" s="307"/>
      <c r="D79" s="299" t="s">
        <v>58</v>
      </c>
      <c r="E79" s="308">
        <v>427</v>
      </c>
      <c r="F79" s="308">
        <v>427</v>
      </c>
      <c r="G79" s="308">
        <v>427</v>
      </c>
      <c r="H79" s="308">
        <v>427</v>
      </c>
      <c r="I79" s="308">
        <v>427</v>
      </c>
      <c r="J79" s="308">
        <v>427</v>
      </c>
      <c r="K79" s="308">
        <v>427</v>
      </c>
      <c r="L79" s="308">
        <v>427</v>
      </c>
      <c r="M79" s="308">
        <v>427</v>
      </c>
      <c r="N79" s="308">
        <v>427</v>
      </c>
      <c r="O79" s="308">
        <v>427</v>
      </c>
      <c r="P79" s="308">
        <v>427</v>
      </c>
      <c r="Q79" s="308">
        <v>427</v>
      </c>
      <c r="R79" s="308">
        <v>427</v>
      </c>
      <c r="S79" s="308">
        <v>427</v>
      </c>
      <c r="T79" s="308">
        <v>427</v>
      </c>
    </row>
    <row r="80" spans="1:20">
      <c r="A80" s="105" t="s">
        <v>42</v>
      </c>
      <c r="B80" s="105" t="s">
        <v>18</v>
      </c>
      <c r="C80" s="80" t="s">
        <v>302</v>
      </c>
      <c r="D80" s="137" t="s">
        <v>149</v>
      </c>
      <c r="E80" s="120">
        <v>33</v>
      </c>
      <c r="F80" s="120">
        <v>33</v>
      </c>
      <c r="G80" s="120">
        <v>33</v>
      </c>
      <c r="H80" s="120">
        <v>33</v>
      </c>
      <c r="I80" s="120">
        <v>33</v>
      </c>
      <c r="J80" s="120">
        <v>33</v>
      </c>
      <c r="K80" s="120">
        <v>33</v>
      </c>
      <c r="L80" s="120">
        <v>33</v>
      </c>
      <c r="M80" s="120">
        <v>33</v>
      </c>
      <c r="N80" s="120">
        <v>33</v>
      </c>
      <c r="O80" s="120">
        <v>33</v>
      </c>
      <c r="P80" s="120">
        <v>33</v>
      </c>
      <c r="Q80" s="120">
        <v>33</v>
      </c>
      <c r="R80" s="120">
        <v>33</v>
      </c>
      <c r="S80" s="120">
        <v>33</v>
      </c>
      <c r="T80" s="120">
        <v>33</v>
      </c>
    </row>
    <row r="81" spans="1:20">
      <c r="A81" s="105" t="s">
        <v>42</v>
      </c>
      <c r="B81" s="105" t="s">
        <v>18</v>
      </c>
      <c r="C81" s="80" t="s">
        <v>303</v>
      </c>
      <c r="D81" s="133" t="s">
        <v>153</v>
      </c>
      <c r="E81" s="120">
        <v>10</v>
      </c>
      <c r="F81" s="120">
        <v>10</v>
      </c>
      <c r="G81" s="120">
        <v>10</v>
      </c>
      <c r="H81" s="120">
        <v>10</v>
      </c>
      <c r="I81" s="120">
        <v>10</v>
      </c>
      <c r="J81" s="120">
        <v>10</v>
      </c>
      <c r="K81" s="120">
        <v>10</v>
      </c>
      <c r="L81" s="120">
        <v>10</v>
      </c>
      <c r="M81" s="120">
        <v>10</v>
      </c>
      <c r="N81" s="120">
        <v>10</v>
      </c>
      <c r="O81" s="120">
        <v>10</v>
      </c>
      <c r="P81" s="120">
        <v>10</v>
      </c>
      <c r="Q81" s="120">
        <v>10</v>
      </c>
      <c r="R81" s="120">
        <v>10</v>
      </c>
      <c r="S81" s="120">
        <v>10</v>
      </c>
      <c r="T81" s="120">
        <v>10</v>
      </c>
    </row>
    <row r="82" spans="1:20">
      <c r="A82" s="105" t="s">
        <v>42</v>
      </c>
      <c r="B82" s="105" t="s">
        <v>18</v>
      </c>
      <c r="C82" s="140"/>
      <c r="D82" s="137" t="s">
        <v>12</v>
      </c>
      <c r="E82" s="120">
        <v>0</v>
      </c>
      <c r="F82" s="120">
        <v>0</v>
      </c>
      <c r="G82" s="120">
        <v>0</v>
      </c>
      <c r="H82" s="120">
        <v>0</v>
      </c>
      <c r="I82" s="120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</row>
    <row r="83" spans="1:20">
      <c r="A83" s="276" t="s">
        <v>42</v>
      </c>
      <c r="B83" s="276" t="s">
        <v>18</v>
      </c>
      <c r="C83" s="277"/>
      <c r="D83" s="281" t="s">
        <v>58</v>
      </c>
      <c r="E83" s="293">
        <v>43</v>
      </c>
      <c r="F83" s="293">
        <v>43</v>
      </c>
      <c r="G83" s="293">
        <v>43</v>
      </c>
      <c r="H83" s="293">
        <v>43</v>
      </c>
      <c r="I83" s="293">
        <v>43</v>
      </c>
      <c r="J83" s="293">
        <v>43</v>
      </c>
      <c r="K83" s="293">
        <v>43</v>
      </c>
      <c r="L83" s="293">
        <v>43</v>
      </c>
      <c r="M83" s="293">
        <v>43</v>
      </c>
      <c r="N83" s="293">
        <v>43</v>
      </c>
      <c r="O83" s="293">
        <v>43</v>
      </c>
      <c r="P83" s="293">
        <v>43</v>
      </c>
      <c r="Q83" s="293">
        <v>43</v>
      </c>
      <c r="R83" s="293">
        <v>43</v>
      </c>
      <c r="S83" s="293">
        <v>43</v>
      </c>
      <c r="T83" s="293">
        <v>43</v>
      </c>
    </row>
    <row r="84" spans="1:20">
      <c r="A84" s="105" t="s">
        <v>42</v>
      </c>
      <c r="B84" s="105" t="s">
        <v>99</v>
      </c>
      <c r="C84" s="140"/>
      <c r="D84" s="133" t="s">
        <v>58</v>
      </c>
      <c r="E84" s="120">
        <v>0</v>
      </c>
      <c r="F84" s="120">
        <v>0</v>
      </c>
      <c r="G84" s="120">
        <v>0</v>
      </c>
      <c r="H84" s="120">
        <v>0</v>
      </c>
      <c r="I84" s="120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</row>
    <row r="85" spans="1:20">
      <c r="A85" s="105" t="s">
        <v>42</v>
      </c>
      <c r="B85" s="105" t="s">
        <v>60</v>
      </c>
      <c r="C85" s="140"/>
      <c r="D85" s="133" t="s">
        <v>58</v>
      </c>
      <c r="E85" s="126">
        <v>0</v>
      </c>
      <c r="F85" s="126">
        <v>0</v>
      </c>
      <c r="G85" s="126">
        <v>0</v>
      </c>
      <c r="H85" s="126">
        <v>0</v>
      </c>
      <c r="I85" s="126">
        <v>0</v>
      </c>
      <c r="J85" s="126">
        <v>0</v>
      </c>
      <c r="K85" s="126">
        <v>0</v>
      </c>
      <c r="L85" s="126">
        <v>0</v>
      </c>
      <c r="M85" s="126">
        <v>0</v>
      </c>
      <c r="N85" s="126">
        <v>0</v>
      </c>
      <c r="O85" s="126">
        <v>0</v>
      </c>
      <c r="P85" s="126">
        <v>0</v>
      </c>
      <c r="Q85" s="126">
        <v>0</v>
      </c>
      <c r="R85" s="126">
        <v>0</v>
      </c>
      <c r="S85" s="126">
        <v>0</v>
      </c>
      <c r="T85" s="126">
        <v>0</v>
      </c>
    </row>
    <row r="86" spans="1:20">
      <c r="A86" s="298" t="s">
        <v>42</v>
      </c>
      <c r="B86" s="298" t="s">
        <v>42</v>
      </c>
      <c r="C86" s="307"/>
      <c r="D86" s="299" t="s">
        <v>58</v>
      </c>
      <c r="E86" s="297">
        <v>43</v>
      </c>
      <c r="F86" s="297">
        <v>43</v>
      </c>
      <c r="G86" s="297">
        <v>43</v>
      </c>
      <c r="H86" s="297">
        <v>43</v>
      </c>
      <c r="I86" s="297">
        <v>43</v>
      </c>
      <c r="J86" s="297">
        <v>43</v>
      </c>
      <c r="K86" s="297">
        <v>43</v>
      </c>
      <c r="L86" s="297">
        <v>43</v>
      </c>
      <c r="M86" s="297">
        <v>43</v>
      </c>
      <c r="N86" s="297">
        <v>43</v>
      </c>
      <c r="O86" s="297">
        <v>43</v>
      </c>
      <c r="P86" s="297">
        <v>43</v>
      </c>
      <c r="Q86" s="297">
        <v>43</v>
      </c>
      <c r="R86" s="297">
        <v>43</v>
      </c>
      <c r="S86" s="297">
        <v>43</v>
      </c>
      <c r="T86" s="297">
        <v>43</v>
      </c>
    </row>
    <row r="87" spans="1:20">
      <c r="A87" s="105" t="s">
        <v>39</v>
      </c>
      <c r="B87" s="105" t="s">
        <v>34</v>
      </c>
      <c r="C87" s="106"/>
      <c r="D87" s="138" t="s">
        <v>201</v>
      </c>
      <c r="E87" s="118">
        <v>120</v>
      </c>
      <c r="F87" s="118">
        <v>120</v>
      </c>
      <c r="G87" s="118">
        <v>120</v>
      </c>
      <c r="H87" s="118">
        <v>120</v>
      </c>
      <c r="I87" s="118">
        <v>120</v>
      </c>
      <c r="J87" s="118">
        <v>120</v>
      </c>
      <c r="K87" s="118">
        <v>120</v>
      </c>
      <c r="L87" s="118">
        <v>120</v>
      </c>
      <c r="M87" s="118">
        <v>120</v>
      </c>
      <c r="N87" s="118">
        <v>120</v>
      </c>
      <c r="O87" s="118">
        <v>120</v>
      </c>
      <c r="P87" s="118">
        <v>120</v>
      </c>
      <c r="Q87" s="118">
        <v>120</v>
      </c>
      <c r="R87" s="118">
        <v>120</v>
      </c>
      <c r="S87" s="118">
        <v>120</v>
      </c>
      <c r="T87" s="118">
        <v>120</v>
      </c>
    </row>
    <row r="88" spans="1:20">
      <c r="A88" s="105"/>
      <c r="B88" s="105"/>
      <c r="C88" s="106"/>
      <c r="D88" s="138" t="s">
        <v>348</v>
      </c>
      <c r="E88" s="118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15</v>
      </c>
      <c r="L88" s="118">
        <v>15</v>
      </c>
      <c r="M88" s="118">
        <v>15</v>
      </c>
      <c r="N88" s="118">
        <v>15</v>
      </c>
      <c r="O88" s="118">
        <v>15</v>
      </c>
      <c r="P88" s="118">
        <v>15</v>
      </c>
      <c r="Q88" s="118">
        <v>15</v>
      </c>
      <c r="R88" s="118">
        <v>15</v>
      </c>
      <c r="S88" s="118">
        <v>15</v>
      </c>
      <c r="T88" s="118">
        <v>15</v>
      </c>
    </row>
    <row r="89" spans="1:20">
      <c r="A89" s="105" t="s">
        <v>39</v>
      </c>
      <c r="B89" s="105" t="s">
        <v>34</v>
      </c>
      <c r="C89" s="140"/>
      <c r="D89" s="137" t="s">
        <v>12</v>
      </c>
      <c r="E89" s="160">
        <v>0</v>
      </c>
      <c r="F89" s="160">
        <v>0</v>
      </c>
      <c r="G89" s="160">
        <v>0</v>
      </c>
      <c r="H89" s="160">
        <v>0</v>
      </c>
      <c r="I89" s="160">
        <v>0</v>
      </c>
      <c r="J89" s="160">
        <v>0</v>
      </c>
      <c r="K89" s="160">
        <v>0</v>
      </c>
      <c r="L89" s="160">
        <v>0</v>
      </c>
      <c r="M89" s="160">
        <v>0</v>
      </c>
      <c r="N89" s="160">
        <v>0</v>
      </c>
      <c r="O89" s="160">
        <v>0</v>
      </c>
      <c r="P89" s="160">
        <v>0</v>
      </c>
      <c r="Q89" s="160">
        <v>0</v>
      </c>
      <c r="R89" s="160">
        <v>0</v>
      </c>
      <c r="S89" s="160">
        <v>0</v>
      </c>
      <c r="T89" s="160">
        <v>0</v>
      </c>
    </row>
    <row r="90" spans="1:20">
      <c r="A90" s="276" t="s">
        <v>39</v>
      </c>
      <c r="B90" s="276" t="s">
        <v>34</v>
      </c>
      <c r="C90" s="277"/>
      <c r="D90" s="281" t="s">
        <v>58</v>
      </c>
      <c r="E90" s="293">
        <v>120</v>
      </c>
      <c r="F90" s="293">
        <v>120</v>
      </c>
      <c r="G90" s="293">
        <v>120</v>
      </c>
      <c r="H90" s="293">
        <v>120</v>
      </c>
      <c r="I90" s="293">
        <v>120</v>
      </c>
      <c r="J90" s="293">
        <v>120</v>
      </c>
      <c r="K90" s="293">
        <v>135</v>
      </c>
      <c r="L90" s="293">
        <v>135</v>
      </c>
      <c r="M90" s="293">
        <v>135</v>
      </c>
      <c r="N90" s="293">
        <v>135</v>
      </c>
      <c r="O90" s="293">
        <v>135</v>
      </c>
      <c r="P90" s="293">
        <v>135</v>
      </c>
      <c r="Q90" s="293">
        <v>135</v>
      </c>
      <c r="R90" s="293">
        <v>135</v>
      </c>
      <c r="S90" s="293">
        <v>135</v>
      </c>
      <c r="T90" s="293">
        <v>135</v>
      </c>
    </row>
    <row r="91" spans="1:20">
      <c r="A91" s="276" t="s">
        <v>39</v>
      </c>
      <c r="B91" s="276" t="s">
        <v>141</v>
      </c>
      <c r="C91" s="277" t="s">
        <v>338</v>
      </c>
      <c r="D91" s="281" t="s">
        <v>58</v>
      </c>
      <c r="E91" s="293">
        <v>40</v>
      </c>
      <c r="F91" s="293">
        <v>40</v>
      </c>
      <c r="G91" s="293">
        <v>40</v>
      </c>
      <c r="H91" s="293">
        <v>40</v>
      </c>
      <c r="I91" s="293">
        <v>40</v>
      </c>
      <c r="J91" s="293">
        <v>40</v>
      </c>
      <c r="K91" s="293">
        <v>40</v>
      </c>
      <c r="L91" s="293">
        <v>40</v>
      </c>
      <c r="M91" s="293">
        <v>40</v>
      </c>
      <c r="N91" s="293">
        <v>40</v>
      </c>
      <c r="O91" s="293">
        <v>40</v>
      </c>
      <c r="P91" s="293">
        <v>40</v>
      </c>
      <c r="Q91" s="293">
        <v>40</v>
      </c>
      <c r="R91" s="293">
        <v>40</v>
      </c>
      <c r="S91" s="293">
        <v>40</v>
      </c>
      <c r="T91" s="293">
        <v>40</v>
      </c>
    </row>
    <row r="92" spans="1:20">
      <c r="A92" s="276" t="s">
        <v>39</v>
      </c>
      <c r="B92" s="276" t="s">
        <v>56</v>
      </c>
      <c r="C92" s="277"/>
      <c r="D92" s="284" t="s">
        <v>58</v>
      </c>
      <c r="E92" s="311">
        <v>60</v>
      </c>
      <c r="F92" s="311">
        <v>60</v>
      </c>
      <c r="G92" s="311">
        <v>60</v>
      </c>
      <c r="H92" s="311">
        <v>60</v>
      </c>
      <c r="I92" s="311">
        <v>60</v>
      </c>
      <c r="J92" s="311">
        <v>60</v>
      </c>
      <c r="K92" s="311">
        <v>60</v>
      </c>
      <c r="L92" s="311">
        <v>60</v>
      </c>
      <c r="M92" s="311">
        <v>60</v>
      </c>
      <c r="N92" s="311">
        <v>60</v>
      </c>
      <c r="O92" s="311">
        <v>60</v>
      </c>
      <c r="P92" s="311">
        <v>60</v>
      </c>
      <c r="Q92" s="311">
        <v>60</v>
      </c>
      <c r="R92" s="311">
        <v>60</v>
      </c>
      <c r="S92" s="311">
        <v>60</v>
      </c>
      <c r="T92" s="311">
        <v>60</v>
      </c>
    </row>
    <row r="93" spans="1:20">
      <c r="A93" s="276" t="s">
        <v>39</v>
      </c>
      <c r="B93" s="276" t="s">
        <v>39</v>
      </c>
      <c r="C93" s="312"/>
      <c r="D93" s="313" t="s">
        <v>58</v>
      </c>
      <c r="E93" s="293">
        <v>220</v>
      </c>
      <c r="F93" s="293">
        <v>220</v>
      </c>
      <c r="G93" s="293">
        <v>220</v>
      </c>
      <c r="H93" s="293">
        <v>220</v>
      </c>
      <c r="I93" s="293">
        <v>220</v>
      </c>
      <c r="J93" s="293">
        <v>220</v>
      </c>
      <c r="K93" s="293">
        <v>235</v>
      </c>
      <c r="L93" s="293">
        <v>235</v>
      </c>
      <c r="M93" s="293">
        <v>235</v>
      </c>
      <c r="N93" s="293">
        <v>235</v>
      </c>
      <c r="O93" s="293">
        <v>235</v>
      </c>
      <c r="P93" s="293">
        <v>235</v>
      </c>
      <c r="Q93" s="293">
        <v>235</v>
      </c>
      <c r="R93" s="293">
        <v>235</v>
      </c>
      <c r="S93" s="293">
        <v>235</v>
      </c>
      <c r="T93" s="293">
        <v>235</v>
      </c>
    </row>
    <row r="94" spans="1:20" s="39" customFormat="1">
      <c r="A94" s="92" t="s">
        <v>57</v>
      </c>
      <c r="B94" s="92" t="s">
        <v>57</v>
      </c>
      <c r="C94" s="93"/>
      <c r="D94" s="93" t="s">
        <v>58</v>
      </c>
      <c r="E94" s="306">
        <v>3765.5</v>
      </c>
      <c r="F94" s="306">
        <v>3795.5</v>
      </c>
      <c r="G94" s="306">
        <v>4048</v>
      </c>
      <c r="H94" s="306">
        <v>4284</v>
      </c>
      <c r="I94" s="306">
        <v>4419</v>
      </c>
      <c r="J94" s="306">
        <v>4484</v>
      </c>
      <c r="K94" s="306">
        <v>4534</v>
      </c>
      <c r="L94" s="306">
        <v>4544</v>
      </c>
      <c r="M94" s="306">
        <v>4564</v>
      </c>
      <c r="N94" s="306">
        <v>4649</v>
      </c>
      <c r="O94" s="306">
        <v>4673</v>
      </c>
      <c r="P94" s="306">
        <v>4673</v>
      </c>
      <c r="Q94" s="306">
        <v>4673</v>
      </c>
      <c r="R94" s="306">
        <v>4673</v>
      </c>
      <c r="S94" s="306">
        <v>4673</v>
      </c>
      <c r="T94" s="306">
        <v>4673</v>
      </c>
    </row>
    <row r="97" spans="5:20">
      <c r="E97" s="1" t="b">
        <f>E94=' Capacity by Company'!D88</f>
        <v>1</v>
      </c>
      <c r="F97" s="1" t="b">
        <f>F94=' Capacity by Company'!E88</f>
        <v>1</v>
      </c>
      <c r="G97" s="1" t="b">
        <f>G94=' Capacity by Company'!F88</f>
        <v>1</v>
      </c>
      <c r="H97" s="1" t="b">
        <f>H94=' Capacity by Company'!G88</f>
        <v>1</v>
      </c>
      <c r="I97" s="1" t="b">
        <f>I94=' Capacity by Company'!H88</f>
        <v>1</v>
      </c>
      <c r="J97" s="1" t="b">
        <f>J94=' Capacity by Company'!I88</f>
        <v>1</v>
      </c>
      <c r="K97" s="1" t="b">
        <f>K94=' Capacity by Company'!J88</f>
        <v>1</v>
      </c>
      <c r="L97" s="1" t="b">
        <f>L94=' Capacity by Company'!K88</f>
        <v>1</v>
      </c>
      <c r="M97" s="1" t="b">
        <f>M94=' Capacity by Company'!L88</f>
        <v>0</v>
      </c>
      <c r="N97" s="1" t="b">
        <f>N94=' Capacity by Company'!M88</f>
        <v>1</v>
      </c>
      <c r="O97" s="1" t="b">
        <f>O94=' Capacity by Company'!N88</f>
        <v>1</v>
      </c>
      <c r="P97" s="1" t="b">
        <f>P94=' Capacity by Company'!O88</f>
        <v>1</v>
      </c>
      <c r="Q97" s="1" t="b">
        <f>Q94=' Capacity by Company'!P88</f>
        <v>1</v>
      </c>
      <c r="R97" s="1" t="b">
        <f>R94=' Capacity by Company'!Q88</f>
        <v>1</v>
      </c>
      <c r="S97" s="1" t="b">
        <f>S94=' Capacity by Company'!R88</f>
        <v>1</v>
      </c>
      <c r="T97" s="1" t="b">
        <f>T94=' Capacity by Company'!S88</f>
        <v>1</v>
      </c>
    </row>
    <row r="99" spans="5:20">
      <c r="E99" s="360">
        <v>3765.5</v>
      </c>
      <c r="F99" s="360">
        <v>3795.5</v>
      </c>
      <c r="G99" s="360">
        <v>4048</v>
      </c>
      <c r="H99" s="360">
        <v>4284</v>
      </c>
      <c r="I99" s="360">
        <v>4419</v>
      </c>
      <c r="J99" s="360">
        <v>4484</v>
      </c>
      <c r="K99" s="360">
        <v>4519</v>
      </c>
      <c r="L99" s="360">
        <v>4529</v>
      </c>
      <c r="M99" s="360">
        <v>4529</v>
      </c>
      <c r="N99" s="360">
        <v>4634</v>
      </c>
      <c r="O99" s="360">
        <v>4658</v>
      </c>
      <c r="P99" s="360">
        <v>4658</v>
      </c>
      <c r="Q99" s="360">
        <v>4658</v>
      </c>
      <c r="R99" s="360">
        <v>4658</v>
      </c>
      <c r="S99" s="360">
        <v>4658</v>
      </c>
      <c r="T99" s="360">
        <v>4658</v>
      </c>
    </row>
  </sheetData>
  <sortState xmlns:xlrd2="http://schemas.microsoft.com/office/spreadsheetml/2017/richdata2" ref="A5:T153">
    <sortCondition ref="A5:A15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S91"/>
  <sheetViews>
    <sheetView zoomScale="85" zoomScaleNormal="85" workbookViewId="0">
      <pane ySplit="1" topLeftCell="A2" activePane="bottomLeft" state="frozen"/>
      <selection pane="bottomLeft" activeCell="D12" sqref="D12:G21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45.85546875" style="1" bestFit="1" customWidth="1"/>
    <col min="4" max="7" width="9" style="1" customWidth="1"/>
    <col min="8" max="16384" width="9" style="1"/>
  </cols>
  <sheetData>
    <row r="1" spans="1:19">
      <c r="A1" s="27" t="s">
        <v>31</v>
      </c>
      <c r="B1" s="27" t="s">
        <v>15</v>
      </c>
      <c r="C1" s="27" t="s">
        <v>27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 t="s">
        <v>30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16</v>
      </c>
    </row>
    <row r="2" spans="1:19">
      <c r="A2" s="105" t="s">
        <v>32</v>
      </c>
      <c r="B2" s="105" t="s">
        <v>33</v>
      </c>
      <c r="C2" s="143" t="s">
        <v>333</v>
      </c>
      <c r="D2" s="118">
        <v>0</v>
      </c>
      <c r="E2" s="118">
        <v>0</v>
      </c>
      <c r="F2" s="118">
        <v>0</v>
      </c>
      <c r="G2" s="118">
        <v>0</v>
      </c>
      <c r="H2" s="118">
        <v>0</v>
      </c>
      <c r="I2" s="118">
        <v>40</v>
      </c>
      <c r="J2" s="118">
        <v>40</v>
      </c>
      <c r="K2" s="118">
        <v>40</v>
      </c>
      <c r="L2" s="118">
        <v>40</v>
      </c>
      <c r="M2" s="118">
        <v>40</v>
      </c>
      <c r="N2" s="118">
        <v>40</v>
      </c>
      <c r="O2" s="118">
        <v>40</v>
      </c>
      <c r="P2" s="118">
        <v>40</v>
      </c>
      <c r="Q2" s="118">
        <v>40</v>
      </c>
      <c r="R2" s="118">
        <v>40</v>
      </c>
      <c r="S2" s="118">
        <v>40</v>
      </c>
    </row>
    <row r="3" spans="1:19">
      <c r="A3" s="105" t="s">
        <v>32</v>
      </c>
      <c r="B3" s="105" t="s">
        <v>33</v>
      </c>
      <c r="C3" s="143" t="s">
        <v>208</v>
      </c>
      <c r="D3" s="259">
        <v>44</v>
      </c>
      <c r="E3" s="259">
        <v>44</v>
      </c>
      <c r="F3" s="259">
        <v>44</v>
      </c>
      <c r="G3" s="259">
        <v>66</v>
      </c>
      <c r="H3" s="259">
        <v>66</v>
      </c>
      <c r="I3" s="259">
        <v>66</v>
      </c>
      <c r="J3" s="259">
        <v>66</v>
      </c>
      <c r="K3" s="259">
        <v>66</v>
      </c>
      <c r="L3" s="259">
        <v>66</v>
      </c>
      <c r="M3" s="259">
        <v>66</v>
      </c>
      <c r="N3" s="259">
        <v>90</v>
      </c>
      <c r="O3" s="259">
        <v>90</v>
      </c>
      <c r="P3" s="259">
        <v>90</v>
      </c>
      <c r="Q3" s="259">
        <v>90</v>
      </c>
      <c r="R3" s="259">
        <v>90</v>
      </c>
      <c r="S3" s="259">
        <v>90</v>
      </c>
    </row>
    <row r="4" spans="1:19">
      <c r="A4" s="105" t="s">
        <v>32</v>
      </c>
      <c r="B4" s="105" t="s">
        <v>33</v>
      </c>
      <c r="C4" s="143" t="s">
        <v>334</v>
      </c>
      <c r="D4" s="118">
        <v>30</v>
      </c>
      <c r="E4" s="118">
        <v>40</v>
      </c>
      <c r="F4" s="118">
        <v>40</v>
      </c>
      <c r="G4" s="118">
        <v>40</v>
      </c>
      <c r="H4" s="118">
        <v>40</v>
      </c>
      <c r="I4" s="118">
        <v>40</v>
      </c>
      <c r="J4" s="118">
        <v>40</v>
      </c>
      <c r="K4" s="118">
        <v>40</v>
      </c>
      <c r="L4" s="118">
        <v>40</v>
      </c>
      <c r="M4" s="118">
        <v>50</v>
      </c>
      <c r="N4" s="118">
        <v>50</v>
      </c>
      <c r="O4" s="118">
        <v>50</v>
      </c>
      <c r="P4" s="118">
        <v>50</v>
      </c>
      <c r="Q4" s="118">
        <v>50</v>
      </c>
      <c r="R4" s="118">
        <v>50</v>
      </c>
      <c r="S4" s="118">
        <v>50</v>
      </c>
    </row>
    <row r="5" spans="1:19">
      <c r="A5" s="105" t="s">
        <v>32</v>
      </c>
      <c r="B5" s="105" t="s">
        <v>33</v>
      </c>
      <c r="C5" s="143" t="s">
        <v>335</v>
      </c>
      <c r="D5" s="118">
        <v>0</v>
      </c>
      <c r="E5" s="118">
        <v>0</v>
      </c>
      <c r="F5" s="118">
        <v>0</v>
      </c>
      <c r="G5" s="118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118">
        <v>25</v>
      </c>
      <c r="N5" s="118">
        <v>25</v>
      </c>
      <c r="O5" s="118">
        <v>25</v>
      </c>
      <c r="P5" s="118">
        <v>25</v>
      </c>
      <c r="Q5" s="118">
        <v>25</v>
      </c>
      <c r="R5" s="118">
        <v>25</v>
      </c>
      <c r="S5" s="118">
        <v>25</v>
      </c>
    </row>
    <row r="6" spans="1:19">
      <c r="A6" s="105" t="s">
        <v>32</v>
      </c>
      <c r="B6" s="105" t="s">
        <v>33</v>
      </c>
      <c r="C6" s="143" t="s">
        <v>340</v>
      </c>
      <c r="D6" s="118">
        <v>0</v>
      </c>
      <c r="E6" s="118">
        <v>0</v>
      </c>
      <c r="F6" s="118">
        <v>0</v>
      </c>
      <c r="G6" s="118">
        <v>30</v>
      </c>
      <c r="H6" s="118">
        <v>30</v>
      </c>
      <c r="I6" s="118">
        <v>30</v>
      </c>
      <c r="J6" s="118">
        <v>30</v>
      </c>
      <c r="K6" s="118">
        <v>30</v>
      </c>
      <c r="L6" s="118">
        <v>30</v>
      </c>
      <c r="M6" s="118">
        <v>30</v>
      </c>
      <c r="N6" s="118">
        <v>30</v>
      </c>
      <c r="O6" s="118">
        <v>30</v>
      </c>
      <c r="P6" s="118">
        <v>30</v>
      </c>
      <c r="Q6" s="118">
        <v>30</v>
      </c>
      <c r="R6" s="118">
        <v>30</v>
      </c>
      <c r="S6" s="118">
        <v>30</v>
      </c>
    </row>
    <row r="7" spans="1:19">
      <c r="A7" s="276" t="s">
        <v>32</v>
      </c>
      <c r="B7" s="276" t="s">
        <v>33</v>
      </c>
      <c r="C7" s="277" t="s">
        <v>58</v>
      </c>
      <c r="D7" s="278">
        <v>74</v>
      </c>
      <c r="E7" s="278">
        <v>84</v>
      </c>
      <c r="F7" s="278">
        <v>84</v>
      </c>
      <c r="G7" s="278">
        <v>106</v>
      </c>
      <c r="H7" s="278">
        <v>106</v>
      </c>
      <c r="I7" s="278">
        <v>146</v>
      </c>
      <c r="J7" s="278">
        <v>146</v>
      </c>
      <c r="K7" s="278">
        <v>146</v>
      </c>
      <c r="L7" s="278">
        <v>146</v>
      </c>
      <c r="M7" s="278">
        <v>181</v>
      </c>
      <c r="N7" s="278">
        <v>205</v>
      </c>
      <c r="O7" s="278">
        <v>205</v>
      </c>
      <c r="P7" s="278">
        <v>205</v>
      </c>
      <c r="Q7" s="278">
        <v>205</v>
      </c>
      <c r="R7" s="278">
        <v>205</v>
      </c>
      <c r="S7" s="278">
        <v>205</v>
      </c>
    </row>
    <row r="8" spans="1:19">
      <c r="A8" s="105" t="s">
        <v>32</v>
      </c>
      <c r="B8" s="105" t="s">
        <v>35</v>
      </c>
      <c r="C8" s="145" t="s">
        <v>160</v>
      </c>
      <c r="D8" s="118">
        <v>170</v>
      </c>
      <c r="E8" s="118">
        <v>170</v>
      </c>
      <c r="F8" s="118">
        <v>190</v>
      </c>
      <c r="G8" s="118">
        <v>190</v>
      </c>
      <c r="H8" s="118">
        <v>220</v>
      </c>
      <c r="I8" s="118">
        <v>220</v>
      </c>
      <c r="J8" s="118">
        <v>220</v>
      </c>
      <c r="K8" s="118">
        <v>220</v>
      </c>
      <c r="L8" s="118">
        <v>220</v>
      </c>
      <c r="M8" s="118">
        <v>220</v>
      </c>
      <c r="N8" s="118">
        <v>220</v>
      </c>
      <c r="O8" s="118">
        <v>220</v>
      </c>
      <c r="P8" s="118">
        <v>220</v>
      </c>
      <c r="Q8" s="118">
        <v>220</v>
      </c>
      <c r="R8" s="118">
        <v>220</v>
      </c>
      <c r="S8" s="118">
        <v>220</v>
      </c>
    </row>
    <row r="9" spans="1:19">
      <c r="A9" s="105" t="s">
        <v>32</v>
      </c>
      <c r="B9" s="106" t="s">
        <v>35</v>
      </c>
      <c r="C9" s="145" t="s">
        <v>304</v>
      </c>
      <c r="D9" s="118">
        <v>247</v>
      </c>
      <c r="E9" s="118">
        <v>247</v>
      </c>
      <c r="F9" s="118">
        <v>247</v>
      </c>
      <c r="G9" s="118">
        <v>247</v>
      </c>
      <c r="H9" s="118">
        <v>247</v>
      </c>
      <c r="I9" s="118">
        <v>247</v>
      </c>
      <c r="J9" s="118">
        <v>247</v>
      </c>
      <c r="K9" s="118">
        <v>247</v>
      </c>
      <c r="L9" s="118">
        <v>247</v>
      </c>
      <c r="M9" s="118">
        <v>247</v>
      </c>
      <c r="N9" s="118">
        <v>247</v>
      </c>
      <c r="O9" s="118">
        <v>247</v>
      </c>
      <c r="P9" s="118">
        <v>247</v>
      </c>
      <c r="Q9" s="118">
        <v>247</v>
      </c>
      <c r="R9" s="118">
        <v>247</v>
      </c>
      <c r="S9" s="118">
        <v>247</v>
      </c>
    </row>
    <row r="10" spans="1:19">
      <c r="A10" s="105" t="s">
        <v>32</v>
      </c>
      <c r="B10" s="106" t="s">
        <v>35</v>
      </c>
      <c r="C10" s="206" t="s">
        <v>306</v>
      </c>
      <c r="D10" s="118">
        <v>120</v>
      </c>
      <c r="E10" s="118">
        <v>120</v>
      </c>
      <c r="F10" s="118">
        <v>120</v>
      </c>
      <c r="G10" s="118">
        <v>130</v>
      </c>
      <c r="H10" s="118">
        <v>130</v>
      </c>
      <c r="I10" s="118">
        <v>130</v>
      </c>
      <c r="J10" s="118">
        <v>130</v>
      </c>
      <c r="K10" s="118">
        <v>130</v>
      </c>
      <c r="L10" s="118">
        <v>130</v>
      </c>
      <c r="M10" s="118">
        <v>130</v>
      </c>
      <c r="N10" s="118">
        <v>130</v>
      </c>
      <c r="O10" s="118">
        <v>130</v>
      </c>
      <c r="P10" s="118">
        <v>130</v>
      </c>
      <c r="Q10" s="118">
        <v>130</v>
      </c>
      <c r="R10" s="118">
        <v>130</v>
      </c>
      <c r="S10" s="118">
        <v>130</v>
      </c>
    </row>
    <row r="11" spans="1:19">
      <c r="A11" s="105" t="s">
        <v>32</v>
      </c>
      <c r="B11" s="106" t="s">
        <v>35</v>
      </c>
      <c r="C11" s="106" t="s">
        <v>196</v>
      </c>
      <c r="D11" s="118">
        <v>80</v>
      </c>
      <c r="E11" s="118">
        <v>80</v>
      </c>
      <c r="F11" s="118">
        <v>200</v>
      </c>
      <c r="G11" s="118">
        <v>200</v>
      </c>
      <c r="H11" s="118">
        <v>200</v>
      </c>
      <c r="I11" s="118">
        <v>200</v>
      </c>
      <c r="J11" s="118">
        <v>200</v>
      </c>
      <c r="K11" s="118">
        <v>200</v>
      </c>
      <c r="L11" s="118">
        <v>200</v>
      </c>
      <c r="M11" s="118">
        <v>200</v>
      </c>
      <c r="N11" s="118">
        <v>200</v>
      </c>
      <c r="O11" s="118">
        <v>200</v>
      </c>
      <c r="P11" s="118">
        <v>200</v>
      </c>
      <c r="Q11" s="118">
        <v>200</v>
      </c>
      <c r="R11" s="118">
        <v>200</v>
      </c>
      <c r="S11" s="118">
        <v>200</v>
      </c>
    </row>
    <row r="12" spans="1:19">
      <c r="A12" s="105" t="s">
        <v>32</v>
      </c>
      <c r="B12" s="106" t="s">
        <v>35</v>
      </c>
      <c r="C12" s="145" t="s">
        <v>296</v>
      </c>
      <c r="D12" s="118">
        <v>75</v>
      </c>
      <c r="E12" s="118">
        <v>75</v>
      </c>
      <c r="F12" s="118">
        <v>95</v>
      </c>
      <c r="G12" s="118">
        <v>95</v>
      </c>
      <c r="H12" s="118">
        <v>95</v>
      </c>
      <c r="I12" s="118">
        <v>95</v>
      </c>
      <c r="J12" s="118">
        <v>95</v>
      </c>
      <c r="K12" s="118">
        <v>95</v>
      </c>
      <c r="L12" s="118">
        <v>95</v>
      </c>
      <c r="M12" s="118">
        <v>95</v>
      </c>
      <c r="N12" s="118">
        <v>95</v>
      </c>
      <c r="O12" s="118">
        <v>95</v>
      </c>
      <c r="P12" s="118">
        <v>95</v>
      </c>
      <c r="Q12" s="118">
        <v>95</v>
      </c>
      <c r="R12" s="118">
        <v>95</v>
      </c>
      <c r="S12" s="118">
        <v>95</v>
      </c>
    </row>
    <row r="13" spans="1:19">
      <c r="A13" s="105" t="s">
        <v>32</v>
      </c>
      <c r="B13" s="106" t="s">
        <v>35</v>
      </c>
      <c r="C13" s="79" t="s">
        <v>212</v>
      </c>
      <c r="D13" s="118">
        <v>60</v>
      </c>
      <c r="E13" s="118">
        <v>60</v>
      </c>
      <c r="F13" s="118">
        <v>60</v>
      </c>
      <c r="G13" s="118">
        <v>60</v>
      </c>
      <c r="H13" s="118">
        <v>80</v>
      </c>
      <c r="I13" s="118">
        <v>80</v>
      </c>
      <c r="J13" s="118">
        <v>80</v>
      </c>
      <c r="K13" s="118">
        <v>80</v>
      </c>
      <c r="L13" s="118">
        <v>80</v>
      </c>
      <c r="M13" s="118">
        <v>80</v>
      </c>
      <c r="N13" s="118">
        <v>80</v>
      </c>
      <c r="O13" s="118">
        <v>80</v>
      </c>
      <c r="P13" s="118">
        <v>80</v>
      </c>
      <c r="Q13" s="118">
        <v>80</v>
      </c>
      <c r="R13" s="118">
        <v>80</v>
      </c>
      <c r="S13" s="118">
        <v>80</v>
      </c>
    </row>
    <row r="14" spans="1:19">
      <c r="A14" s="105" t="s">
        <v>32</v>
      </c>
      <c r="B14" s="106" t="s">
        <v>35</v>
      </c>
      <c r="C14" s="80" t="s">
        <v>307</v>
      </c>
      <c r="D14" s="118">
        <v>117</v>
      </c>
      <c r="E14" s="118">
        <v>117</v>
      </c>
      <c r="F14" s="118">
        <v>117</v>
      </c>
      <c r="G14" s="118">
        <v>117</v>
      </c>
      <c r="H14" s="118">
        <v>117</v>
      </c>
      <c r="I14" s="118">
        <v>117</v>
      </c>
      <c r="J14" s="118">
        <v>117</v>
      </c>
      <c r="K14" s="118">
        <v>117</v>
      </c>
      <c r="L14" s="118">
        <v>117</v>
      </c>
      <c r="M14" s="118">
        <v>117</v>
      </c>
      <c r="N14" s="118">
        <v>117</v>
      </c>
      <c r="O14" s="118">
        <v>117</v>
      </c>
      <c r="P14" s="118">
        <v>117</v>
      </c>
      <c r="Q14" s="118">
        <v>117</v>
      </c>
      <c r="R14" s="118">
        <v>117</v>
      </c>
      <c r="S14" s="118">
        <v>117</v>
      </c>
    </row>
    <row r="15" spans="1:19">
      <c r="A15" s="105" t="s">
        <v>32</v>
      </c>
      <c r="B15" s="106" t="s">
        <v>35</v>
      </c>
      <c r="C15" s="79" t="s">
        <v>305</v>
      </c>
      <c r="D15" s="118">
        <v>75</v>
      </c>
      <c r="E15" s="118">
        <v>75</v>
      </c>
      <c r="F15" s="118">
        <v>75</v>
      </c>
      <c r="G15" s="118">
        <v>75</v>
      </c>
      <c r="H15" s="118">
        <v>75</v>
      </c>
      <c r="I15" s="118">
        <v>75</v>
      </c>
      <c r="J15" s="118">
        <v>75</v>
      </c>
      <c r="K15" s="118">
        <v>75</v>
      </c>
      <c r="L15" s="118">
        <v>75</v>
      </c>
      <c r="M15" s="118">
        <v>75</v>
      </c>
      <c r="N15" s="118">
        <v>75</v>
      </c>
      <c r="O15" s="118">
        <v>75</v>
      </c>
      <c r="P15" s="118">
        <v>75</v>
      </c>
      <c r="Q15" s="118">
        <v>75</v>
      </c>
      <c r="R15" s="118">
        <v>75</v>
      </c>
      <c r="S15" s="118">
        <v>75</v>
      </c>
    </row>
    <row r="16" spans="1:19">
      <c r="A16" s="105" t="s">
        <v>32</v>
      </c>
      <c r="B16" s="106" t="s">
        <v>35</v>
      </c>
      <c r="C16" s="79" t="s">
        <v>309</v>
      </c>
      <c r="D16" s="118">
        <v>58</v>
      </c>
      <c r="E16" s="118">
        <v>58</v>
      </c>
      <c r="F16" s="118">
        <v>58</v>
      </c>
      <c r="G16" s="118">
        <v>58</v>
      </c>
      <c r="H16" s="118">
        <v>58</v>
      </c>
      <c r="I16" s="118">
        <v>58</v>
      </c>
      <c r="J16" s="118">
        <v>58</v>
      </c>
      <c r="K16" s="118">
        <v>58</v>
      </c>
      <c r="L16" s="118">
        <v>58</v>
      </c>
      <c r="M16" s="118">
        <v>58</v>
      </c>
      <c r="N16" s="118">
        <v>58</v>
      </c>
      <c r="O16" s="118">
        <v>58</v>
      </c>
      <c r="P16" s="118">
        <v>58</v>
      </c>
      <c r="Q16" s="118">
        <v>58</v>
      </c>
      <c r="R16" s="118">
        <v>58</v>
      </c>
      <c r="S16" s="118">
        <v>58</v>
      </c>
    </row>
    <row r="17" spans="1:19">
      <c r="A17" s="105" t="s">
        <v>32</v>
      </c>
      <c r="B17" s="106" t="s">
        <v>35</v>
      </c>
      <c r="C17" s="79" t="s">
        <v>308</v>
      </c>
      <c r="D17" s="118">
        <v>50</v>
      </c>
      <c r="E17" s="118">
        <v>50</v>
      </c>
      <c r="F17" s="118">
        <v>50</v>
      </c>
      <c r="G17" s="118">
        <v>50</v>
      </c>
      <c r="H17" s="118">
        <v>50</v>
      </c>
      <c r="I17" s="118">
        <v>50</v>
      </c>
      <c r="J17" s="118">
        <v>50</v>
      </c>
      <c r="K17" s="118">
        <v>50</v>
      </c>
      <c r="L17" s="118">
        <v>50</v>
      </c>
      <c r="M17" s="118">
        <v>50</v>
      </c>
      <c r="N17" s="118">
        <v>50</v>
      </c>
      <c r="O17" s="118">
        <v>50</v>
      </c>
      <c r="P17" s="118">
        <v>50</v>
      </c>
      <c r="Q17" s="118">
        <v>50</v>
      </c>
      <c r="R17" s="118">
        <v>50</v>
      </c>
      <c r="S17" s="118">
        <v>50</v>
      </c>
    </row>
    <row r="18" spans="1:19">
      <c r="A18" s="105" t="s">
        <v>32</v>
      </c>
      <c r="B18" s="106" t="s">
        <v>35</v>
      </c>
      <c r="C18" s="106" t="s">
        <v>149</v>
      </c>
      <c r="D18" s="118">
        <v>41</v>
      </c>
      <c r="E18" s="118">
        <v>41</v>
      </c>
      <c r="F18" s="118">
        <v>41</v>
      </c>
      <c r="G18" s="118">
        <v>41</v>
      </c>
      <c r="H18" s="118">
        <v>41</v>
      </c>
      <c r="I18" s="118">
        <v>41</v>
      </c>
      <c r="J18" s="118">
        <v>41</v>
      </c>
      <c r="K18" s="118">
        <v>41</v>
      </c>
      <c r="L18" s="118">
        <v>41</v>
      </c>
      <c r="M18" s="118">
        <v>41</v>
      </c>
      <c r="N18" s="118">
        <v>41</v>
      </c>
      <c r="O18" s="118">
        <v>41</v>
      </c>
      <c r="P18" s="118">
        <v>41</v>
      </c>
      <c r="Q18" s="118">
        <v>41</v>
      </c>
      <c r="R18" s="118">
        <v>41</v>
      </c>
      <c r="S18" s="118">
        <v>41</v>
      </c>
    </row>
    <row r="19" spans="1:19">
      <c r="A19" s="105" t="s">
        <v>32</v>
      </c>
      <c r="B19" s="105" t="s">
        <v>35</v>
      </c>
      <c r="C19" s="145" t="s">
        <v>159</v>
      </c>
      <c r="D19" s="118">
        <v>41</v>
      </c>
      <c r="E19" s="118">
        <v>41</v>
      </c>
      <c r="F19" s="118">
        <v>41</v>
      </c>
      <c r="G19" s="118">
        <v>41</v>
      </c>
      <c r="H19" s="118">
        <v>41</v>
      </c>
      <c r="I19" s="118">
        <v>41</v>
      </c>
      <c r="J19" s="118">
        <v>41</v>
      </c>
      <c r="K19" s="118">
        <v>41</v>
      </c>
      <c r="L19" s="118">
        <v>41</v>
      </c>
      <c r="M19" s="118">
        <v>41</v>
      </c>
      <c r="N19" s="118">
        <v>41</v>
      </c>
      <c r="O19" s="118">
        <v>41</v>
      </c>
      <c r="P19" s="118">
        <v>41</v>
      </c>
      <c r="Q19" s="118">
        <v>41</v>
      </c>
      <c r="R19" s="118">
        <v>41</v>
      </c>
      <c r="S19" s="118">
        <v>41</v>
      </c>
    </row>
    <row r="20" spans="1:19">
      <c r="A20" s="105" t="s">
        <v>32</v>
      </c>
      <c r="B20" s="105" t="s">
        <v>35</v>
      </c>
      <c r="C20" s="145" t="s">
        <v>153</v>
      </c>
      <c r="D20" s="118">
        <v>64</v>
      </c>
      <c r="E20" s="118">
        <v>64</v>
      </c>
      <c r="F20" s="118">
        <v>64</v>
      </c>
      <c r="G20" s="118">
        <v>64</v>
      </c>
      <c r="H20" s="118">
        <v>64</v>
      </c>
      <c r="I20" s="118">
        <v>64</v>
      </c>
      <c r="J20" s="118">
        <v>64</v>
      </c>
      <c r="K20" s="118">
        <v>64</v>
      </c>
      <c r="L20" s="118">
        <v>64</v>
      </c>
      <c r="M20" s="118">
        <v>64</v>
      </c>
      <c r="N20" s="118">
        <v>64</v>
      </c>
      <c r="O20" s="118">
        <v>64</v>
      </c>
      <c r="P20" s="118">
        <v>64</v>
      </c>
      <c r="Q20" s="118">
        <v>64</v>
      </c>
      <c r="R20" s="118">
        <v>64</v>
      </c>
      <c r="S20" s="118">
        <v>64</v>
      </c>
    </row>
    <row r="21" spans="1:19">
      <c r="A21" s="105" t="s">
        <v>32</v>
      </c>
      <c r="B21" s="105" t="s">
        <v>35</v>
      </c>
      <c r="C21" s="145" t="s">
        <v>346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70</v>
      </c>
      <c r="N21" s="145">
        <v>70</v>
      </c>
      <c r="O21" s="145">
        <v>70</v>
      </c>
      <c r="P21" s="145">
        <v>70</v>
      </c>
      <c r="Q21" s="145">
        <v>70</v>
      </c>
      <c r="R21" s="145">
        <v>70</v>
      </c>
      <c r="S21" s="145">
        <v>70</v>
      </c>
    </row>
    <row r="22" spans="1:19">
      <c r="A22" s="105" t="s">
        <v>32</v>
      </c>
      <c r="B22" s="105" t="s">
        <v>35</v>
      </c>
      <c r="C22" s="145" t="s">
        <v>347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20</v>
      </c>
      <c r="M22" s="145">
        <v>20</v>
      </c>
      <c r="N22" s="145">
        <v>20</v>
      </c>
      <c r="O22" s="145">
        <v>20</v>
      </c>
      <c r="P22" s="145">
        <v>20</v>
      </c>
      <c r="Q22" s="145">
        <v>20</v>
      </c>
      <c r="R22" s="145">
        <v>20</v>
      </c>
      <c r="S22" s="145">
        <v>20</v>
      </c>
    </row>
    <row r="23" spans="1:19">
      <c r="A23" s="105" t="s">
        <v>32</v>
      </c>
      <c r="B23" s="106" t="s">
        <v>35</v>
      </c>
      <c r="C23" s="145" t="s">
        <v>12</v>
      </c>
      <c r="D23" s="170">
        <v>120</v>
      </c>
      <c r="E23" s="170">
        <v>140</v>
      </c>
      <c r="F23" s="170">
        <v>160</v>
      </c>
      <c r="G23" s="170">
        <v>180</v>
      </c>
      <c r="H23" s="170">
        <v>195</v>
      </c>
      <c r="I23" s="170">
        <v>195</v>
      </c>
      <c r="J23" s="170">
        <v>210</v>
      </c>
      <c r="K23" s="170">
        <v>210</v>
      </c>
      <c r="L23" s="170">
        <v>190</v>
      </c>
      <c r="M23" s="170">
        <v>190</v>
      </c>
      <c r="N23" s="170">
        <v>190</v>
      </c>
      <c r="O23" s="170">
        <v>190</v>
      </c>
      <c r="P23" s="170">
        <v>190</v>
      </c>
      <c r="Q23" s="170">
        <v>190</v>
      </c>
      <c r="R23" s="170">
        <v>190</v>
      </c>
      <c r="S23" s="170">
        <v>190</v>
      </c>
    </row>
    <row r="24" spans="1:19">
      <c r="A24" s="276" t="s">
        <v>32</v>
      </c>
      <c r="B24" s="277" t="s">
        <v>35</v>
      </c>
      <c r="C24" s="279" t="s">
        <v>58</v>
      </c>
      <c r="D24" s="280">
        <v>1318</v>
      </c>
      <c r="E24" s="280">
        <v>1338</v>
      </c>
      <c r="F24" s="280">
        <v>1518</v>
      </c>
      <c r="G24" s="280">
        <v>1548</v>
      </c>
      <c r="H24" s="280">
        <v>1613</v>
      </c>
      <c r="I24" s="280">
        <v>1613</v>
      </c>
      <c r="J24" s="280">
        <v>1628</v>
      </c>
      <c r="K24" s="280">
        <v>1628</v>
      </c>
      <c r="L24" s="280">
        <v>1628</v>
      </c>
      <c r="M24" s="280">
        <v>1698</v>
      </c>
      <c r="N24" s="280">
        <v>1698</v>
      </c>
      <c r="O24" s="280">
        <v>1698</v>
      </c>
      <c r="P24" s="280">
        <v>1698</v>
      </c>
      <c r="Q24" s="280">
        <v>1698</v>
      </c>
      <c r="R24" s="280">
        <v>1698</v>
      </c>
      <c r="S24" s="280">
        <v>1698</v>
      </c>
    </row>
    <row r="25" spans="1:19">
      <c r="A25" s="105" t="s">
        <v>32</v>
      </c>
      <c r="B25" s="105" t="s">
        <v>43</v>
      </c>
      <c r="C25" s="145" t="s">
        <v>159</v>
      </c>
      <c r="D25" s="170">
        <v>40</v>
      </c>
      <c r="E25" s="170">
        <v>40</v>
      </c>
      <c r="F25" s="170">
        <v>40</v>
      </c>
      <c r="G25" s="170">
        <v>40</v>
      </c>
      <c r="H25" s="170">
        <v>40</v>
      </c>
      <c r="I25" s="170">
        <v>40</v>
      </c>
      <c r="J25" s="170">
        <v>40</v>
      </c>
      <c r="K25" s="170">
        <v>40</v>
      </c>
      <c r="L25" s="170">
        <v>40</v>
      </c>
      <c r="M25" s="170">
        <v>40</v>
      </c>
      <c r="N25" s="170">
        <v>40</v>
      </c>
      <c r="O25" s="170">
        <v>40</v>
      </c>
      <c r="P25" s="170">
        <v>40</v>
      </c>
      <c r="Q25" s="170">
        <v>40</v>
      </c>
      <c r="R25" s="170">
        <v>40</v>
      </c>
      <c r="S25" s="170">
        <v>40</v>
      </c>
    </row>
    <row r="26" spans="1:19">
      <c r="A26" s="105" t="s">
        <v>32</v>
      </c>
      <c r="B26" s="105" t="s">
        <v>43</v>
      </c>
      <c r="C26" s="145" t="s">
        <v>217</v>
      </c>
      <c r="D26" s="170">
        <v>40</v>
      </c>
      <c r="E26" s="170">
        <v>40</v>
      </c>
      <c r="F26" s="170">
        <v>40</v>
      </c>
      <c r="G26" s="170">
        <v>40</v>
      </c>
      <c r="H26" s="170">
        <v>40</v>
      </c>
      <c r="I26" s="170">
        <v>40</v>
      </c>
      <c r="J26" s="170">
        <v>40</v>
      </c>
      <c r="K26" s="170">
        <v>40</v>
      </c>
      <c r="L26" s="170">
        <v>40</v>
      </c>
      <c r="M26" s="170">
        <v>40</v>
      </c>
      <c r="N26" s="170">
        <v>40</v>
      </c>
      <c r="O26" s="170">
        <v>40</v>
      </c>
      <c r="P26" s="170">
        <v>40</v>
      </c>
      <c r="Q26" s="170">
        <v>40</v>
      </c>
      <c r="R26" s="170">
        <v>40</v>
      </c>
      <c r="S26" s="170">
        <v>40</v>
      </c>
    </row>
    <row r="27" spans="1:19">
      <c r="A27" s="105" t="s">
        <v>32</v>
      </c>
      <c r="B27" s="105" t="s">
        <v>43</v>
      </c>
      <c r="C27" s="145" t="s">
        <v>336</v>
      </c>
      <c r="D27" s="170">
        <v>100</v>
      </c>
      <c r="E27" s="170">
        <v>100</v>
      </c>
      <c r="F27" s="170">
        <v>100</v>
      </c>
      <c r="G27" s="170">
        <v>100</v>
      </c>
      <c r="H27" s="170">
        <v>120</v>
      </c>
      <c r="I27" s="170">
        <v>120</v>
      </c>
      <c r="J27" s="170">
        <v>120</v>
      </c>
      <c r="K27" s="170">
        <v>120</v>
      </c>
      <c r="L27" s="170">
        <v>120</v>
      </c>
      <c r="M27" s="170">
        <v>120</v>
      </c>
      <c r="N27" s="170">
        <v>120</v>
      </c>
      <c r="O27" s="170">
        <v>120</v>
      </c>
      <c r="P27" s="170">
        <v>120</v>
      </c>
      <c r="Q27" s="170">
        <v>120</v>
      </c>
      <c r="R27" s="170">
        <v>120</v>
      </c>
      <c r="S27" s="170">
        <v>120</v>
      </c>
    </row>
    <row r="28" spans="1:19">
      <c r="A28" s="276" t="s">
        <v>32</v>
      </c>
      <c r="B28" s="276" t="s">
        <v>43</v>
      </c>
      <c r="C28" s="277" t="s">
        <v>58</v>
      </c>
      <c r="D28" s="280">
        <v>180</v>
      </c>
      <c r="E28" s="280">
        <v>180</v>
      </c>
      <c r="F28" s="280">
        <v>180</v>
      </c>
      <c r="G28" s="280">
        <v>180</v>
      </c>
      <c r="H28" s="280">
        <v>200</v>
      </c>
      <c r="I28" s="280">
        <v>200</v>
      </c>
      <c r="J28" s="280">
        <v>200</v>
      </c>
      <c r="K28" s="280">
        <v>200</v>
      </c>
      <c r="L28" s="280">
        <v>200</v>
      </c>
      <c r="M28" s="280">
        <v>200</v>
      </c>
      <c r="N28" s="280">
        <v>200</v>
      </c>
      <c r="O28" s="280">
        <v>200</v>
      </c>
      <c r="P28" s="280">
        <v>200</v>
      </c>
      <c r="Q28" s="280">
        <v>200</v>
      </c>
      <c r="R28" s="280">
        <v>200</v>
      </c>
      <c r="S28" s="280">
        <v>200</v>
      </c>
    </row>
    <row r="29" spans="1:19">
      <c r="A29" s="105" t="s">
        <v>32</v>
      </c>
      <c r="B29" s="105" t="s">
        <v>50</v>
      </c>
      <c r="C29" s="145" t="s">
        <v>159</v>
      </c>
      <c r="D29" s="170">
        <v>30</v>
      </c>
      <c r="E29" s="170">
        <v>30</v>
      </c>
      <c r="F29" s="170">
        <v>30</v>
      </c>
      <c r="G29" s="170">
        <v>30</v>
      </c>
      <c r="H29" s="170">
        <v>30</v>
      </c>
      <c r="I29" s="170">
        <v>30</v>
      </c>
      <c r="J29" s="170">
        <v>30</v>
      </c>
      <c r="K29" s="170">
        <v>30</v>
      </c>
      <c r="L29" s="170">
        <v>30</v>
      </c>
      <c r="M29" s="170">
        <v>30</v>
      </c>
      <c r="N29" s="170">
        <v>30</v>
      </c>
      <c r="O29" s="170">
        <v>30</v>
      </c>
      <c r="P29" s="170">
        <v>30</v>
      </c>
      <c r="Q29" s="170">
        <v>30</v>
      </c>
      <c r="R29" s="170">
        <v>30</v>
      </c>
      <c r="S29" s="170">
        <v>30</v>
      </c>
    </row>
    <row r="30" spans="1:19">
      <c r="A30" s="105" t="s">
        <v>32</v>
      </c>
      <c r="B30" s="105" t="s">
        <v>50</v>
      </c>
      <c r="C30" s="58" t="s">
        <v>196</v>
      </c>
      <c r="D30" s="170">
        <v>160</v>
      </c>
      <c r="E30" s="170">
        <v>160</v>
      </c>
      <c r="F30" s="170">
        <v>160</v>
      </c>
      <c r="G30" s="170">
        <v>160</v>
      </c>
      <c r="H30" s="170">
        <v>160</v>
      </c>
      <c r="I30" s="170">
        <v>160</v>
      </c>
      <c r="J30" s="170">
        <v>160</v>
      </c>
      <c r="K30" s="170">
        <v>160</v>
      </c>
      <c r="L30" s="170">
        <v>160</v>
      </c>
      <c r="M30" s="170">
        <v>160</v>
      </c>
      <c r="N30" s="170">
        <v>160</v>
      </c>
      <c r="O30" s="170">
        <v>160</v>
      </c>
      <c r="P30" s="170">
        <v>160</v>
      </c>
      <c r="Q30" s="170">
        <v>160</v>
      </c>
      <c r="R30" s="170">
        <v>160</v>
      </c>
      <c r="S30" s="170">
        <v>160</v>
      </c>
    </row>
    <row r="31" spans="1:19">
      <c r="A31" s="105" t="s">
        <v>32</v>
      </c>
      <c r="B31" s="105" t="s">
        <v>50</v>
      </c>
      <c r="C31" s="58" t="s">
        <v>183</v>
      </c>
      <c r="D31" s="170">
        <v>70</v>
      </c>
      <c r="E31" s="170">
        <v>70</v>
      </c>
      <c r="F31" s="170">
        <v>70</v>
      </c>
      <c r="G31" s="170">
        <v>80</v>
      </c>
      <c r="H31" s="170">
        <v>80</v>
      </c>
      <c r="I31" s="170">
        <v>80</v>
      </c>
      <c r="J31" s="170">
        <v>80</v>
      </c>
      <c r="K31" s="170">
        <v>90</v>
      </c>
      <c r="L31" s="170">
        <v>90</v>
      </c>
      <c r="M31" s="170">
        <v>90</v>
      </c>
      <c r="N31" s="170">
        <v>90</v>
      </c>
      <c r="O31" s="170">
        <v>90</v>
      </c>
      <c r="P31" s="170">
        <v>90</v>
      </c>
      <c r="Q31" s="170">
        <v>90</v>
      </c>
      <c r="R31" s="170">
        <v>90</v>
      </c>
      <c r="S31" s="170">
        <v>90</v>
      </c>
    </row>
    <row r="32" spans="1:19">
      <c r="A32" s="105" t="s">
        <v>32</v>
      </c>
      <c r="B32" s="105" t="s">
        <v>50</v>
      </c>
      <c r="C32" s="135" t="s">
        <v>12</v>
      </c>
      <c r="D32" s="117">
        <v>25</v>
      </c>
      <c r="E32" s="117">
        <v>25</v>
      </c>
      <c r="F32" s="117">
        <v>25</v>
      </c>
      <c r="G32" s="117">
        <v>37</v>
      </c>
      <c r="H32" s="117">
        <v>37</v>
      </c>
      <c r="I32" s="117">
        <v>37</v>
      </c>
      <c r="J32" s="117">
        <v>37</v>
      </c>
      <c r="K32" s="117">
        <v>37</v>
      </c>
      <c r="L32" s="117">
        <v>37</v>
      </c>
      <c r="M32" s="117">
        <v>37</v>
      </c>
      <c r="N32" s="117">
        <v>37</v>
      </c>
      <c r="O32" s="117">
        <v>37</v>
      </c>
      <c r="P32" s="117">
        <v>37</v>
      </c>
      <c r="Q32" s="117">
        <v>37</v>
      </c>
      <c r="R32" s="117">
        <v>37</v>
      </c>
      <c r="S32" s="117">
        <v>37</v>
      </c>
    </row>
    <row r="33" spans="1:19">
      <c r="A33" s="276" t="s">
        <v>32</v>
      </c>
      <c r="B33" s="276" t="s">
        <v>50</v>
      </c>
      <c r="C33" s="281" t="s">
        <v>58</v>
      </c>
      <c r="D33" s="282">
        <v>285</v>
      </c>
      <c r="E33" s="282">
        <v>285</v>
      </c>
      <c r="F33" s="282">
        <v>285</v>
      </c>
      <c r="G33" s="282">
        <v>307</v>
      </c>
      <c r="H33" s="282">
        <v>307</v>
      </c>
      <c r="I33" s="282">
        <v>307</v>
      </c>
      <c r="J33" s="282">
        <v>307</v>
      </c>
      <c r="K33" s="282">
        <v>317</v>
      </c>
      <c r="L33" s="282">
        <v>317</v>
      </c>
      <c r="M33" s="282">
        <v>317</v>
      </c>
      <c r="N33" s="282">
        <v>317</v>
      </c>
      <c r="O33" s="282">
        <v>317</v>
      </c>
      <c r="P33" s="282">
        <v>317</v>
      </c>
      <c r="Q33" s="282">
        <v>317</v>
      </c>
      <c r="R33" s="282">
        <v>317</v>
      </c>
      <c r="S33" s="282">
        <v>317</v>
      </c>
    </row>
    <row r="34" spans="1:19">
      <c r="A34" s="105" t="s">
        <v>32</v>
      </c>
      <c r="B34" s="105" t="s">
        <v>52</v>
      </c>
      <c r="C34" s="157" t="s">
        <v>150</v>
      </c>
      <c r="D34" s="147">
        <v>210</v>
      </c>
      <c r="E34" s="147">
        <v>210</v>
      </c>
      <c r="F34" s="147">
        <v>210</v>
      </c>
      <c r="G34" s="147">
        <v>210</v>
      </c>
      <c r="H34" s="147">
        <v>210</v>
      </c>
      <c r="I34" s="147">
        <v>210</v>
      </c>
      <c r="J34" s="147">
        <v>230</v>
      </c>
      <c r="K34" s="147">
        <v>230</v>
      </c>
      <c r="L34" s="147">
        <v>230</v>
      </c>
      <c r="M34" s="147">
        <v>230</v>
      </c>
      <c r="N34" s="147">
        <v>230</v>
      </c>
      <c r="O34" s="147">
        <v>230</v>
      </c>
      <c r="P34" s="147">
        <v>230</v>
      </c>
      <c r="Q34" s="147">
        <v>230</v>
      </c>
      <c r="R34" s="147">
        <v>230</v>
      </c>
      <c r="S34" s="147">
        <v>230</v>
      </c>
    </row>
    <row r="35" spans="1:19">
      <c r="A35" s="105" t="s">
        <v>32</v>
      </c>
      <c r="B35" s="106" t="s">
        <v>52</v>
      </c>
      <c r="C35" s="157" t="s">
        <v>151</v>
      </c>
      <c r="D35" s="147">
        <v>50</v>
      </c>
      <c r="E35" s="147">
        <v>50</v>
      </c>
      <c r="F35" s="147">
        <v>50</v>
      </c>
      <c r="G35" s="147">
        <v>70</v>
      </c>
      <c r="H35" s="147">
        <v>100</v>
      </c>
      <c r="I35" s="147">
        <v>100</v>
      </c>
      <c r="J35" s="147">
        <v>100</v>
      </c>
      <c r="K35" s="147">
        <v>100</v>
      </c>
      <c r="L35" s="147">
        <v>100</v>
      </c>
      <c r="M35" s="147">
        <v>100</v>
      </c>
      <c r="N35" s="147">
        <v>100</v>
      </c>
      <c r="O35" s="147">
        <v>100</v>
      </c>
      <c r="P35" s="147">
        <v>100</v>
      </c>
      <c r="Q35" s="147">
        <v>100</v>
      </c>
      <c r="R35" s="147">
        <v>100</v>
      </c>
      <c r="S35" s="147">
        <v>100</v>
      </c>
    </row>
    <row r="36" spans="1:19">
      <c r="A36" s="105" t="s">
        <v>32</v>
      </c>
      <c r="B36" s="106" t="s">
        <v>52</v>
      </c>
      <c r="C36" s="135" t="s">
        <v>12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</row>
    <row r="37" spans="1:19">
      <c r="A37" s="276" t="s">
        <v>32</v>
      </c>
      <c r="B37" s="277" t="s">
        <v>52</v>
      </c>
      <c r="C37" s="281" t="s">
        <v>58</v>
      </c>
      <c r="D37" s="282">
        <v>260</v>
      </c>
      <c r="E37" s="282">
        <v>260</v>
      </c>
      <c r="F37" s="282">
        <v>260</v>
      </c>
      <c r="G37" s="282">
        <v>280</v>
      </c>
      <c r="H37" s="282">
        <v>310</v>
      </c>
      <c r="I37" s="282">
        <v>310</v>
      </c>
      <c r="J37" s="282">
        <v>330</v>
      </c>
      <c r="K37" s="282">
        <v>330</v>
      </c>
      <c r="L37" s="282">
        <v>330</v>
      </c>
      <c r="M37" s="282">
        <v>330</v>
      </c>
      <c r="N37" s="282">
        <v>330</v>
      </c>
      <c r="O37" s="282">
        <v>330</v>
      </c>
      <c r="P37" s="282">
        <v>330</v>
      </c>
      <c r="Q37" s="282">
        <v>330</v>
      </c>
      <c r="R37" s="282">
        <v>330</v>
      </c>
      <c r="S37" s="282">
        <v>330</v>
      </c>
    </row>
    <row r="38" spans="1:19">
      <c r="A38" s="105" t="s">
        <v>32</v>
      </c>
      <c r="B38" s="105" t="s">
        <v>51</v>
      </c>
      <c r="C38" s="143" t="s">
        <v>199</v>
      </c>
      <c r="D38" s="117">
        <v>37.5</v>
      </c>
      <c r="E38" s="117">
        <v>37.5</v>
      </c>
      <c r="F38" s="117">
        <v>100</v>
      </c>
      <c r="G38" s="117">
        <v>100</v>
      </c>
      <c r="H38" s="117">
        <v>100</v>
      </c>
      <c r="I38" s="117">
        <v>100</v>
      </c>
      <c r="J38" s="117">
        <v>100</v>
      </c>
      <c r="K38" s="117">
        <v>100</v>
      </c>
      <c r="L38" s="117">
        <v>100</v>
      </c>
      <c r="M38" s="117">
        <v>100</v>
      </c>
      <c r="N38" s="117">
        <v>100</v>
      </c>
      <c r="O38" s="117">
        <v>100</v>
      </c>
      <c r="P38" s="117">
        <v>100</v>
      </c>
      <c r="Q38" s="117">
        <v>100</v>
      </c>
      <c r="R38" s="117">
        <v>100</v>
      </c>
      <c r="S38" s="117">
        <v>100</v>
      </c>
    </row>
    <row r="39" spans="1:19">
      <c r="A39" s="105" t="s">
        <v>32</v>
      </c>
      <c r="B39" s="105" t="s">
        <v>51</v>
      </c>
      <c r="C39" s="143" t="s">
        <v>58</v>
      </c>
      <c r="D39" s="120">
        <v>37.5</v>
      </c>
      <c r="E39" s="120">
        <v>37.5</v>
      </c>
      <c r="F39" s="120">
        <v>100</v>
      </c>
      <c r="G39" s="120">
        <v>100</v>
      </c>
      <c r="H39" s="120">
        <v>100</v>
      </c>
      <c r="I39" s="120">
        <v>100</v>
      </c>
      <c r="J39" s="120">
        <v>100</v>
      </c>
      <c r="K39" s="120">
        <v>100</v>
      </c>
      <c r="L39" s="120">
        <v>100</v>
      </c>
      <c r="M39" s="120">
        <v>100</v>
      </c>
      <c r="N39" s="120">
        <v>100</v>
      </c>
      <c r="O39" s="120">
        <v>100</v>
      </c>
      <c r="P39" s="120">
        <v>100</v>
      </c>
      <c r="Q39" s="120">
        <v>100</v>
      </c>
      <c r="R39" s="120">
        <v>100</v>
      </c>
      <c r="S39" s="120">
        <v>100</v>
      </c>
    </row>
    <row r="40" spans="1:19">
      <c r="A40" s="105" t="s">
        <v>32</v>
      </c>
      <c r="B40" s="105" t="s">
        <v>53</v>
      </c>
      <c r="C40" s="143" t="s">
        <v>58</v>
      </c>
      <c r="D40" s="150">
        <v>180</v>
      </c>
      <c r="E40" s="150">
        <v>180</v>
      </c>
      <c r="F40" s="150">
        <v>180</v>
      </c>
      <c r="G40" s="150">
        <v>180</v>
      </c>
      <c r="H40" s="150">
        <v>180</v>
      </c>
      <c r="I40" s="150">
        <v>180</v>
      </c>
      <c r="J40" s="150">
        <v>180</v>
      </c>
      <c r="K40" s="150">
        <v>180</v>
      </c>
      <c r="L40" s="150">
        <v>180</v>
      </c>
      <c r="M40" s="150">
        <v>180</v>
      </c>
      <c r="N40" s="150">
        <v>180</v>
      </c>
      <c r="O40" s="150">
        <v>180</v>
      </c>
      <c r="P40" s="150">
        <v>180</v>
      </c>
      <c r="Q40" s="150">
        <v>180</v>
      </c>
      <c r="R40" s="150">
        <v>180</v>
      </c>
      <c r="S40" s="150">
        <v>180</v>
      </c>
    </row>
    <row r="41" spans="1:19">
      <c r="A41" s="298" t="s">
        <v>32</v>
      </c>
      <c r="B41" s="298" t="s">
        <v>32</v>
      </c>
      <c r="C41" s="299" t="s">
        <v>58</v>
      </c>
      <c r="D41" s="297">
        <v>2334.5</v>
      </c>
      <c r="E41" s="297">
        <v>2364.5</v>
      </c>
      <c r="F41" s="297">
        <v>2607</v>
      </c>
      <c r="G41" s="297">
        <v>2701</v>
      </c>
      <c r="H41" s="297">
        <v>2816</v>
      </c>
      <c r="I41" s="297">
        <v>2856</v>
      </c>
      <c r="J41" s="297">
        <v>2891</v>
      </c>
      <c r="K41" s="297">
        <v>2901</v>
      </c>
      <c r="L41" s="297">
        <v>2901</v>
      </c>
      <c r="M41" s="297">
        <v>3006</v>
      </c>
      <c r="N41" s="297">
        <v>3030</v>
      </c>
      <c r="O41" s="297">
        <v>3030</v>
      </c>
      <c r="P41" s="297">
        <v>3030</v>
      </c>
      <c r="Q41" s="297">
        <v>3030</v>
      </c>
      <c r="R41" s="297">
        <v>3030</v>
      </c>
      <c r="S41" s="297">
        <v>3030</v>
      </c>
    </row>
    <row r="42" spans="1:19">
      <c r="A42" s="105" t="s">
        <v>41</v>
      </c>
      <c r="B42" s="105" t="s">
        <v>38</v>
      </c>
      <c r="C42" s="135" t="s">
        <v>149</v>
      </c>
      <c r="D42" s="120">
        <v>170</v>
      </c>
      <c r="E42" s="120">
        <v>170</v>
      </c>
      <c r="F42" s="120">
        <v>180</v>
      </c>
      <c r="G42" s="120">
        <v>200</v>
      </c>
      <c r="H42" s="120">
        <v>220</v>
      </c>
      <c r="I42" s="120">
        <v>245</v>
      </c>
      <c r="J42" s="120">
        <v>245</v>
      </c>
      <c r="K42" s="120">
        <v>245</v>
      </c>
      <c r="L42" s="120">
        <v>245</v>
      </c>
      <c r="M42" s="120">
        <v>245</v>
      </c>
      <c r="N42" s="120">
        <v>245</v>
      </c>
      <c r="O42" s="120">
        <v>245</v>
      </c>
      <c r="P42" s="120">
        <v>245</v>
      </c>
      <c r="Q42" s="120">
        <v>245</v>
      </c>
      <c r="R42" s="120">
        <v>245</v>
      </c>
      <c r="S42" s="120">
        <v>245</v>
      </c>
    </row>
    <row r="43" spans="1:19">
      <c r="A43" s="105" t="s">
        <v>41</v>
      </c>
      <c r="B43" s="105" t="s">
        <v>38</v>
      </c>
      <c r="C43" s="135" t="s">
        <v>192</v>
      </c>
      <c r="D43" s="117">
        <v>30</v>
      </c>
      <c r="E43" s="117">
        <v>30</v>
      </c>
      <c r="F43" s="117">
        <v>30</v>
      </c>
      <c r="G43" s="117">
        <v>30</v>
      </c>
      <c r="H43" s="117">
        <v>30</v>
      </c>
      <c r="I43" s="117">
        <v>30</v>
      </c>
      <c r="J43" s="117">
        <v>30</v>
      </c>
      <c r="K43" s="117">
        <v>30</v>
      </c>
      <c r="L43" s="117">
        <v>30</v>
      </c>
      <c r="M43" s="117">
        <v>30</v>
      </c>
      <c r="N43" s="117">
        <v>30</v>
      </c>
      <c r="O43" s="117">
        <v>30</v>
      </c>
      <c r="P43" s="117">
        <v>30</v>
      </c>
      <c r="Q43" s="117">
        <v>30</v>
      </c>
      <c r="R43" s="117">
        <v>30</v>
      </c>
      <c r="S43" s="117">
        <v>30</v>
      </c>
    </row>
    <row r="44" spans="1:19">
      <c r="A44" s="105" t="s">
        <v>41</v>
      </c>
      <c r="B44" s="105" t="s">
        <v>38</v>
      </c>
      <c r="C44" s="143" t="s">
        <v>231</v>
      </c>
      <c r="D44" s="117">
        <v>40</v>
      </c>
      <c r="E44" s="117">
        <v>40</v>
      </c>
      <c r="F44" s="117">
        <v>40</v>
      </c>
      <c r="G44" s="117">
        <v>40</v>
      </c>
      <c r="H44" s="117">
        <v>40</v>
      </c>
      <c r="I44" s="117">
        <v>40</v>
      </c>
      <c r="J44" s="117">
        <v>40</v>
      </c>
      <c r="K44" s="117">
        <v>40</v>
      </c>
      <c r="L44" s="117">
        <v>40</v>
      </c>
      <c r="M44" s="117">
        <v>40</v>
      </c>
      <c r="N44" s="117">
        <v>40</v>
      </c>
      <c r="O44" s="117">
        <v>40</v>
      </c>
      <c r="P44" s="117">
        <v>40</v>
      </c>
      <c r="Q44" s="117">
        <v>40</v>
      </c>
      <c r="R44" s="117">
        <v>40</v>
      </c>
      <c r="S44" s="117">
        <v>40</v>
      </c>
    </row>
    <row r="45" spans="1:19">
      <c r="A45" s="105" t="s">
        <v>41</v>
      </c>
      <c r="B45" s="105" t="s">
        <v>38</v>
      </c>
      <c r="C45" s="135" t="s">
        <v>12</v>
      </c>
      <c r="D45" s="117">
        <v>45</v>
      </c>
      <c r="E45" s="117">
        <v>45</v>
      </c>
      <c r="F45" s="117">
        <v>45</v>
      </c>
      <c r="G45" s="117">
        <v>45</v>
      </c>
      <c r="H45" s="117">
        <v>45</v>
      </c>
      <c r="I45" s="117">
        <v>45</v>
      </c>
      <c r="J45" s="117">
        <v>45</v>
      </c>
      <c r="K45" s="117">
        <v>45</v>
      </c>
      <c r="L45" s="117">
        <v>45</v>
      </c>
      <c r="M45" s="117">
        <v>45</v>
      </c>
      <c r="N45" s="117">
        <v>45</v>
      </c>
      <c r="O45" s="117">
        <v>45</v>
      </c>
      <c r="P45" s="117">
        <v>45</v>
      </c>
      <c r="Q45" s="117">
        <v>45</v>
      </c>
      <c r="R45" s="117">
        <v>45</v>
      </c>
      <c r="S45" s="117">
        <v>45</v>
      </c>
    </row>
    <row r="46" spans="1:19">
      <c r="A46" s="105" t="s">
        <v>41</v>
      </c>
      <c r="B46" s="105" t="s">
        <v>38</v>
      </c>
      <c r="C46" s="143" t="s">
        <v>58</v>
      </c>
      <c r="D46" s="117">
        <v>285</v>
      </c>
      <c r="E46" s="117">
        <v>285</v>
      </c>
      <c r="F46" s="117">
        <v>295</v>
      </c>
      <c r="G46" s="117">
        <v>315</v>
      </c>
      <c r="H46" s="117">
        <v>335</v>
      </c>
      <c r="I46" s="117">
        <v>360</v>
      </c>
      <c r="J46" s="117">
        <v>360</v>
      </c>
      <c r="K46" s="117">
        <v>360</v>
      </c>
      <c r="L46" s="117">
        <v>360</v>
      </c>
      <c r="M46" s="117">
        <v>360</v>
      </c>
      <c r="N46" s="117">
        <v>360</v>
      </c>
      <c r="O46" s="117">
        <v>360</v>
      </c>
      <c r="P46" s="117">
        <v>360</v>
      </c>
      <c r="Q46" s="117">
        <v>360</v>
      </c>
      <c r="R46" s="117">
        <v>360</v>
      </c>
      <c r="S46" s="117">
        <v>360</v>
      </c>
    </row>
    <row r="47" spans="1:19">
      <c r="A47" s="105" t="s">
        <v>41</v>
      </c>
      <c r="B47" s="105" t="s">
        <v>37</v>
      </c>
      <c r="C47" s="135" t="s">
        <v>152</v>
      </c>
      <c r="D47" s="117">
        <v>10</v>
      </c>
      <c r="E47" s="117">
        <v>10</v>
      </c>
      <c r="F47" s="117">
        <v>10</v>
      </c>
      <c r="G47" s="117">
        <v>32</v>
      </c>
      <c r="H47" s="117">
        <v>32</v>
      </c>
      <c r="I47" s="117">
        <v>32</v>
      </c>
      <c r="J47" s="117">
        <v>32</v>
      </c>
      <c r="K47" s="117">
        <v>32</v>
      </c>
      <c r="L47" s="117">
        <v>32</v>
      </c>
      <c r="M47" s="117">
        <v>32</v>
      </c>
      <c r="N47" s="117">
        <v>32</v>
      </c>
      <c r="O47" s="117">
        <v>32</v>
      </c>
      <c r="P47" s="117">
        <v>32</v>
      </c>
      <c r="Q47" s="117">
        <v>32</v>
      </c>
      <c r="R47" s="117">
        <v>32</v>
      </c>
      <c r="S47" s="117">
        <v>32</v>
      </c>
    </row>
    <row r="48" spans="1:19">
      <c r="A48" s="105" t="s">
        <v>41</v>
      </c>
      <c r="B48" s="105" t="s">
        <v>37</v>
      </c>
      <c r="C48" s="143" t="s">
        <v>58</v>
      </c>
      <c r="D48" s="117">
        <v>10</v>
      </c>
      <c r="E48" s="117">
        <v>10</v>
      </c>
      <c r="F48" s="117">
        <v>10</v>
      </c>
      <c r="G48" s="117">
        <v>32</v>
      </c>
      <c r="H48" s="117">
        <v>32</v>
      </c>
      <c r="I48" s="117">
        <v>32</v>
      </c>
      <c r="J48" s="117">
        <v>32</v>
      </c>
      <c r="K48" s="117">
        <v>32</v>
      </c>
      <c r="L48" s="117">
        <v>32</v>
      </c>
      <c r="M48" s="117">
        <v>32</v>
      </c>
      <c r="N48" s="117">
        <v>32</v>
      </c>
      <c r="O48" s="117">
        <v>32</v>
      </c>
      <c r="P48" s="117">
        <v>32</v>
      </c>
      <c r="Q48" s="117">
        <v>32</v>
      </c>
      <c r="R48" s="117">
        <v>32</v>
      </c>
      <c r="S48" s="117">
        <v>32</v>
      </c>
    </row>
    <row r="49" spans="1:19">
      <c r="A49" s="105" t="s">
        <v>41</v>
      </c>
      <c r="B49" s="105" t="s">
        <v>44</v>
      </c>
      <c r="C49" s="135" t="s">
        <v>149</v>
      </c>
      <c r="D49" s="117">
        <v>20</v>
      </c>
      <c r="E49" s="117">
        <v>20</v>
      </c>
      <c r="F49" s="117">
        <v>20</v>
      </c>
      <c r="G49" s="117">
        <v>20</v>
      </c>
      <c r="H49" s="117">
        <v>20</v>
      </c>
      <c r="I49" s="117">
        <v>20</v>
      </c>
      <c r="J49" s="117">
        <v>20</v>
      </c>
      <c r="K49" s="117">
        <v>20</v>
      </c>
      <c r="L49" s="117">
        <v>20</v>
      </c>
      <c r="M49" s="117">
        <v>20</v>
      </c>
      <c r="N49" s="117">
        <v>20</v>
      </c>
      <c r="O49" s="117">
        <v>20</v>
      </c>
      <c r="P49" s="117">
        <v>20</v>
      </c>
      <c r="Q49" s="117">
        <v>20</v>
      </c>
      <c r="R49" s="117">
        <v>20</v>
      </c>
      <c r="S49" s="117">
        <v>20</v>
      </c>
    </row>
    <row r="50" spans="1:19">
      <c r="A50" s="105" t="s">
        <v>41</v>
      </c>
      <c r="B50" s="105" t="s">
        <v>44</v>
      </c>
      <c r="C50" s="135" t="s">
        <v>273</v>
      </c>
      <c r="D50" s="117">
        <v>20</v>
      </c>
      <c r="E50" s="117">
        <v>20</v>
      </c>
      <c r="F50" s="117">
        <v>20</v>
      </c>
      <c r="G50" s="117">
        <v>20</v>
      </c>
      <c r="H50" s="117">
        <v>20</v>
      </c>
      <c r="I50" s="117">
        <v>20</v>
      </c>
      <c r="J50" s="117">
        <v>20</v>
      </c>
      <c r="K50" s="117">
        <v>20</v>
      </c>
      <c r="L50" s="117">
        <v>20</v>
      </c>
      <c r="M50" s="117">
        <v>20</v>
      </c>
      <c r="N50" s="117">
        <v>20</v>
      </c>
      <c r="O50" s="117">
        <v>20</v>
      </c>
      <c r="P50" s="117">
        <v>20</v>
      </c>
      <c r="Q50" s="117">
        <v>20</v>
      </c>
      <c r="R50" s="117">
        <v>20</v>
      </c>
      <c r="S50" s="117">
        <v>20</v>
      </c>
    </row>
    <row r="51" spans="1:19">
      <c r="A51" s="105" t="s">
        <v>41</v>
      </c>
      <c r="B51" s="105" t="s">
        <v>44</v>
      </c>
      <c r="C51" s="143" t="s">
        <v>58</v>
      </c>
      <c r="D51" s="117">
        <v>40</v>
      </c>
      <c r="E51" s="117">
        <v>40</v>
      </c>
      <c r="F51" s="117">
        <v>40</v>
      </c>
      <c r="G51" s="117">
        <v>40</v>
      </c>
      <c r="H51" s="117">
        <v>40</v>
      </c>
      <c r="I51" s="117">
        <v>40</v>
      </c>
      <c r="J51" s="117">
        <v>40</v>
      </c>
      <c r="K51" s="117">
        <v>40</v>
      </c>
      <c r="L51" s="117">
        <v>40</v>
      </c>
      <c r="M51" s="117">
        <v>40</v>
      </c>
      <c r="N51" s="117">
        <v>40</v>
      </c>
      <c r="O51" s="117">
        <v>40</v>
      </c>
      <c r="P51" s="117">
        <v>40</v>
      </c>
      <c r="Q51" s="117">
        <v>40</v>
      </c>
      <c r="R51" s="117">
        <v>40</v>
      </c>
      <c r="S51" s="117">
        <v>40</v>
      </c>
    </row>
    <row r="52" spans="1:19">
      <c r="A52" s="105" t="s">
        <v>41</v>
      </c>
      <c r="B52" s="145" t="s">
        <v>105</v>
      </c>
      <c r="C52" s="143" t="s">
        <v>153</v>
      </c>
      <c r="D52" s="117">
        <v>50</v>
      </c>
      <c r="E52" s="117">
        <v>50</v>
      </c>
      <c r="F52" s="117">
        <v>50</v>
      </c>
      <c r="G52" s="117">
        <v>120</v>
      </c>
      <c r="H52" s="117">
        <v>120</v>
      </c>
      <c r="I52" s="117">
        <v>120</v>
      </c>
      <c r="J52" s="117">
        <v>120</v>
      </c>
      <c r="K52" s="117">
        <v>120</v>
      </c>
      <c r="L52" s="117">
        <v>120</v>
      </c>
      <c r="M52" s="117">
        <v>120</v>
      </c>
      <c r="N52" s="117">
        <v>120</v>
      </c>
      <c r="O52" s="117">
        <v>120</v>
      </c>
      <c r="P52" s="117">
        <v>120</v>
      </c>
      <c r="Q52" s="117">
        <v>120</v>
      </c>
      <c r="R52" s="117">
        <v>120</v>
      </c>
      <c r="S52" s="117">
        <v>120</v>
      </c>
    </row>
    <row r="53" spans="1:19">
      <c r="A53" s="105" t="s">
        <v>41</v>
      </c>
      <c r="B53" s="145" t="s">
        <v>105</v>
      </c>
      <c r="C53" s="143" t="s">
        <v>58</v>
      </c>
      <c r="D53" s="117">
        <v>50</v>
      </c>
      <c r="E53" s="117">
        <v>50</v>
      </c>
      <c r="F53" s="117">
        <v>50</v>
      </c>
      <c r="G53" s="117">
        <v>120</v>
      </c>
      <c r="H53" s="117">
        <v>120</v>
      </c>
      <c r="I53" s="117">
        <v>120</v>
      </c>
      <c r="J53" s="117">
        <v>120</v>
      </c>
      <c r="K53" s="117">
        <v>120</v>
      </c>
      <c r="L53" s="117">
        <v>120</v>
      </c>
      <c r="M53" s="117">
        <v>120</v>
      </c>
      <c r="N53" s="117">
        <v>120</v>
      </c>
      <c r="O53" s="117">
        <v>120</v>
      </c>
      <c r="P53" s="117">
        <v>120</v>
      </c>
      <c r="Q53" s="117">
        <v>120</v>
      </c>
      <c r="R53" s="117">
        <v>120</v>
      </c>
      <c r="S53" s="117">
        <v>120</v>
      </c>
    </row>
    <row r="54" spans="1:19">
      <c r="A54" s="105" t="s">
        <v>41</v>
      </c>
      <c r="B54" s="105" t="s">
        <v>102</v>
      </c>
      <c r="C54" s="135" t="s">
        <v>152</v>
      </c>
      <c r="D54" s="117">
        <v>70</v>
      </c>
      <c r="E54" s="117">
        <v>70</v>
      </c>
      <c r="F54" s="117">
        <v>70</v>
      </c>
      <c r="G54" s="117">
        <v>100</v>
      </c>
      <c r="H54" s="117">
        <v>100</v>
      </c>
      <c r="I54" s="117">
        <v>100</v>
      </c>
      <c r="J54" s="117">
        <v>100</v>
      </c>
      <c r="K54" s="117">
        <v>100</v>
      </c>
      <c r="L54" s="117">
        <v>100</v>
      </c>
      <c r="M54" s="117">
        <v>100</v>
      </c>
      <c r="N54" s="117">
        <v>100</v>
      </c>
      <c r="O54" s="117">
        <v>100</v>
      </c>
      <c r="P54" s="117">
        <v>100</v>
      </c>
      <c r="Q54" s="117">
        <v>100</v>
      </c>
      <c r="R54" s="117">
        <v>100</v>
      </c>
      <c r="S54" s="117">
        <v>100</v>
      </c>
    </row>
    <row r="55" spans="1:19">
      <c r="A55" s="105" t="s">
        <v>41</v>
      </c>
      <c r="B55" s="105" t="s">
        <v>102</v>
      </c>
      <c r="C55" s="143" t="s">
        <v>58</v>
      </c>
      <c r="D55" s="117">
        <v>70</v>
      </c>
      <c r="E55" s="117">
        <v>70</v>
      </c>
      <c r="F55" s="117">
        <v>70</v>
      </c>
      <c r="G55" s="117">
        <v>100</v>
      </c>
      <c r="H55" s="117">
        <v>100</v>
      </c>
      <c r="I55" s="117">
        <v>100</v>
      </c>
      <c r="J55" s="117">
        <v>100</v>
      </c>
      <c r="K55" s="117">
        <v>100</v>
      </c>
      <c r="L55" s="117">
        <v>100</v>
      </c>
      <c r="M55" s="117">
        <v>100</v>
      </c>
      <c r="N55" s="117">
        <v>100</v>
      </c>
      <c r="O55" s="117">
        <v>100</v>
      </c>
      <c r="P55" s="117">
        <v>100</v>
      </c>
      <c r="Q55" s="117">
        <v>100</v>
      </c>
      <c r="R55" s="117">
        <v>100</v>
      </c>
      <c r="S55" s="117">
        <v>100</v>
      </c>
    </row>
    <row r="56" spans="1:19">
      <c r="A56" s="105" t="s">
        <v>41</v>
      </c>
      <c r="B56" s="105" t="s">
        <v>98</v>
      </c>
      <c r="C56" s="143" t="s">
        <v>221</v>
      </c>
      <c r="D56" s="117">
        <v>30</v>
      </c>
      <c r="E56" s="117">
        <v>30</v>
      </c>
      <c r="F56" s="117">
        <v>30</v>
      </c>
      <c r="G56" s="117">
        <v>30</v>
      </c>
      <c r="H56" s="117">
        <v>30</v>
      </c>
      <c r="I56" s="117">
        <v>30</v>
      </c>
      <c r="J56" s="117">
        <v>30</v>
      </c>
      <c r="K56" s="117">
        <v>30</v>
      </c>
      <c r="L56" s="117">
        <v>30</v>
      </c>
      <c r="M56" s="117">
        <v>30</v>
      </c>
      <c r="N56" s="117">
        <v>30</v>
      </c>
      <c r="O56" s="117">
        <v>30</v>
      </c>
      <c r="P56" s="117">
        <v>30</v>
      </c>
      <c r="Q56" s="117">
        <v>30</v>
      </c>
      <c r="R56" s="117">
        <v>30</v>
      </c>
      <c r="S56" s="117">
        <v>30</v>
      </c>
    </row>
    <row r="57" spans="1:19">
      <c r="A57" s="105" t="s">
        <v>41</v>
      </c>
      <c r="B57" s="105" t="s">
        <v>98</v>
      </c>
      <c r="C57" s="143" t="s">
        <v>58</v>
      </c>
      <c r="D57" s="117">
        <v>30</v>
      </c>
      <c r="E57" s="117">
        <v>30</v>
      </c>
      <c r="F57" s="117">
        <v>30</v>
      </c>
      <c r="G57" s="117">
        <v>30</v>
      </c>
      <c r="H57" s="117">
        <v>30</v>
      </c>
      <c r="I57" s="117">
        <v>30</v>
      </c>
      <c r="J57" s="117">
        <v>30</v>
      </c>
      <c r="K57" s="117">
        <v>30</v>
      </c>
      <c r="L57" s="117">
        <v>30</v>
      </c>
      <c r="M57" s="117">
        <v>30</v>
      </c>
      <c r="N57" s="117">
        <v>30</v>
      </c>
      <c r="O57" s="117">
        <v>30</v>
      </c>
      <c r="P57" s="117">
        <v>30</v>
      </c>
      <c r="Q57" s="117">
        <v>30</v>
      </c>
      <c r="R57" s="117">
        <v>30</v>
      </c>
      <c r="S57" s="117">
        <v>30</v>
      </c>
    </row>
    <row r="58" spans="1:19">
      <c r="A58" s="105" t="s">
        <v>41</v>
      </c>
      <c r="B58" s="106" t="s">
        <v>157</v>
      </c>
      <c r="C58" s="1" t="s">
        <v>158</v>
      </c>
      <c r="D58" s="126">
        <v>60</v>
      </c>
      <c r="E58" s="126">
        <v>60</v>
      </c>
      <c r="F58" s="126">
        <v>60</v>
      </c>
      <c r="G58" s="126">
        <v>60</v>
      </c>
      <c r="H58" s="126">
        <v>60</v>
      </c>
      <c r="I58" s="126">
        <v>60</v>
      </c>
      <c r="J58" s="126">
        <v>60</v>
      </c>
      <c r="K58" s="126">
        <v>60</v>
      </c>
      <c r="L58" s="126">
        <v>60</v>
      </c>
      <c r="M58" s="126">
        <v>60</v>
      </c>
      <c r="N58" s="126">
        <v>60</v>
      </c>
      <c r="O58" s="126">
        <v>60</v>
      </c>
      <c r="P58" s="126">
        <v>60</v>
      </c>
      <c r="Q58" s="126">
        <v>60</v>
      </c>
      <c r="R58" s="126">
        <v>60</v>
      </c>
      <c r="S58" s="126">
        <v>60</v>
      </c>
    </row>
    <row r="59" spans="1:19">
      <c r="A59" s="105" t="s">
        <v>41</v>
      </c>
      <c r="B59" s="106" t="s">
        <v>157</v>
      </c>
      <c r="C59" s="143" t="s">
        <v>58</v>
      </c>
      <c r="D59" s="117">
        <v>60</v>
      </c>
      <c r="E59" s="117">
        <v>60</v>
      </c>
      <c r="F59" s="117">
        <v>60</v>
      </c>
      <c r="G59" s="117">
        <v>60</v>
      </c>
      <c r="H59" s="117">
        <v>60</v>
      </c>
      <c r="I59" s="117">
        <v>60</v>
      </c>
      <c r="J59" s="117">
        <v>60</v>
      </c>
      <c r="K59" s="117">
        <v>60</v>
      </c>
      <c r="L59" s="117">
        <v>60</v>
      </c>
      <c r="M59" s="117">
        <v>60</v>
      </c>
      <c r="N59" s="117">
        <v>60</v>
      </c>
      <c r="O59" s="117">
        <v>60</v>
      </c>
      <c r="P59" s="117">
        <v>60</v>
      </c>
      <c r="Q59" s="117">
        <v>60</v>
      </c>
      <c r="R59" s="117">
        <v>60</v>
      </c>
      <c r="S59" s="117">
        <v>60</v>
      </c>
    </row>
    <row r="60" spans="1:19">
      <c r="A60" s="105" t="s">
        <v>41</v>
      </c>
      <c r="B60" s="105" t="s">
        <v>103</v>
      </c>
      <c r="C60" s="133" t="s">
        <v>272</v>
      </c>
      <c r="D60" s="117">
        <v>60</v>
      </c>
      <c r="E60" s="117">
        <v>60</v>
      </c>
      <c r="F60" s="117">
        <v>60</v>
      </c>
      <c r="G60" s="117">
        <v>60</v>
      </c>
      <c r="H60" s="117">
        <v>60</v>
      </c>
      <c r="I60" s="117">
        <v>60</v>
      </c>
      <c r="J60" s="117">
        <v>60</v>
      </c>
      <c r="K60" s="117">
        <v>60</v>
      </c>
      <c r="L60" s="117">
        <v>60</v>
      </c>
      <c r="M60" s="117">
        <v>60</v>
      </c>
      <c r="N60" s="117">
        <v>60</v>
      </c>
      <c r="O60" s="117">
        <v>60</v>
      </c>
      <c r="P60" s="117">
        <v>60</v>
      </c>
      <c r="Q60" s="117">
        <v>60</v>
      </c>
      <c r="R60" s="117">
        <v>60</v>
      </c>
      <c r="S60" s="117">
        <v>60</v>
      </c>
    </row>
    <row r="61" spans="1:19">
      <c r="A61" s="105" t="s">
        <v>41</v>
      </c>
      <c r="B61" s="105" t="s">
        <v>103</v>
      </c>
      <c r="C61" s="135" t="s">
        <v>12</v>
      </c>
      <c r="D61" s="117">
        <v>40</v>
      </c>
      <c r="E61" s="117">
        <v>40</v>
      </c>
      <c r="F61" s="117">
        <v>40</v>
      </c>
      <c r="G61" s="117">
        <v>40</v>
      </c>
      <c r="H61" s="117">
        <v>40</v>
      </c>
      <c r="I61" s="117">
        <v>40</v>
      </c>
      <c r="J61" s="117">
        <v>40</v>
      </c>
      <c r="K61" s="117">
        <v>40</v>
      </c>
      <c r="L61" s="117">
        <v>40</v>
      </c>
      <c r="M61" s="117">
        <v>40</v>
      </c>
      <c r="N61" s="117">
        <v>40</v>
      </c>
      <c r="O61" s="117">
        <v>40</v>
      </c>
      <c r="P61" s="117">
        <v>40</v>
      </c>
      <c r="Q61" s="117">
        <v>40</v>
      </c>
      <c r="R61" s="117">
        <v>40</v>
      </c>
      <c r="S61" s="117">
        <v>40</v>
      </c>
    </row>
    <row r="62" spans="1:19">
      <c r="A62" s="105" t="s">
        <v>41</v>
      </c>
      <c r="B62" s="105" t="s">
        <v>103</v>
      </c>
      <c r="C62" s="143" t="s">
        <v>58</v>
      </c>
      <c r="D62" s="117">
        <v>100</v>
      </c>
      <c r="E62" s="117">
        <v>100</v>
      </c>
      <c r="F62" s="117">
        <v>100</v>
      </c>
      <c r="G62" s="117">
        <v>100</v>
      </c>
      <c r="H62" s="117">
        <v>100</v>
      </c>
      <c r="I62" s="117">
        <v>100</v>
      </c>
      <c r="J62" s="117">
        <v>100</v>
      </c>
      <c r="K62" s="117">
        <v>100</v>
      </c>
      <c r="L62" s="117">
        <v>100</v>
      </c>
      <c r="M62" s="117">
        <v>100</v>
      </c>
      <c r="N62" s="117">
        <v>100</v>
      </c>
      <c r="O62" s="117">
        <v>100</v>
      </c>
      <c r="P62" s="117">
        <v>100</v>
      </c>
      <c r="Q62" s="117">
        <v>100</v>
      </c>
      <c r="R62" s="117">
        <v>100</v>
      </c>
      <c r="S62" s="117">
        <v>100</v>
      </c>
    </row>
    <row r="63" spans="1:19">
      <c r="A63" s="105" t="s">
        <v>41</v>
      </c>
      <c r="B63" s="105" t="s">
        <v>55</v>
      </c>
      <c r="C63" s="143" t="s">
        <v>58</v>
      </c>
      <c r="D63" s="120">
        <v>96</v>
      </c>
      <c r="E63" s="120">
        <v>96</v>
      </c>
      <c r="F63" s="120">
        <v>96</v>
      </c>
      <c r="G63" s="120">
        <v>96</v>
      </c>
      <c r="H63" s="120">
        <v>96</v>
      </c>
      <c r="I63" s="120">
        <v>96</v>
      </c>
      <c r="J63" s="120">
        <v>96</v>
      </c>
      <c r="K63" s="120">
        <v>96</v>
      </c>
      <c r="L63" s="120">
        <v>96</v>
      </c>
      <c r="M63" s="120">
        <v>96</v>
      </c>
      <c r="N63" s="120">
        <v>96</v>
      </c>
      <c r="O63" s="120">
        <v>96</v>
      </c>
      <c r="P63" s="120">
        <v>96</v>
      </c>
      <c r="Q63" s="120">
        <v>96</v>
      </c>
      <c r="R63" s="120">
        <v>96</v>
      </c>
      <c r="S63" s="120">
        <v>96</v>
      </c>
    </row>
    <row r="64" spans="1:19">
      <c r="A64" s="105" t="s">
        <v>41</v>
      </c>
      <c r="B64" s="105" t="s">
        <v>41</v>
      </c>
      <c r="C64" s="143" t="s">
        <v>58</v>
      </c>
      <c r="D64" s="338">
        <v>741</v>
      </c>
      <c r="E64" s="338">
        <v>741</v>
      </c>
      <c r="F64" s="338">
        <v>751</v>
      </c>
      <c r="G64" s="338">
        <v>893</v>
      </c>
      <c r="H64" s="338">
        <v>913</v>
      </c>
      <c r="I64" s="338">
        <v>938</v>
      </c>
      <c r="J64" s="338">
        <v>938</v>
      </c>
      <c r="K64" s="338">
        <v>938</v>
      </c>
      <c r="L64" s="338">
        <v>938</v>
      </c>
      <c r="M64" s="338">
        <v>938</v>
      </c>
      <c r="N64" s="338">
        <v>938</v>
      </c>
      <c r="O64" s="338">
        <v>938</v>
      </c>
      <c r="P64" s="338">
        <v>938</v>
      </c>
      <c r="Q64" s="338">
        <v>938</v>
      </c>
      <c r="R64" s="338">
        <v>938</v>
      </c>
      <c r="S64" s="338">
        <v>938</v>
      </c>
    </row>
    <row r="65" spans="1:19">
      <c r="A65" s="105" t="s">
        <v>40</v>
      </c>
      <c r="B65" s="105" t="s">
        <v>36</v>
      </c>
      <c r="C65" s="135" t="s">
        <v>152</v>
      </c>
      <c r="D65" s="118">
        <v>127</v>
      </c>
      <c r="E65" s="118">
        <v>127</v>
      </c>
      <c r="F65" s="118">
        <v>127</v>
      </c>
      <c r="G65" s="118">
        <v>127</v>
      </c>
      <c r="H65" s="118">
        <v>127</v>
      </c>
      <c r="I65" s="118">
        <v>127</v>
      </c>
      <c r="J65" s="118">
        <v>127</v>
      </c>
      <c r="K65" s="118">
        <v>127</v>
      </c>
      <c r="L65" s="118">
        <v>127</v>
      </c>
      <c r="M65" s="118">
        <v>127</v>
      </c>
      <c r="N65" s="118">
        <v>127</v>
      </c>
      <c r="O65" s="118">
        <v>127</v>
      </c>
      <c r="P65" s="118">
        <v>127</v>
      </c>
      <c r="Q65" s="118">
        <v>127</v>
      </c>
      <c r="R65" s="118">
        <v>127</v>
      </c>
      <c r="S65" s="118">
        <v>127</v>
      </c>
    </row>
    <row r="66" spans="1:19">
      <c r="A66" s="105" t="s">
        <v>40</v>
      </c>
      <c r="B66" s="105" t="s">
        <v>36</v>
      </c>
      <c r="C66" s="135" t="s">
        <v>149</v>
      </c>
      <c r="D66" s="170">
        <v>170</v>
      </c>
      <c r="E66" s="170">
        <v>170</v>
      </c>
      <c r="F66" s="170">
        <v>170</v>
      </c>
      <c r="G66" s="170">
        <v>170</v>
      </c>
      <c r="H66" s="170">
        <v>170</v>
      </c>
      <c r="I66" s="170">
        <v>170</v>
      </c>
      <c r="J66" s="170">
        <v>170</v>
      </c>
      <c r="K66" s="170">
        <v>170</v>
      </c>
      <c r="L66" s="170">
        <v>170</v>
      </c>
      <c r="M66" s="170">
        <v>170</v>
      </c>
      <c r="N66" s="170">
        <v>170</v>
      </c>
      <c r="O66" s="170">
        <v>170</v>
      </c>
      <c r="P66" s="170">
        <v>170</v>
      </c>
      <c r="Q66" s="170">
        <v>170</v>
      </c>
      <c r="R66" s="170">
        <v>170</v>
      </c>
      <c r="S66" s="170">
        <v>170</v>
      </c>
    </row>
    <row r="67" spans="1:19">
      <c r="A67" s="106" t="s">
        <v>40</v>
      </c>
      <c r="B67" s="106" t="s">
        <v>36</v>
      </c>
      <c r="C67" s="58" t="s">
        <v>216</v>
      </c>
      <c r="D67" s="118">
        <v>60</v>
      </c>
      <c r="E67" s="118">
        <v>60</v>
      </c>
      <c r="F67" s="118">
        <v>60</v>
      </c>
      <c r="G67" s="118">
        <v>60</v>
      </c>
      <c r="H67" s="118">
        <v>60</v>
      </c>
      <c r="I67" s="118">
        <v>60</v>
      </c>
      <c r="J67" s="118">
        <v>60</v>
      </c>
      <c r="K67" s="118">
        <v>60</v>
      </c>
      <c r="L67" s="118">
        <v>60</v>
      </c>
      <c r="M67" s="118">
        <v>60</v>
      </c>
      <c r="N67" s="118">
        <v>60</v>
      </c>
      <c r="O67" s="118">
        <v>60</v>
      </c>
      <c r="P67" s="118">
        <v>60</v>
      </c>
      <c r="Q67" s="118">
        <v>60</v>
      </c>
      <c r="R67" s="118">
        <v>60</v>
      </c>
      <c r="S67" s="118">
        <v>60</v>
      </c>
    </row>
    <row r="68" spans="1:19">
      <c r="A68" s="106" t="s">
        <v>40</v>
      </c>
      <c r="B68" s="106" t="s">
        <v>36</v>
      </c>
      <c r="C68" s="143" t="s">
        <v>153</v>
      </c>
      <c r="D68" s="118">
        <v>70</v>
      </c>
      <c r="E68" s="118">
        <v>70</v>
      </c>
      <c r="F68" s="118">
        <v>70</v>
      </c>
      <c r="G68" s="118">
        <v>70</v>
      </c>
      <c r="H68" s="118">
        <v>70</v>
      </c>
      <c r="I68" s="118">
        <v>70</v>
      </c>
      <c r="J68" s="118">
        <v>70</v>
      </c>
      <c r="K68" s="118">
        <v>70</v>
      </c>
      <c r="L68" s="118">
        <v>70</v>
      </c>
      <c r="M68" s="118">
        <v>70</v>
      </c>
      <c r="N68" s="118">
        <v>70</v>
      </c>
      <c r="O68" s="118">
        <v>70</v>
      </c>
      <c r="P68" s="118">
        <v>70</v>
      </c>
      <c r="Q68" s="118">
        <v>70</v>
      </c>
      <c r="R68" s="118">
        <v>70</v>
      </c>
      <c r="S68" s="118">
        <v>70</v>
      </c>
    </row>
    <row r="69" spans="1:19">
      <c r="A69" s="106" t="s">
        <v>40</v>
      </c>
      <c r="B69" s="106" t="s">
        <v>36</v>
      </c>
      <c r="C69" s="135" t="s">
        <v>12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</row>
    <row r="70" spans="1:19">
      <c r="A70" s="106" t="s">
        <v>40</v>
      </c>
      <c r="B70" s="106" t="s">
        <v>36</v>
      </c>
      <c r="C70" s="143" t="s">
        <v>58</v>
      </c>
      <c r="D70" s="117">
        <v>427</v>
      </c>
      <c r="E70" s="117">
        <v>427</v>
      </c>
      <c r="F70" s="117">
        <v>427</v>
      </c>
      <c r="G70" s="117">
        <v>427</v>
      </c>
      <c r="H70" s="117">
        <v>427</v>
      </c>
      <c r="I70" s="117">
        <v>427</v>
      </c>
      <c r="J70" s="117">
        <v>427</v>
      </c>
      <c r="K70" s="117">
        <v>427</v>
      </c>
      <c r="L70" s="117">
        <v>427</v>
      </c>
      <c r="M70" s="117">
        <v>427</v>
      </c>
      <c r="N70" s="117">
        <v>427</v>
      </c>
      <c r="O70" s="117">
        <v>427</v>
      </c>
      <c r="P70" s="117">
        <v>427</v>
      </c>
      <c r="Q70" s="117">
        <v>427</v>
      </c>
      <c r="R70" s="117">
        <v>427</v>
      </c>
      <c r="S70" s="117">
        <v>427</v>
      </c>
    </row>
    <row r="71" spans="1:19">
      <c r="A71" s="106" t="s">
        <v>40</v>
      </c>
      <c r="B71" s="105" t="s">
        <v>101</v>
      </c>
      <c r="C71" s="143" t="s">
        <v>58</v>
      </c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</row>
    <row r="72" spans="1:19">
      <c r="A72" s="106" t="s">
        <v>40</v>
      </c>
      <c r="B72" s="105" t="s">
        <v>238</v>
      </c>
      <c r="C72" s="143" t="s">
        <v>58</v>
      </c>
      <c r="D72" s="104">
        <v>0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</row>
    <row r="73" spans="1:19">
      <c r="A73" s="106" t="s">
        <v>40</v>
      </c>
      <c r="B73" s="105" t="s">
        <v>40</v>
      </c>
      <c r="C73" s="143" t="s">
        <v>58</v>
      </c>
      <c r="D73" s="159">
        <v>427</v>
      </c>
      <c r="E73" s="159">
        <v>427</v>
      </c>
      <c r="F73" s="159">
        <v>427</v>
      </c>
      <c r="G73" s="159">
        <v>427</v>
      </c>
      <c r="H73" s="159">
        <v>427</v>
      </c>
      <c r="I73" s="159">
        <v>427</v>
      </c>
      <c r="J73" s="159">
        <v>427</v>
      </c>
      <c r="K73" s="159">
        <v>427</v>
      </c>
      <c r="L73" s="159">
        <v>427</v>
      </c>
      <c r="M73" s="159">
        <v>427</v>
      </c>
      <c r="N73" s="159">
        <v>427</v>
      </c>
      <c r="O73" s="159">
        <v>427</v>
      </c>
      <c r="P73" s="159">
        <v>427</v>
      </c>
      <c r="Q73" s="159">
        <v>427</v>
      </c>
      <c r="R73" s="159">
        <v>427</v>
      </c>
      <c r="S73" s="159">
        <v>427</v>
      </c>
    </row>
    <row r="74" spans="1:19">
      <c r="A74" s="105" t="s">
        <v>42</v>
      </c>
      <c r="B74" s="105" t="s">
        <v>18</v>
      </c>
      <c r="C74" s="135" t="s">
        <v>149</v>
      </c>
      <c r="D74" s="120">
        <v>33</v>
      </c>
      <c r="E74" s="120">
        <v>33</v>
      </c>
      <c r="F74" s="120">
        <v>33</v>
      </c>
      <c r="G74" s="120">
        <v>33</v>
      </c>
      <c r="H74" s="120">
        <v>33</v>
      </c>
      <c r="I74" s="120">
        <v>33</v>
      </c>
      <c r="J74" s="120">
        <v>33</v>
      </c>
      <c r="K74" s="120">
        <v>33</v>
      </c>
      <c r="L74" s="120">
        <v>33</v>
      </c>
      <c r="M74" s="120">
        <v>33</v>
      </c>
      <c r="N74" s="120">
        <v>33</v>
      </c>
      <c r="O74" s="120">
        <v>33</v>
      </c>
      <c r="P74" s="120">
        <v>33</v>
      </c>
      <c r="Q74" s="120">
        <v>33</v>
      </c>
      <c r="R74" s="120">
        <v>33</v>
      </c>
      <c r="S74" s="120">
        <v>33</v>
      </c>
    </row>
    <row r="75" spans="1:19">
      <c r="A75" s="105" t="s">
        <v>42</v>
      </c>
      <c r="B75" s="105" t="s">
        <v>18</v>
      </c>
      <c r="C75" s="143" t="s">
        <v>153</v>
      </c>
      <c r="D75" s="120">
        <v>10</v>
      </c>
      <c r="E75" s="120">
        <v>10</v>
      </c>
      <c r="F75" s="120">
        <v>10</v>
      </c>
      <c r="G75" s="120">
        <v>10</v>
      </c>
      <c r="H75" s="120">
        <v>10</v>
      </c>
      <c r="I75" s="120">
        <v>10</v>
      </c>
      <c r="J75" s="120">
        <v>10</v>
      </c>
      <c r="K75" s="120">
        <v>10</v>
      </c>
      <c r="L75" s="120">
        <v>10</v>
      </c>
      <c r="M75" s="120">
        <v>10</v>
      </c>
      <c r="N75" s="120">
        <v>10</v>
      </c>
      <c r="O75" s="120">
        <v>10</v>
      </c>
      <c r="P75" s="120">
        <v>10</v>
      </c>
      <c r="Q75" s="120">
        <v>10</v>
      </c>
      <c r="R75" s="120">
        <v>10</v>
      </c>
      <c r="S75" s="120">
        <v>10</v>
      </c>
    </row>
    <row r="76" spans="1:19">
      <c r="A76" s="105" t="s">
        <v>42</v>
      </c>
      <c r="B76" s="105" t="s">
        <v>18</v>
      </c>
      <c r="C76" s="135" t="s">
        <v>12</v>
      </c>
      <c r="D76" s="120">
        <v>0</v>
      </c>
      <c r="E76" s="120">
        <v>0</v>
      </c>
      <c r="F76" s="120">
        <v>0</v>
      </c>
      <c r="G76" s="120">
        <v>0</v>
      </c>
      <c r="H76" s="120">
        <v>0</v>
      </c>
      <c r="I76" s="120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</row>
    <row r="77" spans="1:19">
      <c r="A77" s="105" t="s">
        <v>42</v>
      </c>
      <c r="B77" s="105" t="s">
        <v>18</v>
      </c>
      <c r="C77" s="143" t="s">
        <v>58</v>
      </c>
      <c r="D77" s="120">
        <v>43</v>
      </c>
      <c r="E77" s="120">
        <v>43</v>
      </c>
      <c r="F77" s="120">
        <v>43</v>
      </c>
      <c r="G77" s="120">
        <v>43</v>
      </c>
      <c r="H77" s="120">
        <v>43</v>
      </c>
      <c r="I77" s="120">
        <v>43</v>
      </c>
      <c r="J77" s="120">
        <v>43</v>
      </c>
      <c r="K77" s="120">
        <v>43</v>
      </c>
      <c r="L77" s="120">
        <v>43</v>
      </c>
      <c r="M77" s="120">
        <v>43</v>
      </c>
      <c r="N77" s="120">
        <v>43</v>
      </c>
      <c r="O77" s="120">
        <v>43</v>
      </c>
      <c r="P77" s="120">
        <v>43</v>
      </c>
      <c r="Q77" s="120">
        <v>43</v>
      </c>
      <c r="R77" s="120">
        <v>43</v>
      </c>
      <c r="S77" s="120">
        <v>43</v>
      </c>
    </row>
    <row r="78" spans="1:19">
      <c r="A78" s="105" t="s">
        <v>42</v>
      </c>
      <c r="B78" s="105" t="s">
        <v>99</v>
      </c>
      <c r="C78" s="143" t="s">
        <v>58</v>
      </c>
      <c r="D78" s="120">
        <v>0</v>
      </c>
      <c r="E78" s="120">
        <v>0</v>
      </c>
      <c r="F78" s="120">
        <v>0</v>
      </c>
      <c r="G78" s="120">
        <v>0</v>
      </c>
      <c r="H78" s="120">
        <v>0</v>
      </c>
      <c r="I78" s="120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</row>
    <row r="79" spans="1:19">
      <c r="A79" s="105" t="s">
        <v>42</v>
      </c>
      <c r="B79" s="105" t="s">
        <v>60</v>
      </c>
      <c r="C79" s="143" t="s">
        <v>58</v>
      </c>
      <c r="D79" s="120">
        <v>0</v>
      </c>
      <c r="E79" s="120">
        <v>0</v>
      </c>
      <c r="F79" s="120">
        <v>0</v>
      </c>
      <c r="G79" s="120">
        <v>0</v>
      </c>
      <c r="H79" s="120">
        <v>0</v>
      </c>
      <c r="I79" s="120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</row>
    <row r="80" spans="1:19">
      <c r="A80" s="105" t="s">
        <v>42</v>
      </c>
      <c r="B80" s="105" t="s">
        <v>42</v>
      </c>
      <c r="C80" s="143" t="s">
        <v>58</v>
      </c>
      <c r="D80" s="158">
        <v>43</v>
      </c>
      <c r="E80" s="158">
        <v>43</v>
      </c>
      <c r="F80" s="158">
        <v>43</v>
      </c>
      <c r="G80" s="158">
        <v>43</v>
      </c>
      <c r="H80" s="158">
        <v>43</v>
      </c>
      <c r="I80" s="158">
        <v>43</v>
      </c>
      <c r="J80" s="158">
        <v>43</v>
      </c>
      <c r="K80" s="158">
        <v>43</v>
      </c>
      <c r="L80" s="158">
        <v>43</v>
      </c>
      <c r="M80" s="158">
        <v>43</v>
      </c>
      <c r="N80" s="158">
        <v>43</v>
      </c>
      <c r="O80" s="158">
        <v>43</v>
      </c>
      <c r="P80" s="158">
        <v>43</v>
      </c>
      <c r="Q80" s="158">
        <v>43</v>
      </c>
      <c r="R80" s="158">
        <v>43</v>
      </c>
      <c r="S80" s="158">
        <v>43</v>
      </c>
    </row>
    <row r="81" spans="1:19">
      <c r="A81" s="105" t="s">
        <v>39</v>
      </c>
      <c r="B81" s="105" t="s">
        <v>34</v>
      </c>
      <c r="C81" s="58" t="s">
        <v>201</v>
      </c>
      <c r="D81" s="118">
        <v>120</v>
      </c>
      <c r="E81" s="118">
        <v>120</v>
      </c>
      <c r="F81" s="118">
        <v>120</v>
      </c>
      <c r="G81" s="118">
        <v>120</v>
      </c>
      <c r="H81" s="118">
        <v>120</v>
      </c>
      <c r="I81" s="118">
        <v>120</v>
      </c>
      <c r="J81" s="118">
        <v>120</v>
      </c>
      <c r="K81" s="118">
        <v>120</v>
      </c>
      <c r="L81" s="118">
        <v>120</v>
      </c>
      <c r="M81" s="118">
        <v>120</v>
      </c>
      <c r="N81" s="118">
        <v>120</v>
      </c>
      <c r="O81" s="118">
        <v>120</v>
      </c>
      <c r="P81" s="118">
        <v>120</v>
      </c>
      <c r="Q81" s="118">
        <v>120</v>
      </c>
      <c r="R81" s="118">
        <v>120</v>
      </c>
      <c r="S81" s="118">
        <v>120</v>
      </c>
    </row>
    <row r="82" spans="1:19">
      <c r="A82" s="105"/>
      <c r="B82" s="105" t="s">
        <v>349</v>
      </c>
      <c r="C82" s="58" t="s">
        <v>348</v>
      </c>
      <c r="D82" s="118">
        <v>0</v>
      </c>
      <c r="E82" s="118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15</v>
      </c>
      <c r="K82" s="118">
        <v>15</v>
      </c>
      <c r="L82" s="118">
        <v>15</v>
      </c>
      <c r="M82" s="118">
        <v>15</v>
      </c>
      <c r="N82" s="118">
        <v>15</v>
      </c>
      <c r="O82" s="118">
        <v>15</v>
      </c>
      <c r="P82" s="118">
        <v>15</v>
      </c>
      <c r="Q82" s="118">
        <v>15</v>
      </c>
      <c r="R82" s="118">
        <v>15</v>
      </c>
      <c r="S82" s="118">
        <v>15</v>
      </c>
    </row>
    <row r="83" spans="1:19">
      <c r="A83" s="105" t="s">
        <v>39</v>
      </c>
      <c r="B83" s="105" t="s">
        <v>34</v>
      </c>
      <c r="C83" s="135" t="s">
        <v>12</v>
      </c>
      <c r="D83" s="160">
        <v>0</v>
      </c>
      <c r="E83" s="160">
        <v>0</v>
      </c>
      <c r="F83" s="160">
        <v>0</v>
      </c>
      <c r="G83" s="160">
        <v>0</v>
      </c>
      <c r="H83" s="160">
        <v>0</v>
      </c>
      <c r="I83" s="160">
        <v>0</v>
      </c>
      <c r="J83" s="160">
        <v>0</v>
      </c>
      <c r="K83" s="160">
        <v>0</v>
      </c>
      <c r="L83" s="160">
        <v>0</v>
      </c>
      <c r="M83" s="160">
        <v>0</v>
      </c>
      <c r="N83" s="160">
        <v>0</v>
      </c>
      <c r="O83" s="160">
        <v>0</v>
      </c>
      <c r="P83" s="160">
        <v>0</v>
      </c>
      <c r="Q83" s="160">
        <v>0</v>
      </c>
      <c r="R83" s="160">
        <v>0</v>
      </c>
      <c r="S83" s="160">
        <v>0</v>
      </c>
    </row>
    <row r="84" spans="1:19">
      <c r="A84" s="105" t="s">
        <v>39</v>
      </c>
      <c r="B84" s="105" t="s">
        <v>34</v>
      </c>
      <c r="C84" s="143" t="s">
        <v>58</v>
      </c>
      <c r="D84" s="120">
        <v>120</v>
      </c>
      <c r="E84" s="120">
        <v>120</v>
      </c>
      <c r="F84" s="120">
        <v>120</v>
      </c>
      <c r="G84" s="120">
        <v>120</v>
      </c>
      <c r="H84" s="120">
        <v>120</v>
      </c>
      <c r="I84" s="120">
        <v>120</v>
      </c>
      <c r="J84" s="120">
        <v>135</v>
      </c>
      <c r="K84" s="120">
        <v>135</v>
      </c>
      <c r="L84" s="120">
        <v>135</v>
      </c>
      <c r="M84" s="120">
        <v>135</v>
      </c>
      <c r="N84" s="120">
        <v>135</v>
      </c>
      <c r="O84" s="120">
        <v>135</v>
      </c>
      <c r="P84" s="120">
        <v>135</v>
      </c>
      <c r="Q84" s="120">
        <v>135</v>
      </c>
      <c r="R84" s="120">
        <v>135</v>
      </c>
      <c r="S84" s="120">
        <v>135</v>
      </c>
    </row>
    <row r="85" spans="1:19">
      <c r="A85" s="105" t="s">
        <v>39</v>
      </c>
      <c r="B85" s="105" t="s">
        <v>141</v>
      </c>
      <c r="C85" s="143" t="s">
        <v>338</v>
      </c>
      <c r="D85" s="120">
        <v>40</v>
      </c>
      <c r="E85" s="120">
        <v>40</v>
      </c>
      <c r="F85" s="120">
        <v>40</v>
      </c>
      <c r="G85" s="120">
        <v>40</v>
      </c>
      <c r="H85" s="120">
        <v>40</v>
      </c>
      <c r="I85" s="120">
        <v>40</v>
      </c>
      <c r="J85" s="120">
        <v>40</v>
      </c>
      <c r="K85" s="120">
        <v>40</v>
      </c>
      <c r="L85" s="120">
        <v>40</v>
      </c>
      <c r="M85" s="120">
        <v>40</v>
      </c>
      <c r="N85" s="120">
        <v>40</v>
      </c>
      <c r="O85" s="120">
        <v>40</v>
      </c>
      <c r="P85" s="120">
        <v>40</v>
      </c>
      <c r="Q85" s="120">
        <v>40</v>
      </c>
      <c r="R85" s="120">
        <v>40</v>
      </c>
      <c r="S85" s="120">
        <v>40</v>
      </c>
    </row>
    <row r="86" spans="1:19">
      <c r="A86" s="105" t="s">
        <v>39</v>
      </c>
      <c r="B86" s="105" t="s">
        <v>56</v>
      </c>
      <c r="C86" s="139" t="s">
        <v>58</v>
      </c>
      <c r="D86" s="126">
        <v>60</v>
      </c>
      <c r="E86" s="126">
        <v>60</v>
      </c>
      <c r="F86" s="126">
        <v>60</v>
      </c>
      <c r="G86" s="126">
        <v>60</v>
      </c>
      <c r="H86" s="126">
        <v>60</v>
      </c>
      <c r="I86" s="126">
        <v>60</v>
      </c>
      <c r="J86" s="126">
        <v>60</v>
      </c>
      <c r="K86" s="126">
        <v>60</v>
      </c>
      <c r="L86" s="126">
        <v>60</v>
      </c>
      <c r="M86" s="126">
        <v>60</v>
      </c>
      <c r="N86" s="126">
        <v>60</v>
      </c>
      <c r="O86" s="126">
        <v>60</v>
      </c>
      <c r="P86" s="126">
        <v>60</v>
      </c>
      <c r="Q86" s="126">
        <v>60</v>
      </c>
      <c r="R86" s="126">
        <v>60</v>
      </c>
      <c r="S86" s="126">
        <v>60</v>
      </c>
    </row>
    <row r="87" spans="1:19">
      <c r="A87" s="105" t="s">
        <v>39</v>
      </c>
      <c r="B87" s="105" t="s">
        <v>39</v>
      </c>
      <c r="C87" s="107" t="s">
        <v>58</v>
      </c>
      <c r="D87" s="120">
        <v>220</v>
      </c>
      <c r="E87" s="120">
        <v>220</v>
      </c>
      <c r="F87" s="120">
        <v>220</v>
      </c>
      <c r="G87" s="120">
        <v>220</v>
      </c>
      <c r="H87" s="120">
        <v>220</v>
      </c>
      <c r="I87" s="120">
        <v>220</v>
      </c>
      <c r="J87" s="120">
        <v>235</v>
      </c>
      <c r="K87" s="120">
        <v>235</v>
      </c>
      <c r="L87" s="120">
        <v>235</v>
      </c>
      <c r="M87" s="120">
        <v>235</v>
      </c>
      <c r="N87" s="120">
        <v>235</v>
      </c>
      <c r="O87" s="120">
        <v>235</v>
      </c>
      <c r="P87" s="120">
        <v>235</v>
      </c>
      <c r="Q87" s="120">
        <v>235</v>
      </c>
      <c r="R87" s="120">
        <v>235</v>
      </c>
      <c r="S87" s="120">
        <v>235</v>
      </c>
    </row>
    <row r="88" spans="1:19" s="39" customFormat="1">
      <c r="A88" s="92" t="s">
        <v>57</v>
      </c>
      <c r="B88" s="92" t="s">
        <v>57</v>
      </c>
      <c r="C88" s="93" t="s">
        <v>58</v>
      </c>
      <c r="D88" s="257">
        <v>3765.5</v>
      </c>
      <c r="E88" s="257">
        <v>3795.5</v>
      </c>
      <c r="F88" s="257">
        <v>4048</v>
      </c>
      <c r="G88" s="257">
        <v>4284</v>
      </c>
      <c r="H88" s="257">
        <v>4419</v>
      </c>
      <c r="I88" s="257">
        <v>4484</v>
      </c>
      <c r="J88" s="257">
        <v>4534</v>
      </c>
      <c r="K88" s="257">
        <v>4544</v>
      </c>
      <c r="L88" s="257">
        <v>4544</v>
      </c>
      <c r="M88" s="257">
        <v>4649</v>
      </c>
      <c r="N88" s="257">
        <v>4673</v>
      </c>
      <c r="O88" s="257">
        <v>4673</v>
      </c>
      <c r="P88" s="257">
        <v>4673</v>
      </c>
      <c r="Q88" s="257">
        <v>4673</v>
      </c>
      <c r="R88" s="257">
        <v>4673</v>
      </c>
      <c r="S88" s="257">
        <v>4673</v>
      </c>
    </row>
    <row r="89" spans="1:19">
      <c r="D89" s="1">
        <v>3765.5</v>
      </c>
      <c r="E89" s="1">
        <v>3795.5</v>
      </c>
      <c r="F89" s="1">
        <v>4048</v>
      </c>
      <c r="G89" s="1">
        <v>4284</v>
      </c>
      <c r="H89" s="1">
        <v>4419</v>
      </c>
      <c r="I89" s="1">
        <v>4484</v>
      </c>
      <c r="J89" s="1">
        <v>4519</v>
      </c>
      <c r="K89" s="1">
        <v>4529</v>
      </c>
      <c r="L89" s="1">
        <v>4529</v>
      </c>
      <c r="M89" s="1">
        <v>4624</v>
      </c>
      <c r="N89" s="1">
        <v>4648</v>
      </c>
      <c r="O89" s="1">
        <v>4648</v>
      </c>
      <c r="P89" s="1">
        <v>4648</v>
      </c>
      <c r="Q89" s="1">
        <v>4648</v>
      </c>
      <c r="R89" s="1">
        <v>4648</v>
      </c>
      <c r="S89" s="1">
        <v>4648</v>
      </c>
    </row>
    <row r="91" spans="1:19">
      <c r="D91" s="264">
        <f>D89-D88</f>
        <v>0</v>
      </c>
      <c r="E91" s="264">
        <f t="shared" ref="E91:S91" si="0">E89-E88</f>
        <v>0</v>
      </c>
      <c r="F91" s="264">
        <f t="shared" si="0"/>
        <v>0</v>
      </c>
      <c r="G91" s="264">
        <f t="shared" si="0"/>
        <v>0</v>
      </c>
      <c r="H91" s="264">
        <f t="shared" si="0"/>
        <v>0</v>
      </c>
      <c r="I91" s="264">
        <f t="shared" si="0"/>
        <v>0</v>
      </c>
      <c r="J91" s="264">
        <f t="shared" si="0"/>
        <v>-15</v>
      </c>
      <c r="K91" s="264">
        <f t="shared" si="0"/>
        <v>-15</v>
      </c>
      <c r="L91" s="264">
        <f t="shared" si="0"/>
        <v>-15</v>
      </c>
      <c r="M91" s="264">
        <f t="shared" si="0"/>
        <v>-25</v>
      </c>
      <c r="N91" s="264">
        <f t="shared" si="0"/>
        <v>-25</v>
      </c>
      <c r="O91" s="264">
        <f t="shared" si="0"/>
        <v>-25</v>
      </c>
      <c r="P91" s="264">
        <f t="shared" si="0"/>
        <v>-25</v>
      </c>
      <c r="Q91" s="264">
        <f t="shared" si="0"/>
        <v>-25</v>
      </c>
      <c r="R91" s="264">
        <f t="shared" si="0"/>
        <v>-25</v>
      </c>
      <c r="S91" s="264">
        <f t="shared" si="0"/>
        <v>-25</v>
      </c>
    </row>
  </sheetData>
  <sortState xmlns:xlrd2="http://schemas.microsoft.com/office/spreadsheetml/2017/richdata2" ref="A5:P91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S93"/>
  <sheetViews>
    <sheetView zoomScale="85" zoomScaleNormal="85" workbookViewId="0">
      <pane ySplit="1" topLeftCell="A95" activePane="bottomLeft" state="frozen"/>
      <selection pane="bottomLeft" activeCell="G103" sqref="G103:K114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9.28515625" style="1" customWidth="1"/>
    <col min="4" max="4" width="11.42578125" style="40" bestFit="1" customWidth="1"/>
    <col min="5" max="6" width="9.140625" style="40" bestFit="1" customWidth="1"/>
    <col min="7" max="7" width="9.5703125" style="40" customWidth="1"/>
    <col min="8" max="8" width="8.5703125" style="40" customWidth="1"/>
    <col min="9" max="9" width="10.42578125" style="40" customWidth="1"/>
    <col min="10" max="18" width="8.5703125" style="40" bestFit="1" customWidth="1"/>
    <col min="19" max="19" width="10.28515625" style="40" bestFit="1" customWidth="1"/>
    <col min="20" max="16384" width="9" style="1"/>
  </cols>
  <sheetData>
    <row r="1" spans="1:19">
      <c r="A1" s="27" t="s">
        <v>31</v>
      </c>
      <c r="B1" s="27" t="s">
        <v>15</v>
      </c>
      <c r="C1" s="27" t="s">
        <v>27</v>
      </c>
      <c r="D1" s="68">
        <v>2015</v>
      </c>
      <c r="E1" s="68">
        <v>2016</v>
      </c>
      <c r="F1" s="68">
        <v>2017</v>
      </c>
      <c r="G1" s="68">
        <v>2018</v>
      </c>
      <c r="H1" s="68">
        <v>2019</v>
      </c>
      <c r="I1" s="68">
        <v>2020</v>
      </c>
      <c r="J1" s="68" t="s">
        <v>30</v>
      </c>
      <c r="K1" s="68" t="s">
        <v>3</v>
      </c>
      <c r="L1" s="68" t="s">
        <v>4</v>
      </c>
      <c r="M1" s="68" t="s">
        <v>5</v>
      </c>
      <c r="N1" s="68" t="s">
        <v>6</v>
      </c>
      <c r="O1" s="68" t="s">
        <v>7</v>
      </c>
      <c r="P1" s="68" t="s">
        <v>8</v>
      </c>
      <c r="Q1" s="68" t="s">
        <v>9</v>
      </c>
      <c r="R1" s="68" t="s">
        <v>10</v>
      </c>
      <c r="S1" s="68" t="s">
        <v>16</v>
      </c>
    </row>
    <row r="2" spans="1:19">
      <c r="A2" s="105" t="s">
        <v>32</v>
      </c>
      <c r="B2" s="105" t="s">
        <v>33</v>
      </c>
      <c r="C2" s="143" t="s">
        <v>333</v>
      </c>
      <c r="D2" s="165">
        <v>0</v>
      </c>
      <c r="E2" s="165">
        <v>0</v>
      </c>
      <c r="F2" s="165">
        <v>0</v>
      </c>
      <c r="G2" s="165">
        <v>0</v>
      </c>
      <c r="H2" s="165">
        <v>0</v>
      </c>
      <c r="I2" s="165">
        <v>0</v>
      </c>
      <c r="J2" s="165">
        <v>1.6</v>
      </c>
      <c r="K2" s="165">
        <v>6</v>
      </c>
      <c r="L2" s="165">
        <v>22</v>
      </c>
      <c r="M2" s="165">
        <v>30</v>
      </c>
      <c r="N2" s="165">
        <v>32</v>
      </c>
      <c r="O2" s="165">
        <v>34</v>
      </c>
      <c r="P2" s="165">
        <v>34</v>
      </c>
      <c r="Q2" s="165">
        <v>34</v>
      </c>
      <c r="R2" s="165">
        <v>34</v>
      </c>
      <c r="S2" s="165">
        <v>34</v>
      </c>
    </row>
    <row r="3" spans="1:19">
      <c r="A3" s="105" t="s">
        <v>32</v>
      </c>
      <c r="B3" s="105" t="s">
        <v>33</v>
      </c>
      <c r="C3" s="142" t="s">
        <v>208</v>
      </c>
      <c r="D3" s="165">
        <v>28.16</v>
      </c>
      <c r="E3" s="165">
        <v>32.339999999999996</v>
      </c>
      <c r="F3" s="165">
        <v>38.808</v>
      </c>
      <c r="G3" s="165">
        <v>55.44</v>
      </c>
      <c r="H3" s="165">
        <v>54.449999999999996</v>
      </c>
      <c r="I3" s="165">
        <v>54.779999999999994</v>
      </c>
      <c r="J3" s="165">
        <v>46.86</v>
      </c>
      <c r="K3" s="165">
        <v>52.800000000000004</v>
      </c>
      <c r="L3" s="165">
        <v>56.1</v>
      </c>
      <c r="M3" s="165">
        <v>56.1</v>
      </c>
      <c r="N3" s="165">
        <v>76.5</v>
      </c>
      <c r="O3" s="165">
        <v>72</v>
      </c>
      <c r="P3" s="165">
        <v>76.5</v>
      </c>
      <c r="Q3" s="165">
        <v>76.5</v>
      </c>
      <c r="R3" s="165">
        <v>81</v>
      </c>
      <c r="S3" s="165">
        <v>81</v>
      </c>
    </row>
    <row r="4" spans="1:19">
      <c r="A4" s="105" t="s">
        <v>32</v>
      </c>
      <c r="B4" s="105" t="s">
        <v>33</v>
      </c>
      <c r="C4" s="133" t="s">
        <v>206</v>
      </c>
      <c r="D4" s="165">
        <v>18.600000000000001</v>
      </c>
      <c r="E4" s="165">
        <v>23.32</v>
      </c>
      <c r="F4" s="165">
        <v>29.759999999999998</v>
      </c>
      <c r="G4" s="165">
        <v>33.199999999999996</v>
      </c>
      <c r="H4" s="165">
        <v>32.160000000000004</v>
      </c>
      <c r="I4" s="165">
        <v>30.8</v>
      </c>
      <c r="J4" s="165">
        <v>24.4</v>
      </c>
      <c r="K4" s="165">
        <v>36</v>
      </c>
      <c r="L4" s="165">
        <v>38</v>
      </c>
      <c r="M4" s="165">
        <v>42</v>
      </c>
      <c r="N4" s="165">
        <v>44</v>
      </c>
      <c r="O4" s="165">
        <v>45</v>
      </c>
      <c r="P4" s="165">
        <v>45</v>
      </c>
      <c r="Q4" s="165">
        <v>45</v>
      </c>
      <c r="R4" s="165">
        <v>45</v>
      </c>
      <c r="S4" s="165">
        <v>45</v>
      </c>
    </row>
    <row r="5" spans="1:19">
      <c r="A5" s="105" t="s">
        <v>32</v>
      </c>
      <c r="B5" s="105" t="s">
        <v>33</v>
      </c>
      <c r="C5" s="156" t="s">
        <v>325</v>
      </c>
      <c r="D5" s="165">
        <v>0</v>
      </c>
      <c r="E5" s="165">
        <v>0</v>
      </c>
      <c r="F5" s="165">
        <v>0</v>
      </c>
      <c r="G5" s="165">
        <v>0</v>
      </c>
      <c r="H5" s="165">
        <v>0</v>
      </c>
      <c r="I5" s="165">
        <v>0</v>
      </c>
      <c r="J5" s="165">
        <v>0</v>
      </c>
      <c r="K5" s="165">
        <v>0</v>
      </c>
      <c r="L5" s="165">
        <v>0</v>
      </c>
      <c r="M5" s="165">
        <v>10</v>
      </c>
      <c r="N5" s="165">
        <v>12.5</v>
      </c>
      <c r="O5" s="165">
        <v>17.5</v>
      </c>
      <c r="P5" s="165">
        <v>17.5</v>
      </c>
      <c r="Q5" s="165">
        <v>20</v>
      </c>
      <c r="R5" s="165">
        <v>20</v>
      </c>
      <c r="S5" s="165">
        <v>21.25</v>
      </c>
    </row>
    <row r="6" spans="1:19">
      <c r="A6" s="105" t="s">
        <v>32</v>
      </c>
      <c r="B6" s="105" t="s">
        <v>33</v>
      </c>
      <c r="C6" s="156" t="s">
        <v>340</v>
      </c>
      <c r="D6" s="165">
        <v>0</v>
      </c>
      <c r="E6" s="165">
        <v>0</v>
      </c>
      <c r="F6" s="165">
        <v>0</v>
      </c>
      <c r="G6" s="165">
        <v>0.5</v>
      </c>
      <c r="H6" s="165">
        <v>3.09</v>
      </c>
      <c r="I6" s="165">
        <v>16</v>
      </c>
      <c r="J6" s="165">
        <v>21</v>
      </c>
      <c r="K6" s="165">
        <v>25</v>
      </c>
      <c r="L6" s="165">
        <v>25</v>
      </c>
      <c r="M6" s="165">
        <v>25</v>
      </c>
      <c r="N6" s="165">
        <v>25</v>
      </c>
      <c r="O6" s="165">
        <v>25</v>
      </c>
      <c r="P6" s="165">
        <v>25</v>
      </c>
      <c r="Q6" s="165">
        <v>25</v>
      </c>
      <c r="R6" s="165">
        <v>25</v>
      </c>
      <c r="S6" s="165">
        <v>25</v>
      </c>
    </row>
    <row r="7" spans="1:19" s="197" customFormat="1">
      <c r="A7" s="194" t="s">
        <v>32</v>
      </c>
      <c r="B7" s="194" t="s">
        <v>33</v>
      </c>
      <c r="C7" s="195" t="s">
        <v>58</v>
      </c>
      <c r="D7" s="196">
        <v>46.760000000000005</v>
      </c>
      <c r="E7" s="196">
        <v>55.66</v>
      </c>
      <c r="F7" s="196">
        <v>68.567999999999998</v>
      </c>
      <c r="G7" s="196">
        <v>89.139999999999986</v>
      </c>
      <c r="H7" s="196">
        <v>89.7</v>
      </c>
      <c r="I7" s="196">
        <v>101.58</v>
      </c>
      <c r="J7" s="196">
        <v>93.86</v>
      </c>
      <c r="K7" s="196">
        <v>119.80000000000001</v>
      </c>
      <c r="L7" s="196">
        <v>141.1</v>
      </c>
      <c r="M7" s="196">
        <v>163.1</v>
      </c>
      <c r="N7" s="196">
        <v>190</v>
      </c>
      <c r="O7" s="196">
        <v>193.5</v>
      </c>
      <c r="P7" s="196">
        <v>198</v>
      </c>
      <c r="Q7" s="196">
        <v>200.5</v>
      </c>
      <c r="R7" s="196">
        <v>205</v>
      </c>
      <c r="S7" s="196">
        <v>206.25</v>
      </c>
    </row>
    <row r="8" spans="1:19">
      <c r="A8" s="105" t="s">
        <v>32</v>
      </c>
      <c r="B8" s="105" t="s">
        <v>35</v>
      </c>
      <c r="C8" s="135" t="s">
        <v>160</v>
      </c>
      <c r="D8" s="165">
        <v>136.51</v>
      </c>
      <c r="E8" s="165">
        <v>138.5185185185185</v>
      </c>
      <c r="F8" s="165">
        <v>156.75</v>
      </c>
      <c r="G8" s="165">
        <v>159.6</v>
      </c>
      <c r="H8" s="165">
        <v>169.39999999999998</v>
      </c>
      <c r="I8" s="165">
        <v>164.56</v>
      </c>
      <c r="J8" s="165">
        <v>175.45</v>
      </c>
      <c r="K8" s="165">
        <v>165</v>
      </c>
      <c r="L8" s="165">
        <v>165</v>
      </c>
      <c r="M8" s="165">
        <v>171.6</v>
      </c>
      <c r="N8" s="165">
        <v>171.6</v>
      </c>
      <c r="O8" s="165">
        <v>176</v>
      </c>
      <c r="P8" s="165">
        <v>176</v>
      </c>
      <c r="Q8" s="165">
        <v>187</v>
      </c>
      <c r="R8" s="165">
        <v>187</v>
      </c>
      <c r="S8" s="165">
        <v>198</v>
      </c>
    </row>
    <row r="9" spans="1:19">
      <c r="A9" s="105" t="s">
        <v>32</v>
      </c>
      <c r="B9" s="106" t="s">
        <v>35</v>
      </c>
      <c r="C9" s="135" t="s">
        <v>304</v>
      </c>
      <c r="D9" s="165">
        <v>201.05799999999999</v>
      </c>
      <c r="E9" s="165">
        <v>203.77499999999998</v>
      </c>
      <c r="F9" s="165">
        <v>209.209</v>
      </c>
      <c r="G9" s="165">
        <v>200.07000000000002</v>
      </c>
      <c r="H9" s="165">
        <v>203.77499999999998</v>
      </c>
      <c r="I9" s="165">
        <v>203.77499999999998</v>
      </c>
      <c r="J9" s="165">
        <v>213.01280000000003</v>
      </c>
      <c r="K9" s="165">
        <v>197.60000000000002</v>
      </c>
      <c r="L9" s="165">
        <v>197.60000000000002</v>
      </c>
      <c r="M9" s="165">
        <v>209.95</v>
      </c>
      <c r="N9" s="165">
        <v>209.95</v>
      </c>
      <c r="O9" s="165">
        <v>209.95</v>
      </c>
      <c r="P9" s="165">
        <v>222.3</v>
      </c>
      <c r="Q9" s="165">
        <v>222.3</v>
      </c>
      <c r="R9" s="165">
        <v>234.64999999999998</v>
      </c>
      <c r="S9" s="165">
        <v>234.64999999999998</v>
      </c>
    </row>
    <row r="10" spans="1:19">
      <c r="A10" s="105" t="s">
        <v>32</v>
      </c>
      <c r="B10" s="106" t="s">
        <v>35</v>
      </c>
      <c r="C10" s="135" t="s">
        <v>306</v>
      </c>
      <c r="D10" s="165">
        <v>99</v>
      </c>
      <c r="E10" s="165">
        <v>98.603999999999999</v>
      </c>
      <c r="F10" s="165">
        <v>95.7</v>
      </c>
      <c r="G10" s="165">
        <v>104.38999999999999</v>
      </c>
      <c r="H10" s="165">
        <v>106.678</v>
      </c>
      <c r="I10" s="165">
        <v>100.1</v>
      </c>
      <c r="J10" s="165">
        <v>106.10600000000001</v>
      </c>
      <c r="K10" s="165">
        <v>97.5</v>
      </c>
      <c r="L10" s="165">
        <v>97.5</v>
      </c>
      <c r="M10" s="165">
        <v>101.4</v>
      </c>
      <c r="N10" s="165">
        <v>101.4</v>
      </c>
      <c r="O10" s="165">
        <v>104</v>
      </c>
      <c r="P10" s="165">
        <v>104</v>
      </c>
      <c r="Q10" s="165">
        <v>110.5</v>
      </c>
      <c r="R10" s="165">
        <v>110.5</v>
      </c>
      <c r="S10" s="165">
        <v>117</v>
      </c>
    </row>
    <row r="11" spans="1:19">
      <c r="A11" s="105" t="s">
        <v>32</v>
      </c>
      <c r="B11" s="106" t="s">
        <v>35</v>
      </c>
      <c r="C11" s="135" t="s">
        <v>196</v>
      </c>
      <c r="D11" s="165">
        <v>70.328296296296301</v>
      </c>
      <c r="E11" s="165">
        <v>70.400000000000006</v>
      </c>
      <c r="F11" s="165">
        <v>129.80000000000001</v>
      </c>
      <c r="G11" s="165">
        <v>145.19999999999999</v>
      </c>
      <c r="H11" s="165">
        <v>150.29221183800624</v>
      </c>
      <c r="I11" s="165">
        <v>140.79999999999998</v>
      </c>
      <c r="J11" s="165">
        <v>151.14000000000001</v>
      </c>
      <c r="K11" s="165">
        <v>140</v>
      </c>
      <c r="L11" s="165">
        <v>140</v>
      </c>
      <c r="M11" s="165">
        <v>144</v>
      </c>
      <c r="N11" s="165">
        <v>144</v>
      </c>
      <c r="O11" s="165">
        <v>150</v>
      </c>
      <c r="P11" s="165">
        <v>150</v>
      </c>
      <c r="Q11" s="165">
        <v>156</v>
      </c>
      <c r="R11" s="165">
        <v>156</v>
      </c>
      <c r="S11" s="165">
        <v>160</v>
      </c>
    </row>
    <row r="12" spans="1:19">
      <c r="A12" s="105" t="s">
        <v>32</v>
      </c>
      <c r="B12" s="106" t="s">
        <v>35</v>
      </c>
      <c r="C12" s="135" t="s">
        <v>296</v>
      </c>
      <c r="D12" s="165">
        <v>61.05</v>
      </c>
      <c r="E12" s="165">
        <v>62.7</v>
      </c>
      <c r="F12" s="165">
        <v>69.596999999999994</v>
      </c>
      <c r="G12" s="165">
        <v>79.8</v>
      </c>
      <c r="H12" s="165">
        <v>73.149999999999991</v>
      </c>
      <c r="I12" s="165">
        <v>71.060000000000016</v>
      </c>
      <c r="J12" s="165">
        <v>76.284999999999997</v>
      </c>
      <c r="K12" s="165">
        <v>71.25</v>
      </c>
      <c r="L12" s="165">
        <v>71.25</v>
      </c>
      <c r="M12" s="165">
        <v>74.100000000000009</v>
      </c>
      <c r="N12" s="165">
        <v>74.100000000000009</v>
      </c>
      <c r="O12" s="165">
        <v>76</v>
      </c>
      <c r="P12" s="165">
        <v>76</v>
      </c>
      <c r="Q12" s="165">
        <v>80.75</v>
      </c>
      <c r="R12" s="165">
        <v>80.75</v>
      </c>
      <c r="S12" s="165">
        <v>85.5</v>
      </c>
    </row>
    <row r="13" spans="1:19">
      <c r="A13" s="105" t="s">
        <v>32</v>
      </c>
      <c r="B13" s="106" t="s">
        <v>35</v>
      </c>
      <c r="C13" s="135" t="s">
        <v>212</v>
      </c>
      <c r="D13" s="165">
        <v>51.480000000000004</v>
      </c>
      <c r="E13" s="165">
        <v>52.800000000000004</v>
      </c>
      <c r="F13" s="165">
        <v>54.12</v>
      </c>
      <c r="G13" s="165">
        <v>49.5</v>
      </c>
      <c r="H13" s="165">
        <v>75.152000000000001</v>
      </c>
      <c r="I13" s="165">
        <v>66.88000000000001</v>
      </c>
      <c r="J13" s="165">
        <v>68.640000000000015</v>
      </c>
      <c r="K13" s="165">
        <v>64</v>
      </c>
      <c r="L13" s="165">
        <v>64</v>
      </c>
      <c r="M13" s="165">
        <v>68</v>
      </c>
      <c r="N13" s="165">
        <v>68</v>
      </c>
      <c r="O13" s="165">
        <v>68</v>
      </c>
      <c r="P13" s="165">
        <v>72</v>
      </c>
      <c r="Q13" s="165">
        <v>72</v>
      </c>
      <c r="R13" s="165">
        <v>76</v>
      </c>
      <c r="S13" s="165">
        <v>76</v>
      </c>
    </row>
    <row r="14" spans="1:19">
      <c r="A14" s="105" t="s">
        <v>32</v>
      </c>
      <c r="B14" s="106" t="s">
        <v>35</v>
      </c>
      <c r="C14" s="135" t="s">
        <v>307</v>
      </c>
      <c r="D14" s="165">
        <v>101.67300000000003</v>
      </c>
      <c r="E14" s="165">
        <v>108.10799999999999</v>
      </c>
      <c r="F14" s="165">
        <v>102.96000000000001</v>
      </c>
      <c r="G14" s="165">
        <v>100.38600000000001</v>
      </c>
      <c r="H14" s="165">
        <v>114.54299999999999</v>
      </c>
      <c r="I14" s="165">
        <v>90.733500000000006</v>
      </c>
      <c r="J14" s="165">
        <v>98.198100000000011</v>
      </c>
      <c r="K14" s="165">
        <v>91.26</v>
      </c>
      <c r="L14" s="165">
        <v>93.600000000000009</v>
      </c>
      <c r="M14" s="165">
        <v>93.600000000000009</v>
      </c>
      <c r="N14" s="165">
        <v>99.45</v>
      </c>
      <c r="O14" s="165">
        <v>99.45</v>
      </c>
      <c r="P14" s="165">
        <v>99.45</v>
      </c>
      <c r="Q14" s="165">
        <v>105.3</v>
      </c>
      <c r="R14" s="165">
        <v>105.3</v>
      </c>
      <c r="S14" s="165">
        <v>111.14999999999999</v>
      </c>
    </row>
    <row r="15" spans="1:19">
      <c r="A15" s="105" t="s">
        <v>32</v>
      </c>
      <c r="B15" s="106" t="s">
        <v>35</v>
      </c>
      <c r="C15" s="135" t="s">
        <v>305</v>
      </c>
      <c r="D15" s="165">
        <v>64.350000000000009</v>
      </c>
      <c r="E15" s="165">
        <v>68.474999999999994</v>
      </c>
      <c r="F15" s="165">
        <v>70.95</v>
      </c>
      <c r="G15" s="165">
        <v>61.875</v>
      </c>
      <c r="H15" s="165">
        <v>63.524999999999999</v>
      </c>
      <c r="I15" s="165">
        <v>56.92499999999999</v>
      </c>
      <c r="J15" s="165">
        <v>59.894999999999996</v>
      </c>
      <c r="K15" s="165">
        <v>56.25</v>
      </c>
      <c r="L15" s="165">
        <v>56.25</v>
      </c>
      <c r="M15" s="165">
        <v>58.5</v>
      </c>
      <c r="N15" s="165">
        <v>58.5</v>
      </c>
      <c r="O15" s="165">
        <v>60</v>
      </c>
      <c r="P15" s="165">
        <v>60</v>
      </c>
      <c r="Q15" s="165">
        <v>63.75</v>
      </c>
      <c r="R15" s="165">
        <v>63.75</v>
      </c>
      <c r="S15" s="165">
        <v>67.5</v>
      </c>
    </row>
    <row r="16" spans="1:19">
      <c r="A16" s="105" t="s">
        <v>32</v>
      </c>
      <c r="B16" s="106" t="s">
        <v>35</v>
      </c>
      <c r="C16" s="135" t="s">
        <v>309</v>
      </c>
      <c r="D16" s="165">
        <v>44.66</v>
      </c>
      <c r="E16" s="165">
        <v>49.125999999999998</v>
      </c>
      <c r="F16" s="165">
        <v>48.488000000000007</v>
      </c>
      <c r="G16" s="165">
        <v>51.040000000000006</v>
      </c>
      <c r="H16" s="165">
        <v>47.849999999999994</v>
      </c>
      <c r="I16" s="165">
        <v>47.849999999999994</v>
      </c>
      <c r="J16" s="165">
        <v>49.764000000000003</v>
      </c>
      <c r="K16" s="165">
        <v>46.400000000000006</v>
      </c>
      <c r="L16" s="165">
        <v>46.400000000000006</v>
      </c>
      <c r="M16" s="165">
        <v>49.3</v>
      </c>
      <c r="N16" s="165">
        <v>49.3</v>
      </c>
      <c r="O16" s="165">
        <v>49.3</v>
      </c>
      <c r="P16" s="165">
        <v>52.2</v>
      </c>
      <c r="Q16" s="165">
        <v>52.2</v>
      </c>
      <c r="R16" s="165">
        <v>55.099999999999994</v>
      </c>
      <c r="S16" s="165">
        <v>55.099999999999994</v>
      </c>
    </row>
    <row r="17" spans="1:19">
      <c r="A17" s="105" t="s">
        <v>32</v>
      </c>
      <c r="B17" s="106" t="s">
        <v>35</v>
      </c>
      <c r="C17" s="135" t="s">
        <v>308</v>
      </c>
      <c r="D17" s="165">
        <v>41.25</v>
      </c>
      <c r="E17" s="165">
        <v>41.800000000000004</v>
      </c>
      <c r="F17" s="165">
        <v>43.45</v>
      </c>
      <c r="G17" s="165">
        <v>41.800000000000004</v>
      </c>
      <c r="H17" s="165">
        <v>40.699999999999996</v>
      </c>
      <c r="I17" s="165">
        <v>40.699999999999996</v>
      </c>
      <c r="J17" s="165">
        <v>39.875</v>
      </c>
      <c r="K17" s="165">
        <v>37.5</v>
      </c>
      <c r="L17" s="165">
        <v>37.5</v>
      </c>
      <c r="M17" s="165">
        <v>39</v>
      </c>
      <c r="N17" s="165">
        <v>39</v>
      </c>
      <c r="O17" s="165">
        <v>40</v>
      </c>
      <c r="P17" s="165">
        <v>40</v>
      </c>
      <c r="Q17" s="165">
        <v>42.5</v>
      </c>
      <c r="R17" s="165">
        <v>42.5</v>
      </c>
      <c r="S17" s="165">
        <v>45</v>
      </c>
    </row>
    <row r="18" spans="1:19">
      <c r="A18" s="105" t="s">
        <v>32</v>
      </c>
      <c r="B18" s="106" t="s">
        <v>35</v>
      </c>
      <c r="C18" s="135" t="s">
        <v>149</v>
      </c>
      <c r="D18" s="165">
        <v>32.471999999999994</v>
      </c>
      <c r="E18" s="165">
        <v>35.628999999999998</v>
      </c>
      <c r="F18" s="165">
        <v>33.824999999999996</v>
      </c>
      <c r="G18" s="165">
        <v>34.529687500000001</v>
      </c>
      <c r="H18" s="165">
        <v>33.373999999999995</v>
      </c>
      <c r="I18" s="165">
        <v>32.923000000000009</v>
      </c>
      <c r="J18" s="165">
        <v>35.493700000000004</v>
      </c>
      <c r="K18" s="165">
        <v>32.800000000000004</v>
      </c>
      <c r="L18" s="165">
        <v>32.800000000000004</v>
      </c>
      <c r="M18" s="165">
        <v>34.85</v>
      </c>
      <c r="N18" s="165">
        <v>34.85</v>
      </c>
      <c r="O18" s="165">
        <v>34.85</v>
      </c>
      <c r="P18" s="165">
        <v>36.9</v>
      </c>
      <c r="Q18" s="165">
        <v>36.9</v>
      </c>
      <c r="R18" s="165">
        <v>38.949999999999996</v>
      </c>
      <c r="S18" s="165">
        <v>38.949999999999996</v>
      </c>
    </row>
    <row r="19" spans="1:19">
      <c r="A19" s="105" t="s">
        <v>32</v>
      </c>
      <c r="B19" s="105" t="s">
        <v>35</v>
      </c>
      <c r="C19" s="135" t="s">
        <v>159</v>
      </c>
      <c r="D19" s="165">
        <v>33.824999999999996</v>
      </c>
      <c r="E19" s="165">
        <v>36.530999999999999</v>
      </c>
      <c r="F19" s="165">
        <v>33.373999999999995</v>
      </c>
      <c r="G19" s="165">
        <v>33.824999999999996</v>
      </c>
      <c r="H19" s="165">
        <v>33.373999999999995</v>
      </c>
      <c r="I19" s="165">
        <v>35.178000000000004</v>
      </c>
      <c r="J19" s="165">
        <v>36.440800000000003</v>
      </c>
      <c r="K19" s="165">
        <v>33.619999999999997</v>
      </c>
      <c r="L19" s="165">
        <v>33.619999999999997</v>
      </c>
      <c r="M19" s="165">
        <v>34.85</v>
      </c>
      <c r="N19" s="165">
        <v>34.85</v>
      </c>
      <c r="O19" s="165">
        <v>34.85</v>
      </c>
      <c r="P19" s="165">
        <v>36.9</v>
      </c>
      <c r="Q19" s="165">
        <v>36.9</v>
      </c>
      <c r="R19" s="165">
        <v>38.949999999999996</v>
      </c>
      <c r="S19" s="165">
        <v>38.949999999999996</v>
      </c>
    </row>
    <row r="20" spans="1:19">
      <c r="A20" s="105" t="s">
        <v>32</v>
      </c>
      <c r="B20" s="105" t="s">
        <v>35</v>
      </c>
      <c r="C20" s="135" t="s">
        <v>153</v>
      </c>
      <c r="D20" s="165">
        <v>50.687999999999995</v>
      </c>
      <c r="E20" s="165">
        <v>52.8</v>
      </c>
      <c r="F20" s="165">
        <v>52.147512195121948</v>
      </c>
      <c r="G20" s="165">
        <v>52.679804878048778</v>
      </c>
      <c r="H20" s="165">
        <v>52.920195121951224</v>
      </c>
      <c r="I20" s="165">
        <v>47.872</v>
      </c>
      <c r="J20" s="165">
        <v>46.721560975609769</v>
      </c>
      <c r="K20" s="165">
        <v>43.52</v>
      </c>
      <c r="L20" s="165">
        <v>44.8</v>
      </c>
      <c r="M20" s="165">
        <v>46.08</v>
      </c>
      <c r="N20" s="165">
        <v>46.08</v>
      </c>
      <c r="O20" s="165">
        <v>48</v>
      </c>
      <c r="P20" s="165">
        <v>48</v>
      </c>
      <c r="Q20" s="165">
        <v>49.92</v>
      </c>
      <c r="R20" s="165">
        <v>49.92</v>
      </c>
      <c r="S20" s="165">
        <v>51.2</v>
      </c>
    </row>
    <row r="21" spans="1:19" s="39" customFormat="1">
      <c r="A21" s="358"/>
      <c r="B21" s="358"/>
      <c r="C21" s="261" t="s">
        <v>346</v>
      </c>
      <c r="D21" s="359">
        <v>0</v>
      </c>
      <c r="E21" s="359">
        <v>0</v>
      </c>
      <c r="F21" s="359">
        <v>0</v>
      </c>
      <c r="G21" s="359">
        <v>0</v>
      </c>
      <c r="H21" s="359">
        <v>0</v>
      </c>
      <c r="I21" s="359">
        <v>0</v>
      </c>
      <c r="J21" s="359">
        <v>0</v>
      </c>
      <c r="K21" s="359">
        <v>0</v>
      </c>
      <c r="L21" s="359">
        <v>0</v>
      </c>
      <c r="M21" s="359">
        <v>49</v>
      </c>
      <c r="N21" s="359">
        <v>52.5</v>
      </c>
      <c r="O21" s="359">
        <v>52.5</v>
      </c>
      <c r="P21" s="359">
        <v>56</v>
      </c>
      <c r="Q21" s="359">
        <v>56</v>
      </c>
      <c r="R21" s="359">
        <v>59.5</v>
      </c>
      <c r="S21" s="359">
        <v>59.5</v>
      </c>
    </row>
    <row r="22" spans="1:19" s="39" customFormat="1">
      <c r="A22" s="358"/>
      <c r="B22" s="358"/>
      <c r="C22" s="261" t="s">
        <v>347</v>
      </c>
      <c r="D22" s="359">
        <v>0</v>
      </c>
      <c r="E22" s="359">
        <v>0</v>
      </c>
      <c r="F22" s="359">
        <v>0</v>
      </c>
      <c r="G22" s="359">
        <v>0</v>
      </c>
      <c r="H22" s="359">
        <v>0</v>
      </c>
      <c r="I22" s="359">
        <v>0</v>
      </c>
      <c r="J22" s="359">
        <v>0</v>
      </c>
      <c r="K22" s="359">
        <v>0</v>
      </c>
      <c r="L22" s="359">
        <v>14</v>
      </c>
      <c r="M22" s="359">
        <v>14</v>
      </c>
      <c r="N22" s="359">
        <v>15</v>
      </c>
      <c r="O22" s="359">
        <v>15</v>
      </c>
      <c r="P22" s="359">
        <v>16</v>
      </c>
      <c r="Q22" s="359">
        <v>16</v>
      </c>
      <c r="R22" s="359">
        <v>17</v>
      </c>
      <c r="S22" s="359">
        <v>17</v>
      </c>
    </row>
    <row r="23" spans="1:19">
      <c r="A23" s="105" t="s">
        <v>32</v>
      </c>
      <c r="B23" s="106" t="s">
        <v>35</v>
      </c>
      <c r="C23" s="135" t="s">
        <v>12</v>
      </c>
      <c r="D23" s="165">
        <v>95.039999999999992</v>
      </c>
      <c r="E23" s="165">
        <v>115.038</v>
      </c>
      <c r="F23" s="165">
        <v>120.38400000000001</v>
      </c>
      <c r="G23" s="165">
        <v>146.59200000000001</v>
      </c>
      <c r="H23" s="165">
        <v>154.44</v>
      </c>
      <c r="I23" s="165">
        <v>154.44</v>
      </c>
      <c r="J23" s="165">
        <v>172.095</v>
      </c>
      <c r="K23" s="165">
        <v>157.5</v>
      </c>
      <c r="L23" s="165">
        <v>128.5</v>
      </c>
      <c r="M23" s="165">
        <v>134.20000000000002</v>
      </c>
      <c r="N23" s="165">
        <v>133.20000000000002</v>
      </c>
      <c r="O23" s="165">
        <v>137</v>
      </c>
      <c r="P23" s="165">
        <v>136</v>
      </c>
      <c r="Q23" s="165">
        <v>145.5</v>
      </c>
      <c r="R23" s="165">
        <v>144.5</v>
      </c>
      <c r="S23" s="165">
        <v>150.19999999999999</v>
      </c>
    </row>
    <row r="24" spans="1:19" s="197" customFormat="1">
      <c r="A24" s="194" t="s">
        <v>32</v>
      </c>
      <c r="B24" s="198" t="s">
        <v>35</v>
      </c>
      <c r="C24" s="199" t="s">
        <v>58</v>
      </c>
      <c r="D24" s="196">
        <v>1083.3842962962963</v>
      </c>
      <c r="E24" s="196">
        <v>1134.3045185185183</v>
      </c>
      <c r="F24" s="196">
        <v>1220.7545121951221</v>
      </c>
      <c r="G24" s="196">
        <v>1261.2874923780487</v>
      </c>
      <c r="H24" s="196">
        <v>1319.1734069599574</v>
      </c>
      <c r="I24" s="196">
        <v>1253.7965000000002</v>
      </c>
      <c r="J24" s="196">
        <v>1329.1169609756096</v>
      </c>
      <c r="K24" s="196">
        <v>1234.1999999999998</v>
      </c>
      <c r="L24" s="196">
        <v>1222.82</v>
      </c>
      <c r="M24" s="196">
        <v>1322.4299999999998</v>
      </c>
      <c r="N24" s="196">
        <v>1331.7799999999997</v>
      </c>
      <c r="O24" s="196">
        <v>1354.8999999999999</v>
      </c>
      <c r="P24" s="196">
        <v>1381.7500000000002</v>
      </c>
      <c r="Q24" s="196">
        <v>1433.5200000000002</v>
      </c>
      <c r="R24" s="196">
        <v>1460.3700000000001</v>
      </c>
      <c r="S24" s="196">
        <v>1505.7</v>
      </c>
    </row>
    <row r="25" spans="1:19">
      <c r="A25" s="105" t="s">
        <v>32</v>
      </c>
      <c r="B25" s="105" t="s">
        <v>43</v>
      </c>
      <c r="C25" s="145" t="s">
        <v>159</v>
      </c>
      <c r="D25" s="165">
        <v>28.799999999999997</v>
      </c>
      <c r="E25" s="165">
        <v>29.6</v>
      </c>
      <c r="F25" s="165">
        <v>30.4</v>
      </c>
      <c r="G25" s="165">
        <v>31.200000000000003</v>
      </c>
      <c r="H25" s="165">
        <v>29.2</v>
      </c>
      <c r="I25" s="165">
        <v>31.200000000000006</v>
      </c>
      <c r="J25" s="165">
        <v>29.759999999999998</v>
      </c>
      <c r="K25" s="165">
        <v>30</v>
      </c>
      <c r="L25" s="165">
        <v>30</v>
      </c>
      <c r="M25" s="165">
        <v>31.200000000000003</v>
      </c>
      <c r="N25" s="165">
        <v>31.200000000000003</v>
      </c>
      <c r="O25" s="165">
        <v>32</v>
      </c>
      <c r="P25" s="165">
        <v>32</v>
      </c>
      <c r="Q25" s="165">
        <v>34</v>
      </c>
      <c r="R25" s="165">
        <v>34</v>
      </c>
      <c r="S25" s="165">
        <v>34</v>
      </c>
    </row>
    <row r="26" spans="1:19">
      <c r="A26" s="105" t="s">
        <v>32</v>
      </c>
      <c r="B26" s="105" t="s">
        <v>43</v>
      </c>
      <c r="C26" s="145" t="s">
        <v>217</v>
      </c>
      <c r="D26" s="165">
        <v>29.6</v>
      </c>
      <c r="E26" s="165">
        <v>31.200000000000003</v>
      </c>
      <c r="F26" s="165">
        <v>30</v>
      </c>
      <c r="G26" s="165">
        <v>28.799999999999997</v>
      </c>
      <c r="H26" s="165">
        <v>29.6</v>
      </c>
      <c r="I26" s="165">
        <v>28.4</v>
      </c>
      <c r="J26" s="165">
        <v>29</v>
      </c>
      <c r="K26" s="165">
        <v>28.799999999999997</v>
      </c>
      <c r="L26" s="165">
        <v>28.799999999999997</v>
      </c>
      <c r="M26" s="165">
        <v>30</v>
      </c>
      <c r="N26" s="165">
        <v>30</v>
      </c>
      <c r="O26" s="165">
        <v>31.200000000000003</v>
      </c>
      <c r="P26" s="165">
        <v>31.200000000000003</v>
      </c>
      <c r="Q26" s="165">
        <v>32</v>
      </c>
      <c r="R26" s="165">
        <v>32</v>
      </c>
      <c r="S26" s="165">
        <v>34</v>
      </c>
    </row>
    <row r="27" spans="1:19">
      <c r="A27" s="105" t="s">
        <v>32</v>
      </c>
      <c r="B27" s="105" t="s">
        <v>43</v>
      </c>
      <c r="C27" s="145" t="s">
        <v>336</v>
      </c>
      <c r="D27" s="165">
        <v>82</v>
      </c>
      <c r="E27" s="165">
        <v>83.12</v>
      </c>
      <c r="F27" s="165">
        <v>84</v>
      </c>
      <c r="G27" s="165">
        <v>81</v>
      </c>
      <c r="H27" s="165">
        <v>96</v>
      </c>
      <c r="I27" s="165">
        <v>98.64</v>
      </c>
      <c r="J27" s="165">
        <v>96.84</v>
      </c>
      <c r="K27" s="165">
        <v>98.399999999999991</v>
      </c>
      <c r="L27" s="165">
        <v>102</v>
      </c>
      <c r="M27" s="165">
        <v>102</v>
      </c>
      <c r="N27" s="165">
        <v>105.6</v>
      </c>
      <c r="O27" s="165">
        <v>105.6</v>
      </c>
      <c r="P27" s="165">
        <v>108</v>
      </c>
      <c r="Q27" s="165">
        <v>108</v>
      </c>
      <c r="R27" s="165">
        <v>114</v>
      </c>
      <c r="S27" s="165">
        <v>114</v>
      </c>
    </row>
    <row r="28" spans="1:19" s="197" customFormat="1">
      <c r="A28" s="194" t="s">
        <v>32</v>
      </c>
      <c r="B28" s="194" t="s">
        <v>43</v>
      </c>
      <c r="C28" s="198" t="s">
        <v>58</v>
      </c>
      <c r="D28" s="196">
        <v>140.4</v>
      </c>
      <c r="E28" s="196">
        <v>143.92000000000002</v>
      </c>
      <c r="F28" s="196">
        <v>144.4</v>
      </c>
      <c r="G28" s="196">
        <v>141</v>
      </c>
      <c r="H28" s="196">
        <v>154.80000000000001</v>
      </c>
      <c r="I28" s="196">
        <v>158.24</v>
      </c>
      <c r="J28" s="196">
        <v>155.6</v>
      </c>
      <c r="K28" s="196">
        <v>157.19999999999999</v>
      </c>
      <c r="L28" s="196">
        <v>160.80000000000001</v>
      </c>
      <c r="M28" s="196">
        <v>163.19999999999999</v>
      </c>
      <c r="N28" s="196">
        <v>166.8</v>
      </c>
      <c r="O28" s="196">
        <v>168.8</v>
      </c>
      <c r="P28" s="196">
        <v>171.2</v>
      </c>
      <c r="Q28" s="196">
        <v>174</v>
      </c>
      <c r="R28" s="196">
        <v>180</v>
      </c>
      <c r="S28" s="196">
        <v>182</v>
      </c>
    </row>
    <row r="29" spans="1:19">
      <c r="A29" s="105" t="s">
        <v>32</v>
      </c>
      <c r="B29" s="105" t="s">
        <v>50</v>
      </c>
      <c r="C29" s="336" t="s">
        <v>159</v>
      </c>
      <c r="D29" s="165">
        <v>21.599999999999998</v>
      </c>
      <c r="E29" s="165">
        <v>22.5</v>
      </c>
      <c r="F29" s="165">
        <v>22.5</v>
      </c>
      <c r="G29" s="165">
        <v>22</v>
      </c>
      <c r="H29" s="165">
        <v>23.1</v>
      </c>
      <c r="I29" s="165">
        <v>21.6</v>
      </c>
      <c r="J29" s="165">
        <v>22.95</v>
      </c>
      <c r="K29" s="165">
        <v>23.400000000000002</v>
      </c>
      <c r="L29" s="165">
        <v>23.400000000000002</v>
      </c>
      <c r="M29" s="165">
        <v>24</v>
      </c>
      <c r="N29" s="165">
        <v>24</v>
      </c>
      <c r="O29" s="165">
        <v>24.599999999999998</v>
      </c>
      <c r="P29" s="165">
        <v>24.599999999999998</v>
      </c>
      <c r="Q29" s="165">
        <v>25.5</v>
      </c>
      <c r="R29" s="165">
        <v>25.5</v>
      </c>
      <c r="S29" s="165">
        <v>25.5</v>
      </c>
    </row>
    <row r="30" spans="1:19">
      <c r="A30" s="105" t="s">
        <v>32</v>
      </c>
      <c r="B30" s="105" t="s">
        <v>50</v>
      </c>
      <c r="C30" s="336" t="s">
        <v>196</v>
      </c>
      <c r="D30" s="165">
        <v>60</v>
      </c>
      <c r="E30" s="165">
        <v>62.4</v>
      </c>
      <c r="F30" s="165">
        <v>60</v>
      </c>
      <c r="G30" s="165">
        <v>60</v>
      </c>
      <c r="H30" s="165">
        <v>62.4</v>
      </c>
      <c r="I30" s="165">
        <v>53.6</v>
      </c>
      <c r="J30" s="165">
        <v>57.84</v>
      </c>
      <c r="K30" s="165">
        <v>60</v>
      </c>
      <c r="L30" s="165">
        <v>60</v>
      </c>
      <c r="M30" s="165">
        <v>62.4</v>
      </c>
      <c r="N30" s="165">
        <v>62.4</v>
      </c>
      <c r="O30" s="165">
        <v>64</v>
      </c>
      <c r="P30" s="165">
        <v>64</v>
      </c>
      <c r="Q30" s="165">
        <v>65.599999999999994</v>
      </c>
      <c r="R30" s="165">
        <v>65.599999999999994</v>
      </c>
      <c r="S30" s="165">
        <v>67.2</v>
      </c>
    </row>
    <row r="31" spans="1:19">
      <c r="A31" s="105" t="s">
        <v>32</v>
      </c>
      <c r="B31" s="105" t="s">
        <v>50</v>
      </c>
      <c r="C31" s="336" t="s">
        <v>196</v>
      </c>
      <c r="D31" s="165">
        <v>56.8</v>
      </c>
      <c r="E31" s="165">
        <v>57.6</v>
      </c>
      <c r="F31" s="165">
        <v>53.9</v>
      </c>
      <c r="G31" s="165">
        <v>55.18</v>
      </c>
      <c r="H31" s="165">
        <v>56</v>
      </c>
      <c r="I31" s="165">
        <v>43.42</v>
      </c>
      <c r="J31" s="165">
        <v>48.54</v>
      </c>
      <c r="K31" s="165">
        <v>49.6</v>
      </c>
      <c r="L31" s="165">
        <v>52</v>
      </c>
      <c r="M31" s="165">
        <v>54.4</v>
      </c>
      <c r="N31" s="165">
        <v>56</v>
      </c>
      <c r="O31" s="165">
        <v>60</v>
      </c>
      <c r="P31" s="165">
        <v>60</v>
      </c>
      <c r="Q31" s="165">
        <v>62.4</v>
      </c>
      <c r="R31" s="165">
        <v>62.4</v>
      </c>
      <c r="S31" s="165">
        <v>64</v>
      </c>
    </row>
    <row r="32" spans="1:19">
      <c r="A32" s="105" t="s">
        <v>32</v>
      </c>
      <c r="B32" s="105" t="s">
        <v>50</v>
      </c>
      <c r="C32" s="336" t="s">
        <v>183</v>
      </c>
      <c r="D32" s="165">
        <v>55.3</v>
      </c>
      <c r="E32" s="165">
        <v>58.1</v>
      </c>
      <c r="F32" s="165">
        <v>56.7</v>
      </c>
      <c r="G32" s="165">
        <v>62.4</v>
      </c>
      <c r="H32" s="165">
        <v>64</v>
      </c>
      <c r="I32" s="165">
        <v>57.21</v>
      </c>
      <c r="J32" s="165">
        <v>60.56</v>
      </c>
      <c r="K32" s="165">
        <v>70.2</v>
      </c>
      <c r="L32" s="165">
        <v>70.2</v>
      </c>
      <c r="M32" s="165">
        <v>72</v>
      </c>
      <c r="N32" s="165">
        <v>72</v>
      </c>
      <c r="O32" s="165">
        <v>73.8</v>
      </c>
      <c r="P32" s="165">
        <v>73.8</v>
      </c>
      <c r="Q32" s="165">
        <v>76.5</v>
      </c>
      <c r="R32" s="165">
        <v>76.5</v>
      </c>
      <c r="S32" s="165">
        <v>79.2</v>
      </c>
    </row>
    <row r="33" spans="1:19">
      <c r="A33" s="105" t="s">
        <v>32</v>
      </c>
      <c r="B33" s="105" t="s">
        <v>50</v>
      </c>
      <c r="C33" s="336" t="s">
        <v>12</v>
      </c>
      <c r="D33" s="165">
        <v>18.36</v>
      </c>
      <c r="E33" s="165">
        <v>21</v>
      </c>
      <c r="F33" s="165">
        <v>19.5</v>
      </c>
      <c r="G33" s="165">
        <v>27.75</v>
      </c>
      <c r="H33" s="165">
        <v>27.75</v>
      </c>
      <c r="I33" s="165">
        <v>27.75</v>
      </c>
      <c r="J33" s="165">
        <v>28.49</v>
      </c>
      <c r="K33" s="165">
        <v>29.6</v>
      </c>
      <c r="L33" s="165">
        <v>29.6</v>
      </c>
      <c r="M33" s="165">
        <v>30.34</v>
      </c>
      <c r="N33" s="165">
        <v>30.34</v>
      </c>
      <c r="O33" s="165">
        <v>31.45</v>
      </c>
      <c r="P33" s="165">
        <v>31.45</v>
      </c>
      <c r="Q33" s="165">
        <v>32.56</v>
      </c>
      <c r="R33" s="165">
        <v>32.56</v>
      </c>
      <c r="S33" s="165">
        <v>33.299999999999997</v>
      </c>
    </row>
    <row r="34" spans="1:19" s="197" customFormat="1">
      <c r="A34" s="194" t="s">
        <v>32</v>
      </c>
      <c r="B34" s="194" t="s">
        <v>50</v>
      </c>
      <c r="C34" s="195" t="s">
        <v>58</v>
      </c>
      <c r="D34" s="196">
        <v>212.06</v>
      </c>
      <c r="E34" s="196">
        <v>221.6</v>
      </c>
      <c r="F34" s="196">
        <v>212.60000000000002</v>
      </c>
      <c r="G34" s="196">
        <v>227.33</v>
      </c>
      <c r="H34" s="196">
        <v>233.25</v>
      </c>
      <c r="I34" s="196">
        <v>203.58</v>
      </c>
      <c r="J34" s="196">
        <v>218.38000000000002</v>
      </c>
      <c r="K34" s="196">
        <v>232.79999999999998</v>
      </c>
      <c r="L34" s="196">
        <v>235.20000000000002</v>
      </c>
      <c r="M34" s="196">
        <v>243.14000000000001</v>
      </c>
      <c r="N34" s="196">
        <v>244.74</v>
      </c>
      <c r="O34" s="196">
        <v>253.84999999999997</v>
      </c>
      <c r="P34" s="196">
        <v>253.84999999999997</v>
      </c>
      <c r="Q34" s="196">
        <v>262.56</v>
      </c>
      <c r="R34" s="196">
        <v>262.56</v>
      </c>
      <c r="S34" s="196">
        <v>269.2</v>
      </c>
    </row>
    <row r="35" spans="1:19">
      <c r="A35" s="105" t="s">
        <v>32</v>
      </c>
      <c r="B35" s="105" t="s">
        <v>52</v>
      </c>
      <c r="C35" s="157" t="s">
        <v>150</v>
      </c>
      <c r="D35" s="165">
        <v>157.5</v>
      </c>
      <c r="E35" s="165">
        <v>161.69999999999999</v>
      </c>
      <c r="F35" s="165">
        <v>165.9</v>
      </c>
      <c r="G35" s="165">
        <v>157.5</v>
      </c>
      <c r="H35" s="165">
        <v>165.9</v>
      </c>
      <c r="I35" s="165">
        <v>159.6</v>
      </c>
      <c r="J35" s="165">
        <v>187.22</v>
      </c>
      <c r="K35" s="165">
        <v>188.6</v>
      </c>
      <c r="L35" s="165">
        <v>188.6</v>
      </c>
      <c r="M35" s="165">
        <v>195.5</v>
      </c>
      <c r="N35" s="165">
        <v>195.5</v>
      </c>
      <c r="O35" s="165">
        <v>202.4</v>
      </c>
      <c r="P35" s="165">
        <v>202.4</v>
      </c>
      <c r="Q35" s="165">
        <v>207</v>
      </c>
      <c r="R35" s="165">
        <v>207</v>
      </c>
      <c r="S35" s="165">
        <v>211.6</v>
      </c>
    </row>
    <row r="36" spans="1:19">
      <c r="A36" s="105" t="s">
        <v>32</v>
      </c>
      <c r="B36" s="106" t="s">
        <v>52</v>
      </c>
      <c r="C36" s="157" t="s">
        <v>151</v>
      </c>
      <c r="D36" s="165">
        <v>36.5</v>
      </c>
      <c r="E36" s="165">
        <v>38</v>
      </c>
      <c r="F36" s="165">
        <v>38.15</v>
      </c>
      <c r="G36" s="165">
        <v>53.9</v>
      </c>
      <c r="H36" s="165">
        <v>77</v>
      </c>
      <c r="I36" s="165">
        <v>69</v>
      </c>
      <c r="J36" s="165">
        <v>76.7</v>
      </c>
      <c r="K36" s="165">
        <v>78</v>
      </c>
      <c r="L36" s="165">
        <v>78</v>
      </c>
      <c r="M36" s="165">
        <v>80</v>
      </c>
      <c r="N36" s="165">
        <v>80</v>
      </c>
      <c r="O36" s="165">
        <v>85</v>
      </c>
      <c r="P36" s="165">
        <v>85</v>
      </c>
      <c r="Q36" s="165">
        <v>88</v>
      </c>
      <c r="R36" s="165">
        <v>88</v>
      </c>
      <c r="S36" s="165">
        <v>90</v>
      </c>
    </row>
    <row r="37" spans="1:19">
      <c r="A37" s="105" t="s">
        <v>32</v>
      </c>
      <c r="B37" s="106" t="s">
        <v>52</v>
      </c>
      <c r="C37" s="135" t="s">
        <v>12</v>
      </c>
      <c r="D37" s="165">
        <v>0</v>
      </c>
      <c r="E37" s="165">
        <v>0</v>
      </c>
      <c r="F37" s="165">
        <v>0</v>
      </c>
      <c r="G37" s="165">
        <v>0</v>
      </c>
      <c r="H37" s="165">
        <v>0</v>
      </c>
      <c r="I37" s="165">
        <v>0</v>
      </c>
      <c r="J37" s="165">
        <v>0</v>
      </c>
      <c r="K37" s="165">
        <v>0</v>
      </c>
      <c r="L37" s="165">
        <v>0</v>
      </c>
      <c r="M37" s="165">
        <v>0</v>
      </c>
      <c r="N37" s="165">
        <v>0</v>
      </c>
      <c r="O37" s="165">
        <v>0</v>
      </c>
      <c r="P37" s="165">
        <v>0</v>
      </c>
      <c r="Q37" s="165">
        <v>0</v>
      </c>
      <c r="R37" s="165">
        <v>0</v>
      </c>
      <c r="S37" s="165">
        <v>0</v>
      </c>
    </row>
    <row r="38" spans="1:19" s="197" customFormat="1">
      <c r="A38" s="194" t="s">
        <v>32</v>
      </c>
      <c r="B38" s="198" t="s">
        <v>52</v>
      </c>
      <c r="C38" s="195" t="s">
        <v>58</v>
      </c>
      <c r="D38" s="196">
        <v>194</v>
      </c>
      <c r="E38" s="196">
        <v>199.7</v>
      </c>
      <c r="F38" s="196">
        <v>204.05</v>
      </c>
      <c r="G38" s="196">
        <v>211.4</v>
      </c>
      <c r="H38" s="196">
        <v>242.9</v>
      </c>
      <c r="I38" s="196">
        <v>228.6</v>
      </c>
      <c r="J38" s="196">
        <v>263.92</v>
      </c>
      <c r="K38" s="196">
        <v>266.60000000000002</v>
      </c>
      <c r="L38" s="196">
        <v>266.60000000000002</v>
      </c>
      <c r="M38" s="196">
        <v>275.5</v>
      </c>
      <c r="N38" s="196">
        <v>275.5</v>
      </c>
      <c r="O38" s="196">
        <v>287.39999999999998</v>
      </c>
      <c r="P38" s="196">
        <v>287.39999999999998</v>
      </c>
      <c r="Q38" s="196">
        <v>295</v>
      </c>
      <c r="R38" s="196">
        <v>295</v>
      </c>
      <c r="S38" s="196">
        <v>301.60000000000002</v>
      </c>
    </row>
    <row r="39" spans="1:19">
      <c r="A39" s="105" t="s">
        <v>32</v>
      </c>
      <c r="B39" s="105" t="s">
        <v>51</v>
      </c>
      <c r="C39" s="143" t="s">
        <v>199</v>
      </c>
      <c r="D39" s="165">
        <v>29.25</v>
      </c>
      <c r="E39" s="165">
        <v>30.375000000000004</v>
      </c>
      <c r="F39" s="165">
        <v>78</v>
      </c>
      <c r="G39" s="165">
        <v>74</v>
      </c>
      <c r="H39" s="165">
        <v>80.099999999999994</v>
      </c>
      <c r="I39" s="165">
        <v>74</v>
      </c>
      <c r="J39" s="165">
        <v>80.5</v>
      </c>
      <c r="K39" s="165">
        <v>82</v>
      </c>
      <c r="L39" s="165">
        <v>85</v>
      </c>
      <c r="M39" s="165">
        <v>85</v>
      </c>
      <c r="N39" s="165">
        <v>88</v>
      </c>
      <c r="O39" s="165">
        <v>88</v>
      </c>
      <c r="P39" s="165">
        <v>90</v>
      </c>
      <c r="Q39" s="165">
        <v>90</v>
      </c>
      <c r="R39" s="165">
        <v>92</v>
      </c>
      <c r="S39" s="165">
        <v>92</v>
      </c>
    </row>
    <row r="40" spans="1:19" s="197" customFormat="1">
      <c r="A40" s="194" t="s">
        <v>32</v>
      </c>
      <c r="B40" s="194" t="s">
        <v>51</v>
      </c>
      <c r="C40" s="195" t="s">
        <v>58</v>
      </c>
      <c r="D40" s="196">
        <v>29.25</v>
      </c>
      <c r="E40" s="196">
        <v>30.375000000000004</v>
      </c>
      <c r="F40" s="196">
        <v>78</v>
      </c>
      <c r="G40" s="196">
        <v>74</v>
      </c>
      <c r="H40" s="196">
        <v>80.099999999999994</v>
      </c>
      <c r="I40" s="196">
        <v>74</v>
      </c>
      <c r="J40" s="196">
        <v>80.5</v>
      </c>
      <c r="K40" s="196">
        <v>82</v>
      </c>
      <c r="L40" s="196">
        <v>85</v>
      </c>
      <c r="M40" s="196">
        <v>85</v>
      </c>
      <c r="N40" s="196">
        <v>88</v>
      </c>
      <c r="O40" s="196">
        <v>88</v>
      </c>
      <c r="P40" s="196">
        <v>90</v>
      </c>
      <c r="Q40" s="196">
        <v>90</v>
      </c>
      <c r="R40" s="196">
        <v>92</v>
      </c>
      <c r="S40" s="196">
        <v>92</v>
      </c>
    </row>
    <row r="41" spans="1:19" s="197" customFormat="1">
      <c r="A41" s="194" t="s">
        <v>32</v>
      </c>
      <c r="B41" s="194" t="s">
        <v>53</v>
      </c>
      <c r="C41" s="195" t="s">
        <v>58</v>
      </c>
      <c r="D41" s="196">
        <v>113.4</v>
      </c>
      <c r="E41" s="196">
        <v>122.4</v>
      </c>
      <c r="F41" s="196">
        <v>133.596</v>
      </c>
      <c r="G41" s="196">
        <v>138.09999999999991</v>
      </c>
      <c r="H41" s="196">
        <v>141.97199999999967</v>
      </c>
      <c r="I41" s="196">
        <v>115.02300000000014</v>
      </c>
      <c r="J41" s="196">
        <v>161.37999999999982</v>
      </c>
      <c r="K41" s="196">
        <v>156</v>
      </c>
      <c r="L41" s="196">
        <v>145.40000000000009</v>
      </c>
      <c r="M41" s="196">
        <v>131.60000000000036</v>
      </c>
      <c r="N41" s="196">
        <v>138.20000000000027</v>
      </c>
      <c r="O41" s="196">
        <v>140</v>
      </c>
      <c r="P41" s="196">
        <v>143.59999999999991</v>
      </c>
      <c r="Q41" s="196">
        <v>140.59999999999991</v>
      </c>
      <c r="R41" s="196">
        <v>146</v>
      </c>
      <c r="S41" s="196">
        <v>144.20000000000027</v>
      </c>
    </row>
    <row r="42" spans="1:19" s="197" customFormat="1">
      <c r="A42" s="300" t="s">
        <v>32</v>
      </c>
      <c r="B42" s="300" t="s">
        <v>32</v>
      </c>
      <c r="C42" s="301" t="s">
        <v>58</v>
      </c>
      <c r="D42" s="302">
        <v>1819.2542962962964</v>
      </c>
      <c r="E42" s="302">
        <v>1907.9595185185185</v>
      </c>
      <c r="F42" s="302">
        <v>2061.9685121951225</v>
      </c>
      <c r="G42" s="302">
        <v>2142.2574923780485</v>
      </c>
      <c r="H42" s="302">
        <v>2261.8954069599572</v>
      </c>
      <c r="I42" s="302">
        <v>2134.8195000000001</v>
      </c>
      <c r="J42" s="302">
        <v>2302.7569609756092</v>
      </c>
      <c r="K42" s="302">
        <v>2248.6</v>
      </c>
      <c r="L42" s="302">
        <v>2256.92</v>
      </c>
      <c r="M42" s="302">
        <v>2383.9700000000003</v>
      </c>
      <c r="N42" s="302">
        <v>2435.02</v>
      </c>
      <c r="O42" s="302">
        <v>2486.4499999999998</v>
      </c>
      <c r="P42" s="302">
        <v>2525.8000000000002</v>
      </c>
      <c r="Q42" s="302">
        <v>2596.1800000000003</v>
      </c>
      <c r="R42" s="302">
        <v>2640.9300000000003</v>
      </c>
      <c r="S42" s="302">
        <v>2700.9500000000003</v>
      </c>
    </row>
    <row r="43" spans="1:19">
      <c r="A43" s="105" t="s">
        <v>41</v>
      </c>
      <c r="B43" s="105" t="s">
        <v>38</v>
      </c>
      <c r="C43" s="135" t="s">
        <v>149</v>
      </c>
      <c r="D43" s="165">
        <v>125.8</v>
      </c>
      <c r="E43" s="165">
        <v>127.5</v>
      </c>
      <c r="F43" s="165">
        <v>144</v>
      </c>
      <c r="G43" s="165">
        <v>160</v>
      </c>
      <c r="H43" s="165">
        <v>169.4</v>
      </c>
      <c r="I43" s="165">
        <v>156.80000000000001</v>
      </c>
      <c r="J43" s="165">
        <v>176.4</v>
      </c>
      <c r="K43" s="165">
        <v>183.75</v>
      </c>
      <c r="L43" s="165">
        <v>191.1</v>
      </c>
      <c r="M43" s="165">
        <v>196</v>
      </c>
      <c r="N43" s="165">
        <v>208.25</v>
      </c>
      <c r="O43" s="165">
        <v>208.25</v>
      </c>
      <c r="P43" s="165">
        <v>215.6</v>
      </c>
      <c r="Q43" s="165">
        <v>215.6</v>
      </c>
      <c r="R43" s="165">
        <v>220.5</v>
      </c>
      <c r="S43" s="165">
        <v>220.5</v>
      </c>
    </row>
    <row r="44" spans="1:19">
      <c r="A44" s="105" t="s">
        <v>41</v>
      </c>
      <c r="B44" s="105" t="s">
        <v>38</v>
      </c>
      <c r="C44" s="135" t="s">
        <v>192</v>
      </c>
      <c r="D44" s="165">
        <v>21</v>
      </c>
      <c r="E44" s="165">
        <v>22.5</v>
      </c>
      <c r="F44" s="165">
        <v>24</v>
      </c>
      <c r="G44" s="165">
        <v>23.7</v>
      </c>
      <c r="H44" s="165">
        <v>26.37</v>
      </c>
      <c r="I44" s="165">
        <v>21.9</v>
      </c>
      <c r="J44" s="165">
        <v>22.5</v>
      </c>
      <c r="K44" s="165">
        <v>23.4</v>
      </c>
      <c r="L44" s="165">
        <v>23.4</v>
      </c>
      <c r="M44" s="165">
        <v>24</v>
      </c>
      <c r="N44" s="165">
        <v>24</v>
      </c>
      <c r="O44" s="165">
        <v>24.6</v>
      </c>
      <c r="P44" s="165">
        <v>24.6</v>
      </c>
      <c r="Q44" s="165">
        <v>25.5</v>
      </c>
      <c r="R44" s="165">
        <v>25.5</v>
      </c>
      <c r="S44" s="165">
        <v>26.4</v>
      </c>
    </row>
    <row r="45" spans="1:19">
      <c r="A45" s="105" t="s">
        <v>41</v>
      </c>
      <c r="B45" s="105" t="s">
        <v>38</v>
      </c>
      <c r="C45" s="135" t="s">
        <v>231</v>
      </c>
      <c r="D45" s="165">
        <v>30</v>
      </c>
      <c r="E45" s="165">
        <v>30.67</v>
      </c>
      <c r="F45" s="165">
        <v>32</v>
      </c>
      <c r="G45" s="165">
        <v>32.4</v>
      </c>
      <c r="H45" s="165">
        <v>34.270000000000003</v>
      </c>
      <c r="I45" s="165">
        <v>23.6</v>
      </c>
      <c r="J45" s="165">
        <v>26.16</v>
      </c>
      <c r="K45" s="165">
        <v>27.2</v>
      </c>
      <c r="L45" s="165">
        <v>27.2</v>
      </c>
      <c r="M45" s="165">
        <v>28</v>
      </c>
      <c r="N45" s="165">
        <v>28</v>
      </c>
      <c r="O45" s="165">
        <v>28.8</v>
      </c>
      <c r="P45" s="165">
        <v>28.8</v>
      </c>
      <c r="Q45" s="165">
        <v>30</v>
      </c>
      <c r="R45" s="165">
        <v>30</v>
      </c>
      <c r="S45" s="165">
        <v>31.2</v>
      </c>
    </row>
    <row r="46" spans="1:19">
      <c r="A46" s="105" t="s">
        <v>41</v>
      </c>
      <c r="B46" s="105" t="s">
        <v>38</v>
      </c>
      <c r="C46" s="135" t="s">
        <v>12</v>
      </c>
      <c r="D46" s="165">
        <v>31.5</v>
      </c>
      <c r="E46" s="165">
        <v>32.4</v>
      </c>
      <c r="F46" s="165">
        <v>33.299999999999997</v>
      </c>
      <c r="G46" s="165">
        <v>33.75</v>
      </c>
      <c r="H46" s="165">
        <v>38.93</v>
      </c>
      <c r="I46" s="165">
        <v>35.1</v>
      </c>
      <c r="J46" s="165">
        <v>36</v>
      </c>
      <c r="K46" s="165">
        <v>36.9</v>
      </c>
      <c r="L46" s="165">
        <v>36.9</v>
      </c>
      <c r="M46" s="165">
        <v>38.25</v>
      </c>
      <c r="N46" s="165">
        <v>38.25</v>
      </c>
      <c r="O46" s="165">
        <v>39.6</v>
      </c>
      <c r="P46" s="165">
        <v>39.6</v>
      </c>
      <c r="Q46" s="165">
        <v>40.5</v>
      </c>
      <c r="R46" s="165">
        <v>40.5</v>
      </c>
      <c r="S46" s="165">
        <v>40.5</v>
      </c>
    </row>
    <row r="47" spans="1:19" s="197" customFormat="1">
      <c r="A47" s="194" t="s">
        <v>41</v>
      </c>
      <c r="B47" s="194" t="s">
        <v>38</v>
      </c>
      <c r="C47" s="195" t="s">
        <v>58</v>
      </c>
      <c r="D47" s="337">
        <v>208.3</v>
      </c>
      <c r="E47" s="337">
        <v>213.07000000000002</v>
      </c>
      <c r="F47" s="337">
        <v>233.3</v>
      </c>
      <c r="G47" s="337">
        <v>249.85</v>
      </c>
      <c r="H47" s="337">
        <v>268.97000000000003</v>
      </c>
      <c r="I47" s="337">
        <v>237.4</v>
      </c>
      <c r="J47" s="337">
        <v>261.06</v>
      </c>
      <c r="K47" s="337">
        <v>271.25</v>
      </c>
      <c r="L47" s="337">
        <v>278.59999999999997</v>
      </c>
      <c r="M47" s="337">
        <v>286.25</v>
      </c>
      <c r="N47" s="337">
        <v>298.5</v>
      </c>
      <c r="O47" s="337">
        <v>301.25</v>
      </c>
      <c r="P47" s="337">
        <v>308.60000000000002</v>
      </c>
      <c r="Q47" s="337">
        <v>311.60000000000002</v>
      </c>
      <c r="R47" s="337">
        <v>316.5</v>
      </c>
      <c r="S47" s="337">
        <v>318.60000000000002</v>
      </c>
    </row>
    <row r="48" spans="1:19">
      <c r="A48" s="105" t="s">
        <v>41</v>
      </c>
      <c r="B48" s="105" t="s">
        <v>37</v>
      </c>
      <c r="C48" s="135" t="s">
        <v>152</v>
      </c>
      <c r="D48" s="165">
        <v>7</v>
      </c>
      <c r="E48" s="165">
        <v>7.5</v>
      </c>
      <c r="F48" s="165">
        <v>7.8899999999999988</v>
      </c>
      <c r="G48" s="165">
        <v>24</v>
      </c>
      <c r="H48" s="165">
        <v>24.46</v>
      </c>
      <c r="I48" s="165">
        <v>22.08</v>
      </c>
      <c r="J48" s="165">
        <v>23.904</v>
      </c>
      <c r="K48" s="165">
        <v>24.96</v>
      </c>
      <c r="L48" s="165">
        <v>24.96</v>
      </c>
      <c r="M48" s="165">
        <v>25.6</v>
      </c>
      <c r="N48" s="165">
        <v>25.6</v>
      </c>
      <c r="O48" s="165">
        <v>27.2</v>
      </c>
      <c r="P48" s="165">
        <v>27.2</v>
      </c>
      <c r="Q48" s="165">
        <v>28.16</v>
      </c>
      <c r="R48" s="165">
        <v>28.16</v>
      </c>
      <c r="S48" s="165">
        <v>28.8</v>
      </c>
    </row>
    <row r="49" spans="1:19" s="197" customFormat="1">
      <c r="A49" s="194" t="s">
        <v>41</v>
      </c>
      <c r="B49" s="194" t="s">
        <v>37</v>
      </c>
      <c r="C49" s="195" t="s">
        <v>58</v>
      </c>
      <c r="D49" s="337">
        <v>7</v>
      </c>
      <c r="E49" s="337">
        <v>7.5</v>
      </c>
      <c r="F49" s="337">
        <v>7.8899999999999988</v>
      </c>
      <c r="G49" s="337">
        <v>24</v>
      </c>
      <c r="H49" s="337">
        <v>24.46</v>
      </c>
      <c r="I49" s="337">
        <v>22.08</v>
      </c>
      <c r="J49" s="337">
        <v>23.904</v>
      </c>
      <c r="K49" s="337">
        <v>24.96</v>
      </c>
      <c r="L49" s="337">
        <v>24.96</v>
      </c>
      <c r="M49" s="337">
        <v>25.6</v>
      </c>
      <c r="N49" s="337">
        <v>25.6</v>
      </c>
      <c r="O49" s="337">
        <v>27.2</v>
      </c>
      <c r="P49" s="337">
        <v>27.2</v>
      </c>
      <c r="Q49" s="337">
        <v>28.16</v>
      </c>
      <c r="R49" s="337">
        <v>28.16</v>
      </c>
      <c r="S49" s="337">
        <v>28.8</v>
      </c>
    </row>
    <row r="50" spans="1:19">
      <c r="A50" s="105" t="s">
        <v>41</v>
      </c>
      <c r="B50" s="105" t="s">
        <v>44</v>
      </c>
      <c r="C50" s="135" t="s">
        <v>149</v>
      </c>
      <c r="D50" s="165">
        <v>14</v>
      </c>
      <c r="E50" s="165">
        <v>14.399999999999999</v>
      </c>
      <c r="F50" s="165">
        <v>14.534000000000001</v>
      </c>
      <c r="G50" s="165">
        <v>14.8</v>
      </c>
      <c r="H50" s="165">
        <v>15</v>
      </c>
      <c r="I50" s="165">
        <v>13.600000000000001</v>
      </c>
      <c r="J50" s="165">
        <v>14.200000000000003</v>
      </c>
      <c r="K50" s="165">
        <v>15</v>
      </c>
      <c r="L50" s="165">
        <v>15</v>
      </c>
      <c r="M50" s="165">
        <v>15.600000000000001</v>
      </c>
      <c r="N50" s="165">
        <v>15.600000000000001</v>
      </c>
      <c r="O50" s="165">
        <v>16</v>
      </c>
      <c r="P50" s="165">
        <v>16</v>
      </c>
      <c r="Q50" s="165">
        <v>16.399999999999999</v>
      </c>
      <c r="R50" s="165">
        <v>16.399999999999999</v>
      </c>
      <c r="S50" s="165">
        <v>17</v>
      </c>
    </row>
    <row r="51" spans="1:19">
      <c r="A51" s="105" t="s">
        <v>41</v>
      </c>
      <c r="B51" s="105" t="s">
        <v>44</v>
      </c>
      <c r="C51" s="135" t="s">
        <v>223</v>
      </c>
      <c r="D51" s="165">
        <v>14.62</v>
      </c>
      <c r="E51" s="165">
        <v>14.64</v>
      </c>
      <c r="F51" s="165">
        <v>14.8</v>
      </c>
      <c r="G51" s="165">
        <v>15.8</v>
      </c>
      <c r="H51" s="165">
        <v>16.422000000000001</v>
      </c>
      <c r="I51" s="165">
        <v>14.399999999999999</v>
      </c>
      <c r="J51" s="165">
        <v>15.4</v>
      </c>
      <c r="K51" s="165">
        <v>15.600000000000001</v>
      </c>
      <c r="L51" s="165">
        <v>15.600000000000001</v>
      </c>
      <c r="M51" s="165">
        <v>16</v>
      </c>
      <c r="N51" s="165">
        <v>16</v>
      </c>
      <c r="O51" s="165">
        <v>17</v>
      </c>
      <c r="P51" s="165">
        <v>17</v>
      </c>
      <c r="Q51" s="165">
        <v>17.600000000000001</v>
      </c>
      <c r="R51" s="165">
        <v>17.600000000000001</v>
      </c>
      <c r="S51" s="165">
        <v>18</v>
      </c>
    </row>
    <row r="52" spans="1:19" s="197" customFormat="1">
      <c r="A52" s="194" t="s">
        <v>41</v>
      </c>
      <c r="B52" s="194" t="s">
        <v>44</v>
      </c>
      <c r="C52" s="195" t="s">
        <v>58</v>
      </c>
      <c r="D52" s="337">
        <v>28.619999999999997</v>
      </c>
      <c r="E52" s="337">
        <v>29.04</v>
      </c>
      <c r="F52" s="337">
        <v>29.334000000000003</v>
      </c>
      <c r="G52" s="337">
        <v>30.6</v>
      </c>
      <c r="H52" s="337">
        <v>31.422000000000001</v>
      </c>
      <c r="I52" s="337">
        <v>28</v>
      </c>
      <c r="J52" s="337">
        <v>29.6</v>
      </c>
      <c r="K52" s="337">
        <v>30.6</v>
      </c>
      <c r="L52" s="337">
        <v>30.6</v>
      </c>
      <c r="M52" s="337">
        <v>31.6</v>
      </c>
      <c r="N52" s="337">
        <v>31.6</v>
      </c>
      <c r="O52" s="337">
        <v>33</v>
      </c>
      <c r="P52" s="337">
        <v>33</v>
      </c>
      <c r="Q52" s="337">
        <v>34</v>
      </c>
      <c r="R52" s="337">
        <v>34</v>
      </c>
      <c r="S52" s="337">
        <v>35</v>
      </c>
    </row>
    <row r="53" spans="1:19">
      <c r="A53" s="105" t="s">
        <v>41</v>
      </c>
      <c r="B53" s="145" t="s">
        <v>105</v>
      </c>
      <c r="C53" s="143" t="s">
        <v>153</v>
      </c>
      <c r="D53" s="165">
        <v>37</v>
      </c>
      <c r="E53" s="165">
        <v>37.5</v>
      </c>
      <c r="F53" s="165">
        <v>38.11</v>
      </c>
      <c r="G53" s="165">
        <v>91.89</v>
      </c>
      <c r="H53" s="165">
        <v>90.800000000000011</v>
      </c>
      <c r="I53" s="165">
        <v>73.200000000000017</v>
      </c>
      <c r="J53" s="165">
        <v>78.000000000000014</v>
      </c>
      <c r="K53" s="165">
        <v>81.600000000000009</v>
      </c>
      <c r="L53" s="165">
        <v>81.600000000000009</v>
      </c>
      <c r="M53" s="165">
        <v>84</v>
      </c>
      <c r="N53" s="165">
        <v>84</v>
      </c>
      <c r="O53" s="165">
        <v>86.399999999999991</v>
      </c>
      <c r="P53" s="165">
        <v>86.399999999999991</v>
      </c>
      <c r="Q53" s="165">
        <v>90</v>
      </c>
      <c r="R53" s="165">
        <v>90</v>
      </c>
      <c r="S53" s="165">
        <v>96</v>
      </c>
    </row>
    <row r="54" spans="1:19" s="197" customFormat="1">
      <c r="A54" s="194" t="s">
        <v>41</v>
      </c>
      <c r="B54" s="199" t="s">
        <v>105</v>
      </c>
      <c r="C54" s="195" t="s">
        <v>58</v>
      </c>
      <c r="D54" s="209">
        <v>37</v>
      </c>
      <c r="E54" s="209">
        <v>37.5</v>
      </c>
      <c r="F54" s="209">
        <v>38.11</v>
      </c>
      <c r="G54" s="209">
        <v>91.89</v>
      </c>
      <c r="H54" s="209">
        <v>90.800000000000011</v>
      </c>
      <c r="I54" s="209">
        <v>73.200000000000017</v>
      </c>
      <c r="J54" s="209">
        <v>78.000000000000014</v>
      </c>
      <c r="K54" s="209">
        <v>81.600000000000009</v>
      </c>
      <c r="L54" s="209">
        <v>81.600000000000009</v>
      </c>
      <c r="M54" s="209">
        <v>84</v>
      </c>
      <c r="N54" s="209">
        <v>84</v>
      </c>
      <c r="O54" s="209">
        <v>86.399999999999991</v>
      </c>
      <c r="P54" s="209">
        <v>86.399999999999991</v>
      </c>
      <c r="Q54" s="209">
        <v>90</v>
      </c>
      <c r="R54" s="209">
        <v>90</v>
      </c>
      <c r="S54" s="209">
        <v>96</v>
      </c>
    </row>
    <row r="55" spans="1:19">
      <c r="A55" s="105" t="s">
        <v>41</v>
      </c>
      <c r="B55" s="105" t="s">
        <v>102</v>
      </c>
      <c r="C55" s="135" t="s">
        <v>152</v>
      </c>
      <c r="D55" s="165">
        <v>49.699999999999996</v>
      </c>
      <c r="E55" s="165">
        <v>51.8</v>
      </c>
      <c r="F55" s="165">
        <v>54.6</v>
      </c>
      <c r="G55" s="165">
        <v>73</v>
      </c>
      <c r="H55" s="165">
        <v>75</v>
      </c>
      <c r="I55" s="165">
        <v>72.000000000000014</v>
      </c>
      <c r="J55" s="165">
        <v>80.2</v>
      </c>
      <c r="K55" s="165">
        <v>82</v>
      </c>
      <c r="L55" s="165">
        <v>82</v>
      </c>
      <c r="M55" s="165">
        <v>85</v>
      </c>
      <c r="N55" s="165">
        <v>85</v>
      </c>
      <c r="O55" s="165">
        <v>88</v>
      </c>
      <c r="P55" s="165">
        <v>88</v>
      </c>
      <c r="Q55" s="165">
        <v>90</v>
      </c>
      <c r="R55" s="165">
        <v>90</v>
      </c>
      <c r="S55" s="165">
        <v>95</v>
      </c>
    </row>
    <row r="56" spans="1:19" s="197" customFormat="1">
      <c r="A56" s="194" t="s">
        <v>41</v>
      </c>
      <c r="B56" s="194" t="s">
        <v>102</v>
      </c>
      <c r="C56" s="195" t="s">
        <v>58</v>
      </c>
      <c r="D56" s="209">
        <v>49.699999999999996</v>
      </c>
      <c r="E56" s="209">
        <v>51.8</v>
      </c>
      <c r="F56" s="209">
        <v>54.6</v>
      </c>
      <c r="G56" s="209">
        <v>73</v>
      </c>
      <c r="H56" s="209">
        <v>75</v>
      </c>
      <c r="I56" s="209">
        <v>72.000000000000014</v>
      </c>
      <c r="J56" s="209">
        <v>80.2</v>
      </c>
      <c r="K56" s="209">
        <v>82</v>
      </c>
      <c r="L56" s="209">
        <v>82</v>
      </c>
      <c r="M56" s="209">
        <v>85</v>
      </c>
      <c r="N56" s="209">
        <v>85</v>
      </c>
      <c r="O56" s="209">
        <v>88</v>
      </c>
      <c r="P56" s="209">
        <v>88</v>
      </c>
      <c r="Q56" s="209">
        <v>90</v>
      </c>
      <c r="R56" s="209">
        <v>90</v>
      </c>
      <c r="S56" s="209">
        <v>95</v>
      </c>
    </row>
    <row r="57" spans="1:19">
      <c r="A57" s="105" t="s">
        <v>41</v>
      </c>
      <c r="B57" s="105" t="s">
        <v>98</v>
      </c>
      <c r="C57" s="143" t="s">
        <v>221</v>
      </c>
      <c r="D57" s="165">
        <v>19.5</v>
      </c>
      <c r="E57" s="165">
        <v>20.400000000000002</v>
      </c>
      <c r="F57" s="165">
        <v>20.7</v>
      </c>
      <c r="G57" s="165">
        <v>21</v>
      </c>
      <c r="H57" s="165">
        <v>21.27</v>
      </c>
      <c r="I57" s="165">
        <v>20.400000000000002</v>
      </c>
      <c r="J57" s="165">
        <v>23.400000000000002</v>
      </c>
      <c r="K57" s="165">
        <v>23.400000000000002</v>
      </c>
      <c r="L57" s="165">
        <v>23.400000000000002</v>
      </c>
      <c r="M57" s="165">
        <v>24</v>
      </c>
      <c r="N57" s="165">
        <v>24</v>
      </c>
      <c r="O57" s="165">
        <v>24.599999999999998</v>
      </c>
      <c r="P57" s="165">
        <v>24.599999999999998</v>
      </c>
      <c r="Q57" s="165">
        <v>25.5</v>
      </c>
      <c r="R57" s="165">
        <v>25.5</v>
      </c>
      <c r="S57" s="165">
        <v>26.4</v>
      </c>
    </row>
    <row r="58" spans="1:19" s="197" customFormat="1">
      <c r="A58" s="194" t="s">
        <v>41</v>
      </c>
      <c r="B58" s="194" t="s">
        <v>98</v>
      </c>
      <c r="C58" s="195" t="s">
        <v>58</v>
      </c>
      <c r="D58" s="209">
        <v>19.5</v>
      </c>
      <c r="E58" s="209">
        <v>20.400000000000002</v>
      </c>
      <c r="F58" s="209">
        <v>20.7</v>
      </c>
      <c r="G58" s="209">
        <v>21</v>
      </c>
      <c r="H58" s="209">
        <v>21.27</v>
      </c>
      <c r="I58" s="209">
        <v>20.400000000000002</v>
      </c>
      <c r="J58" s="209">
        <v>23.400000000000002</v>
      </c>
      <c r="K58" s="209">
        <v>23.400000000000002</v>
      </c>
      <c r="L58" s="209">
        <v>23.400000000000002</v>
      </c>
      <c r="M58" s="209">
        <v>24</v>
      </c>
      <c r="N58" s="209">
        <v>24</v>
      </c>
      <c r="O58" s="209">
        <v>24.599999999999998</v>
      </c>
      <c r="P58" s="209">
        <v>24.599999999999998</v>
      </c>
      <c r="Q58" s="209">
        <v>25.5</v>
      </c>
      <c r="R58" s="209">
        <v>25.5</v>
      </c>
      <c r="S58" s="209">
        <v>26.4</v>
      </c>
    </row>
    <row r="59" spans="1:19">
      <c r="A59" s="105" t="s">
        <v>41</v>
      </c>
      <c r="B59" s="106" t="s">
        <v>157</v>
      </c>
      <c r="C59" s="1" t="s">
        <v>158</v>
      </c>
      <c r="D59" s="165">
        <v>44.4</v>
      </c>
      <c r="E59" s="165">
        <v>45.6</v>
      </c>
      <c r="F59" s="165">
        <v>45</v>
      </c>
      <c r="G59" s="165">
        <v>49.2</v>
      </c>
      <c r="H59" s="165">
        <v>48.710000000000008</v>
      </c>
      <c r="I59" s="165">
        <v>44.4</v>
      </c>
      <c r="J59" s="165">
        <v>45</v>
      </c>
      <c r="K59" s="165">
        <v>46.800000000000004</v>
      </c>
      <c r="L59" s="165">
        <v>46.800000000000004</v>
      </c>
      <c r="M59" s="165">
        <v>48</v>
      </c>
      <c r="N59" s="165">
        <v>48</v>
      </c>
      <c r="O59" s="165">
        <v>49.199999999999996</v>
      </c>
      <c r="P59" s="165">
        <v>49.199999999999996</v>
      </c>
      <c r="Q59" s="165">
        <v>51</v>
      </c>
      <c r="R59" s="165">
        <v>51</v>
      </c>
      <c r="S59" s="165">
        <v>52.8</v>
      </c>
    </row>
    <row r="60" spans="1:19" s="197" customFormat="1">
      <c r="A60" s="194" t="s">
        <v>41</v>
      </c>
      <c r="B60" s="198" t="s">
        <v>157</v>
      </c>
      <c r="C60" s="200" t="s">
        <v>58</v>
      </c>
      <c r="D60" s="209">
        <v>44.4</v>
      </c>
      <c r="E60" s="209">
        <v>45.6</v>
      </c>
      <c r="F60" s="209">
        <v>45</v>
      </c>
      <c r="G60" s="209">
        <v>49.2</v>
      </c>
      <c r="H60" s="209">
        <v>48.710000000000008</v>
      </c>
      <c r="I60" s="209">
        <v>44.4</v>
      </c>
      <c r="J60" s="209">
        <v>45</v>
      </c>
      <c r="K60" s="209">
        <v>46.800000000000004</v>
      </c>
      <c r="L60" s="209">
        <v>46.800000000000004</v>
      </c>
      <c r="M60" s="209">
        <v>48</v>
      </c>
      <c r="N60" s="209">
        <v>48</v>
      </c>
      <c r="O60" s="209">
        <v>49.199999999999996</v>
      </c>
      <c r="P60" s="209">
        <v>49.199999999999996</v>
      </c>
      <c r="Q60" s="209">
        <v>51</v>
      </c>
      <c r="R60" s="209">
        <v>51</v>
      </c>
      <c r="S60" s="209">
        <v>52.8</v>
      </c>
    </row>
    <row r="61" spans="1:19">
      <c r="A61" s="105" t="s">
        <v>41</v>
      </c>
      <c r="B61" s="105" t="s">
        <v>103</v>
      </c>
      <c r="C61" s="133" t="s">
        <v>272</v>
      </c>
      <c r="D61" s="165">
        <v>43.8</v>
      </c>
      <c r="E61" s="165">
        <v>45</v>
      </c>
      <c r="F61" s="165">
        <v>43.8</v>
      </c>
      <c r="G61" s="165">
        <v>40.800000000000004</v>
      </c>
      <c r="H61" s="165">
        <v>44.4</v>
      </c>
      <c r="I61" s="165">
        <v>42.000000000000007</v>
      </c>
      <c r="J61" s="165">
        <v>47.400000000000006</v>
      </c>
      <c r="K61" s="165">
        <v>48</v>
      </c>
      <c r="L61" s="165">
        <v>48</v>
      </c>
      <c r="M61" s="165">
        <v>49.199999999999996</v>
      </c>
      <c r="N61" s="165">
        <v>49.199999999999996</v>
      </c>
      <c r="O61" s="165">
        <v>51</v>
      </c>
      <c r="P61" s="165">
        <v>51</v>
      </c>
      <c r="Q61" s="165">
        <v>52.8</v>
      </c>
      <c r="R61" s="165">
        <v>52.8</v>
      </c>
      <c r="S61" s="165">
        <v>54</v>
      </c>
    </row>
    <row r="62" spans="1:19">
      <c r="A62" s="105" t="s">
        <v>41</v>
      </c>
      <c r="B62" s="105" t="s">
        <v>103</v>
      </c>
      <c r="C62" s="137" t="s">
        <v>12</v>
      </c>
      <c r="D62" s="165">
        <v>24.8</v>
      </c>
      <c r="E62" s="165">
        <v>25.6</v>
      </c>
      <c r="F62" s="165">
        <v>26.8</v>
      </c>
      <c r="G62" s="165">
        <v>24.4</v>
      </c>
      <c r="H62" s="165">
        <v>25.6</v>
      </c>
      <c r="I62" s="165">
        <v>20.133333333333333</v>
      </c>
      <c r="J62" s="165">
        <v>22.933333333333334</v>
      </c>
      <c r="K62" s="165">
        <v>24</v>
      </c>
      <c r="L62" s="165">
        <v>24</v>
      </c>
      <c r="M62" s="165">
        <v>26</v>
      </c>
      <c r="N62" s="165">
        <v>26</v>
      </c>
      <c r="O62" s="165">
        <v>27.200000000000003</v>
      </c>
      <c r="P62" s="165">
        <v>27.200000000000003</v>
      </c>
      <c r="Q62" s="165">
        <v>28</v>
      </c>
      <c r="R62" s="165">
        <v>28</v>
      </c>
      <c r="S62" s="165">
        <v>28.799999999999997</v>
      </c>
    </row>
    <row r="63" spans="1:19" s="197" customFormat="1">
      <c r="A63" s="194" t="s">
        <v>41</v>
      </c>
      <c r="B63" s="194" t="s">
        <v>103</v>
      </c>
      <c r="C63" s="200" t="s">
        <v>58</v>
      </c>
      <c r="D63" s="209">
        <v>68.599999999999994</v>
      </c>
      <c r="E63" s="209">
        <v>70.599999999999994</v>
      </c>
      <c r="F63" s="209">
        <v>70.599999999999994</v>
      </c>
      <c r="G63" s="209">
        <v>65.2</v>
      </c>
      <c r="H63" s="209">
        <v>70</v>
      </c>
      <c r="I63" s="209">
        <v>62.13333333333334</v>
      </c>
      <c r="J63" s="209">
        <v>70.333333333333343</v>
      </c>
      <c r="K63" s="209">
        <v>72</v>
      </c>
      <c r="L63" s="209">
        <v>72</v>
      </c>
      <c r="M63" s="209">
        <v>75.199999999999989</v>
      </c>
      <c r="N63" s="209">
        <v>75.199999999999989</v>
      </c>
      <c r="O63" s="209">
        <v>78.2</v>
      </c>
      <c r="P63" s="209">
        <v>78.2</v>
      </c>
      <c r="Q63" s="209">
        <v>80.8</v>
      </c>
      <c r="R63" s="209">
        <v>80.8</v>
      </c>
      <c r="S63" s="209">
        <v>82.8</v>
      </c>
    </row>
    <row r="64" spans="1:19" s="197" customFormat="1">
      <c r="A64" s="194" t="s">
        <v>41</v>
      </c>
      <c r="B64" s="194" t="s">
        <v>55</v>
      </c>
      <c r="C64" s="200" t="s">
        <v>58</v>
      </c>
      <c r="D64" s="196">
        <v>62.400000000000006</v>
      </c>
      <c r="E64" s="196">
        <v>66.239999999999995</v>
      </c>
      <c r="F64" s="196">
        <v>63.36</v>
      </c>
      <c r="G64" s="196">
        <v>65.28</v>
      </c>
      <c r="H64" s="196">
        <v>65.28</v>
      </c>
      <c r="I64" s="196">
        <v>61.44</v>
      </c>
      <c r="J64" s="196">
        <v>65.28</v>
      </c>
      <c r="K64" s="196">
        <v>67.199999999999989</v>
      </c>
      <c r="L64" s="196">
        <v>67.199999999999989</v>
      </c>
      <c r="M64" s="196">
        <v>69.12</v>
      </c>
      <c r="N64" s="196">
        <v>69.12</v>
      </c>
      <c r="O64" s="196">
        <v>72</v>
      </c>
      <c r="P64" s="196">
        <v>72</v>
      </c>
      <c r="Q64" s="196">
        <v>74.88</v>
      </c>
      <c r="R64" s="196">
        <v>74.88</v>
      </c>
      <c r="S64" s="196">
        <v>76.800000000000011</v>
      </c>
    </row>
    <row r="65" spans="1:19" s="197" customFormat="1">
      <c r="A65" s="194" t="s">
        <v>41</v>
      </c>
      <c r="B65" s="194" t="s">
        <v>41</v>
      </c>
      <c r="C65" s="200" t="s">
        <v>58</v>
      </c>
      <c r="D65" s="210">
        <v>525.52</v>
      </c>
      <c r="E65" s="210">
        <v>541.75</v>
      </c>
      <c r="F65" s="210">
        <v>562.89400000000001</v>
      </c>
      <c r="G65" s="210">
        <v>670.0200000000001</v>
      </c>
      <c r="H65" s="210">
        <v>695.91200000000003</v>
      </c>
      <c r="I65" s="210">
        <v>621.05333333333328</v>
      </c>
      <c r="J65" s="210">
        <v>676.77733333333333</v>
      </c>
      <c r="K65" s="210">
        <v>699.81</v>
      </c>
      <c r="L65" s="210">
        <v>707.15999999999985</v>
      </c>
      <c r="M65" s="210">
        <v>728.7700000000001</v>
      </c>
      <c r="N65" s="210">
        <v>741.0200000000001</v>
      </c>
      <c r="O65" s="210">
        <v>759.85</v>
      </c>
      <c r="P65" s="210">
        <v>767.20000000000016</v>
      </c>
      <c r="Q65" s="210">
        <v>785.93999999999994</v>
      </c>
      <c r="R65" s="210">
        <v>790.84</v>
      </c>
      <c r="S65" s="210">
        <v>812.2</v>
      </c>
    </row>
    <row r="66" spans="1:19">
      <c r="A66" s="105" t="s">
        <v>40</v>
      </c>
      <c r="B66" s="105" t="s">
        <v>36</v>
      </c>
      <c r="C66" s="137" t="s">
        <v>152</v>
      </c>
      <c r="D66" s="165">
        <v>102.87</v>
      </c>
      <c r="E66" s="165">
        <v>101.60000000000001</v>
      </c>
      <c r="F66" s="165">
        <v>95.25</v>
      </c>
      <c r="G66" s="165">
        <v>91.44</v>
      </c>
      <c r="H66" s="165">
        <v>93.98</v>
      </c>
      <c r="I66" s="165">
        <v>86.36</v>
      </c>
      <c r="J66" s="165">
        <v>91.44</v>
      </c>
      <c r="K66" s="165">
        <v>95.25</v>
      </c>
      <c r="L66" s="165">
        <v>95.25</v>
      </c>
      <c r="M66" s="165">
        <v>99.06</v>
      </c>
      <c r="N66" s="165">
        <v>99.06</v>
      </c>
      <c r="O66" s="165">
        <v>101.60000000000001</v>
      </c>
      <c r="P66" s="165">
        <v>101.60000000000001</v>
      </c>
      <c r="Q66" s="165">
        <v>107.95</v>
      </c>
      <c r="R66" s="165">
        <v>107.95</v>
      </c>
      <c r="S66" s="165">
        <v>111.76</v>
      </c>
    </row>
    <row r="67" spans="1:19">
      <c r="A67" s="105" t="s">
        <v>40</v>
      </c>
      <c r="B67" s="105" t="s">
        <v>36</v>
      </c>
      <c r="C67" s="134" t="s">
        <v>149</v>
      </c>
      <c r="D67" s="165">
        <v>125.8</v>
      </c>
      <c r="E67" s="165">
        <v>127.5</v>
      </c>
      <c r="F67" s="165">
        <v>127.84</v>
      </c>
      <c r="G67" s="165">
        <v>128.82599999999999</v>
      </c>
      <c r="H67" s="165">
        <v>127.5</v>
      </c>
      <c r="I67" s="165">
        <v>108.8</v>
      </c>
      <c r="J67" s="165">
        <v>115.60000000000001</v>
      </c>
      <c r="K67" s="165">
        <v>118.99999999999999</v>
      </c>
      <c r="L67" s="165">
        <v>118.99999999999999</v>
      </c>
      <c r="M67" s="165">
        <v>122.39999999999999</v>
      </c>
      <c r="N67" s="165">
        <v>122.39999999999999</v>
      </c>
      <c r="O67" s="165">
        <v>127.5</v>
      </c>
      <c r="P67" s="165">
        <v>127.5</v>
      </c>
      <c r="Q67" s="165">
        <v>132.6</v>
      </c>
      <c r="R67" s="165">
        <v>132.6</v>
      </c>
      <c r="S67" s="165">
        <v>136</v>
      </c>
    </row>
    <row r="68" spans="1:19">
      <c r="A68" s="106" t="s">
        <v>40</v>
      </c>
      <c r="B68" s="106" t="s">
        <v>36</v>
      </c>
      <c r="C68" s="138" t="s">
        <v>216</v>
      </c>
      <c r="D68" s="165">
        <v>43.764705882352942</v>
      </c>
      <c r="E68" s="165">
        <v>44.470588235294116</v>
      </c>
      <c r="F68" s="165">
        <v>45</v>
      </c>
      <c r="G68" s="165">
        <v>42.599999999999994</v>
      </c>
      <c r="H68" s="165">
        <v>47.400000000000006</v>
      </c>
      <c r="I68" s="165">
        <v>43.199999999999996</v>
      </c>
      <c r="J68" s="165">
        <v>44.4</v>
      </c>
      <c r="K68" s="165">
        <v>45</v>
      </c>
      <c r="L68" s="165">
        <v>45</v>
      </c>
      <c r="M68" s="165">
        <v>48</v>
      </c>
      <c r="N68" s="165">
        <v>48</v>
      </c>
      <c r="O68" s="165">
        <v>49.199999999999996</v>
      </c>
      <c r="P68" s="165">
        <v>49.199999999999996</v>
      </c>
      <c r="Q68" s="165">
        <v>51</v>
      </c>
      <c r="R68" s="165">
        <v>51</v>
      </c>
      <c r="S68" s="165">
        <v>52.8</v>
      </c>
    </row>
    <row r="69" spans="1:19">
      <c r="A69" s="106" t="s">
        <v>40</v>
      </c>
      <c r="B69" s="106" t="s">
        <v>36</v>
      </c>
      <c r="C69" s="141" t="s">
        <v>153</v>
      </c>
      <c r="D69" s="165">
        <v>49</v>
      </c>
      <c r="E69" s="165">
        <v>51.8</v>
      </c>
      <c r="F69" s="165">
        <v>50.4</v>
      </c>
      <c r="G69" s="165">
        <v>49</v>
      </c>
      <c r="H69" s="165">
        <v>51.300000000000004</v>
      </c>
      <c r="I69" s="165">
        <v>49</v>
      </c>
      <c r="J69" s="165">
        <v>47.6</v>
      </c>
      <c r="K69" s="165">
        <v>49</v>
      </c>
      <c r="L69" s="165">
        <v>49</v>
      </c>
      <c r="M69" s="165">
        <v>50.4</v>
      </c>
      <c r="N69" s="165">
        <v>50.4</v>
      </c>
      <c r="O69" s="165">
        <v>52.5</v>
      </c>
      <c r="P69" s="165">
        <v>52.5</v>
      </c>
      <c r="Q69" s="165">
        <v>54.6</v>
      </c>
      <c r="R69" s="165">
        <v>54.6</v>
      </c>
      <c r="S69" s="165">
        <v>56</v>
      </c>
    </row>
    <row r="70" spans="1:19">
      <c r="A70" s="106" t="s">
        <v>40</v>
      </c>
      <c r="B70" s="106" t="s">
        <v>36</v>
      </c>
      <c r="C70" s="137" t="s">
        <v>12</v>
      </c>
      <c r="D70" s="165">
        <v>0</v>
      </c>
      <c r="E70" s="165">
        <v>0</v>
      </c>
      <c r="F70" s="165">
        <v>0</v>
      </c>
      <c r="G70" s="165">
        <v>0</v>
      </c>
      <c r="H70" s="165">
        <v>0</v>
      </c>
      <c r="I70" s="165">
        <v>0</v>
      </c>
      <c r="J70" s="165">
        <v>0</v>
      </c>
      <c r="K70" s="165">
        <v>0</v>
      </c>
      <c r="L70" s="165">
        <v>0</v>
      </c>
      <c r="M70" s="165">
        <v>0</v>
      </c>
      <c r="N70" s="165">
        <v>0</v>
      </c>
      <c r="O70" s="165">
        <v>0</v>
      </c>
      <c r="P70" s="165">
        <v>0</v>
      </c>
      <c r="Q70" s="165">
        <v>0</v>
      </c>
      <c r="R70" s="165">
        <v>0</v>
      </c>
      <c r="S70" s="165">
        <v>0</v>
      </c>
    </row>
    <row r="71" spans="1:19" s="197" customFormat="1">
      <c r="A71" s="198" t="s">
        <v>40</v>
      </c>
      <c r="B71" s="198" t="s">
        <v>36</v>
      </c>
      <c r="C71" s="200" t="s">
        <v>58</v>
      </c>
      <c r="D71" s="209">
        <v>321.43470588235294</v>
      </c>
      <c r="E71" s="209">
        <v>325.37058823529418</v>
      </c>
      <c r="F71" s="209">
        <v>318.49</v>
      </c>
      <c r="G71" s="209">
        <v>311.86599999999999</v>
      </c>
      <c r="H71" s="209">
        <v>320.18</v>
      </c>
      <c r="I71" s="209">
        <v>287.36</v>
      </c>
      <c r="J71" s="209">
        <v>299.04000000000002</v>
      </c>
      <c r="K71" s="209">
        <v>308.25</v>
      </c>
      <c r="L71" s="209">
        <v>308.25</v>
      </c>
      <c r="M71" s="209">
        <v>319.85999999999996</v>
      </c>
      <c r="N71" s="209">
        <v>319.85999999999996</v>
      </c>
      <c r="O71" s="209">
        <v>330.8</v>
      </c>
      <c r="P71" s="209">
        <v>330.8</v>
      </c>
      <c r="Q71" s="209">
        <v>346.15000000000003</v>
      </c>
      <c r="R71" s="209">
        <v>346.15000000000003</v>
      </c>
      <c r="S71" s="209">
        <v>356.56</v>
      </c>
    </row>
    <row r="72" spans="1:19" s="197" customFormat="1">
      <c r="A72" s="198" t="s">
        <v>40</v>
      </c>
      <c r="B72" s="194" t="s">
        <v>101</v>
      </c>
      <c r="C72" s="200" t="s">
        <v>58</v>
      </c>
      <c r="D72" s="211">
        <v>0</v>
      </c>
      <c r="E72" s="211">
        <v>0</v>
      </c>
      <c r="F72" s="211">
        <v>0</v>
      </c>
      <c r="G72" s="211">
        <v>0</v>
      </c>
      <c r="H72" s="211">
        <v>0</v>
      </c>
      <c r="I72" s="211">
        <v>0</v>
      </c>
      <c r="J72" s="211">
        <v>0</v>
      </c>
      <c r="K72" s="211">
        <v>0</v>
      </c>
      <c r="L72" s="211">
        <v>0</v>
      </c>
      <c r="M72" s="211">
        <v>0</v>
      </c>
      <c r="N72" s="211">
        <v>0</v>
      </c>
      <c r="O72" s="211">
        <v>0</v>
      </c>
      <c r="P72" s="211">
        <v>0</v>
      </c>
      <c r="Q72" s="211">
        <v>0</v>
      </c>
      <c r="R72" s="211">
        <v>0</v>
      </c>
      <c r="S72" s="211">
        <v>0</v>
      </c>
    </row>
    <row r="73" spans="1:19" s="197" customFormat="1">
      <c r="A73" s="198" t="s">
        <v>40</v>
      </c>
      <c r="B73" s="194" t="s">
        <v>238</v>
      </c>
      <c r="C73" s="200" t="s">
        <v>58</v>
      </c>
      <c r="D73" s="196">
        <v>0</v>
      </c>
      <c r="E73" s="196">
        <v>0</v>
      </c>
      <c r="F73" s="196">
        <v>0</v>
      </c>
      <c r="G73" s="196">
        <v>0</v>
      </c>
      <c r="H73" s="196">
        <v>0</v>
      </c>
      <c r="I73" s="196">
        <v>0</v>
      </c>
      <c r="J73" s="196">
        <v>0</v>
      </c>
      <c r="K73" s="196">
        <v>0</v>
      </c>
      <c r="L73" s="196">
        <v>0</v>
      </c>
      <c r="M73" s="196">
        <v>0</v>
      </c>
      <c r="N73" s="196">
        <v>0</v>
      </c>
      <c r="O73" s="196">
        <v>0</v>
      </c>
      <c r="P73" s="196">
        <v>0</v>
      </c>
      <c r="Q73" s="196">
        <v>0</v>
      </c>
      <c r="R73" s="196">
        <v>0</v>
      </c>
      <c r="S73" s="196">
        <v>0</v>
      </c>
    </row>
    <row r="74" spans="1:19" s="197" customFormat="1">
      <c r="A74" s="198" t="s">
        <v>40</v>
      </c>
      <c r="B74" s="194" t="s">
        <v>40</v>
      </c>
      <c r="C74" s="200" t="s">
        <v>58</v>
      </c>
      <c r="D74" s="210">
        <v>321.43470588235294</v>
      </c>
      <c r="E74" s="210">
        <v>325.37058823529418</v>
      </c>
      <c r="F74" s="210">
        <v>318.49</v>
      </c>
      <c r="G74" s="210">
        <v>311.86599999999999</v>
      </c>
      <c r="H74" s="210">
        <v>320.18</v>
      </c>
      <c r="I74" s="210">
        <v>287.36</v>
      </c>
      <c r="J74" s="210">
        <v>299.04000000000002</v>
      </c>
      <c r="K74" s="210">
        <v>308.25</v>
      </c>
      <c r="L74" s="210">
        <v>308.25</v>
      </c>
      <c r="M74" s="210">
        <v>319.85999999999996</v>
      </c>
      <c r="N74" s="210">
        <v>319.85999999999996</v>
      </c>
      <c r="O74" s="210">
        <v>330.8</v>
      </c>
      <c r="P74" s="210">
        <v>330.8</v>
      </c>
      <c r="Q74" s="210">
        <v>346.15000000000003</v>
      </c>
      <c r="R74" s="210">
        <v>346.15000000000003</v>
      </c>
      <c r="S74" s="210">
        <v>356.56</v>
      </c>
    </row>
    <row r="75" spans="1:19">
      <c r="A75" s="105" t="s">
        <v>42</v>
      </c>
      <c r="B75" s="105" t="s">
        <v>18</v>
      </c>
      <c r="C75" s="137" t="s">
        <v>149</v>
      </c>
      <c r="D75" s="165">
        <v>25.997399999999999</v>
      </c>
      <c r="E75" s="165">
        <v>27.72</v>
      </c>
      <c r="F75" s="165">
        <v>28.05</v>
      </c>
      <c r="G75" s="165">
        <v>27.06</v>
      </c>
      <c r="H75" s="165">
        <v>26.07</v>
      </c>
      <c r="I75" s="165">
        <v>24.75</v>
      </c>
      <c r="J75" s="165">
        <v>26.07</v>
      </c>
      <c r="K75" s="165">
        <v>26.400000000000002</v>
      </c>
      <c r="L75" s="165">
        <v>26.400000000000002</v>
      </c>
      <c r="M75" s="165">
        <v>27.06</v>
      </c>
      <c r="N75" s="165">
        <v>27.06</v>
      </c>
      <c r="O75" s="165">
        <v>28.05</v>
      </c>
      <c r="P75" s="165">
        <v>28.05</v>
      </c>
      <c r="Q75" s="165">
        <v>29.04</v>
      </c>
      <c r="R75" s="165">
        <v>29.04</v>
      </c>
      <c r="S75" s="165">
        <v>29.7</v>
      </c>
    </row>
    <row r="76" spans="1:19" s="39" customFormat="1">
      <c r="A76" s="105" t="s">
        <v>42</v>
      </c>
      <c r="B76" s="105" t="s">
        <v>18</v>
      </c>
      <c r="C76" s="133" t="s">
        <v>153</v>
      </c>
      <c r="D76" s="165">
        <v>7.5</v>
      </c>
      <c r="E76" s="165">
        <v>8.1000000000000014</v>
      </c>
      <c r="F76" s="165">
        <v>7.1</v>
      </c>
      <c r="G76" s="165">
        <v>7.4</v>
      </c>
      <c r="H76" s="165">
        <v>7.1499999999999995</v>
      </c>
      <c r="I76" s="165">
        <v>7.0000000000000009</v>
      </c>
      <c r="J76" s="165">
        <v>6.9000000000000021</v>
      </c>
      <c r="K76" s="165">
        <v>7</v>
      </c>
      <c r="L76" s="165">
        <v>7</v>
      </c>
      <c r="M76" s="165">
        <v>7.5</v>
      </c>
      <c r="N76" s="165">
        <v>7.5</v>
      </c>
      <c r="O76" s="165">
        <v>7.8000000000000007</v>
      </c>
      <c r="P76" s="165">
        <v>7.8000000000000007</v>
      </c>
      <c r="Q76" s="165">
        <v>8</v>
      </c>
      <c r="R76" s="165">
        <v>8</v>
      </c>
      <c r="S76" s="165">
        <v>8.5</v>
      </c>
    </row>
    <row r="77" spans="1:19">
      <c r="A77" s="105" t="s">
        <v>42</v>
      </c>
      <c r="B77" s="105" t="s">
        <v>18</v>
      </c>
      <c r="C77" s="137" t="s">
        <v>12</v>
      </c>
      <c r="D77" s="165">
        <v>0</v>
      </c>
      <c r="E77" s="165">
        <v>0</v>
      </c>
      <c r="F77" s="165">
        <v>0</v>
      </c>
      <c r="G77" s="165">
        <v>0</v>
      </c>
      <c r="H77" s="165">
        <v>0</v>
      </c>
      <c r="I77" s="165">
        <v>0</v>
      </c>
      <c r="J77" s="165">
        <v>0</v>
      </c>
      <c r="K77" s="165">
        <v>0</v>
      </c>
      <c r="L77" s="165">
        <v>0</v>
      </c>
      <c r="M77" s="165">
        <v>0</v>
      </c>
      <c r="N77" s="165">
        <v>0</v>
      </c>
      <c r="O77" s="165">
        <v>0</v>
      </c>
      <c r="P77" s="165">
        <v>0</v>
      </c>
      <c r="Q77" s="165">
        <v>0</v>
      </c>
      <c r="R77" s="165">
        <v>0</v>
      </c>
      <c r="S77" s="165">
        <v>0</v>
      </c>
    </row>
    <row r="78" spans="1:19" s="197" customFormat="1">
      <c r="A78" s="194" t="s">
        <v>42</v>
      </c>
      <c r="B78" s="194" t="s">
        <v>18</v>
      </c>
      <c r="C78" s="200" t="s">
        <v>58</v>
      </c>
      <c r="D78" s="212">
        <v>33.497399999999999</v>
      </c>
      <c r="E78" s="212">
        <v>35.82</v>
      </c>
      <c r="F78" s="212">
        <v>35.15</v>
      </c>
      <c r="G78" s="212">
        <v>34.46</v>
      </c>
      <c r="H78" s="212">
        <v>33.22</v>
      </c>
      <c r="I78" s="212">
        <v>31.75</v>
      </c>
      <c r="J78" s="212">
        <v>32.97</v>
      </c>
      <c r="K78" s="212">
        <v>33.400000000000006</v>
      </c>
      <c r="L78" s="212">
        <v>33.400000000000006</v>
      </c>
      <c r="M78" s="212">
        <v>34.56</v>
      </c>
      <c r="N78" s="212">
        <v>34.56</v>
      </c>
      <c r="O78" s="212">
        <v>35.85</v>
      </c>
      <c r="P78" s="212">
        <v>35.85</v>
      </c>
      <c r="Q78" s="212">
        <v>37.04</v>
      </c>
      <c r="R78" s="212">
        <v>37.04</v>
      </c>
      <c r="S78" s="212">
        <v>38.200000000000003</v>
      </c>
    </row>
    <row r="79" spans="1:19" s="197" customFormat="1">
      <c r="A79" s="194" t="s">
        <v>42</v>
      </c>
      <c r="B79" s="194" t="s">
        <v>99</v>
      </c>
      <c r="C79" s="200" t="s">
        <v>58</v>
      </c>
      <c r="D79" s="196">
        <v>0</v>
      </c>
      <c r="E79" s="196">
        <v>0</v>
      </c>
      <c r="F79" s="196">
        <v>0</v>
      </c>
      <c r="G79" s="196">
        <v>0</v>
      </c>
      <c r="H79" s="196">
        <v>0</v>
      </c>
      <c r="I79" s="196">
        <v>0</v>
      </c>
      <c r="J79" s="196">
        <v>0</v>
      </c>
      <c r="K79" s="196">
        <v>0</v>
      </c>
      <c r="L79" s="196">
        <v>0</v>
      </c>
      <c r="M79" s="196">
        <v>0</v>
      </c>
      <c r="N79" s="196">
        <v>0</v>
      </c>
      <c r="O79" s="196">
        <v>0</v>
      </c>
      <c r="P79" s="196">
        <v>0</v>
      </c>
      <c r="Q79" s="196">
        <v>0</v>
      </c>
      <c r="R79" s="196">
        <v>0</v>
      </c>
      <c r="S79" s="196">
        <v>0</v>
      </c>
    </row>
    <row r="80" spans="1:19" s="197" customFormat="1">
      <c r="A80" s="194" t="s">
        <v>42</v>
      </c>
      <c r="B80" s="194" t="s">
        <v>60</v>
      </c>
      <c r="C80" s="200" t="s">
        <v>58</v>
      </c>
      <c r="D80" s="196">
        <v>0</v>
      </c>
      <c r="E80" s="196">
        <v>0</v>
      </c>
      <c r="F80" s="196">
        <v>0</v>
      </c>
      <c r="G80" s="196">
        <v>0</v>
      </c>
      <c r="H80" s="196">
        <v>0</v>
      </c>
      <c r="I80" s="196">
        <v>0</v>
      </c>
      <c r="J80" s="196">
        <v>0</v>
      </c>
      <c r="K80" s="196">
        <v>0</v>
      </c>
      <c r="L80" s="196">
        <v>0</v>
      </c>
      <c r="M80" s="196">
        <v>0</v>
      </c>
      <c r="N80" s="196">
        <v>0</v>
      </c>
      <c r="O80" s="196">
        <v>0</v>
      </c>
      <c r="P80" s="196">
        <v>0</v>
      </c>
      <c r="Q80" s="196">
        <v>0</v>
      </c>
      <c r="R80" s="196">
        <v>0</v>
      </c>
      <c r="S80" s="196">
        <v>0</v>
      </c>
    </row>
    <row r="81" spans="1:19" s="197" customFormat="1">
      <c r="A81" s="194" t="s">
        <v>42</v>
      </c>
      <c r="B81" s="194" t="s">
        <v>42</v>
      </c>
      <c r="C81" s="200" t="s">
        <v>58</v>
      </c>
      <c r="D81" s="208">
        <v>33.497399999999999</v>
      </c>
      <c r="E81" s="208">
        <v>35.82</v>
      </c>
      <c r="F81" s="208">
        <v>35.15</v>
      </c>
      <c r="G81" s="208">
        <v>34.46</v>
      </c>
      <c r="H81" s="208">
        <v>33.22</v>
      </c>
      <c r="I81" s="208">
        <v>31.75</v>
      </c>
      <c r="J81" s="208">
        <v>32.97</v>
      </c>
      <c r="K81" s="208">
        <v>33.400000000000006</v>
      </c>
      <c r="L81" s="208">
        <v>33.400000000000006</v>
      </c>
      <c r="M81" s="208">
        <v>34.56</v>
      </c>
      <c r="N81" s="208">
        <v>34.56</v>
      </c>
      <c r="O81" s="208">
        <v>35.85</v>
      </c>
      <c r="P81" s="208">
        <v>35.85</v>
      </c>
      <c r="Q81" s="208">
        <v>37.04</v>
      </c>
      <c r="R81" s="208">
        <v>37.04</v>
      </c>
      <c r="S81" s="208">
        <v>38.200000000000003</v>
      </c>
    </row>
    <row r="82" spans="1:19">
      <c r="A82" s="105" t="s">
        <v>39</v>
      </c>
      <c r="B82" s="105" t="s">
        <v>34</v>
      </c>
      <c r="C82" s="138" t="s">
        <v>201</v>
      </c>
      <c r="D82" s="165">
        <v>90.983999999999995</v>
      </c>
      <c r="E82" s="165">
        <v>98.399999999999991</v>
      </c>
      <c r="F82" s="165">
        <v>96</v>
      </c>
      <c r="G82" s="165">
        <v>97</v>
      </c>
      <c r="H82" s="165">
        <v>90</v>
      </c>
      <c r="I82" s="165">
        <v>90</v>
      </c>
      <c r="J82" s="165">
        <v>87.6</v>
      </c>
      <c r="K82" s="165">
        <v>90</v>
      </c>
      <c r="L82" s="165">
        <v>90</v>
      </c>
      <c r="M82" s="165">
        <v>93.600000000000009</v>
      </c>
      <c r="N82" s="165">
        <v>93.600000000000009</v>
      </c>
      <c r="O82" s="165">
        <v>96</v>
      </c>
      <c r="P82" s="165">
        <v>96</v>
      </c>
      <c r="Q82" s="165">
        <v>102</v>
      </c>
      <c r="R82" s="165">
        <v>102</v>
      </c>
      <c r="S82" s="165">
        <v>105.6</v>
      </c>
    </row>
    <row r="83" spans="1:19">
      <c r="A83" s="105"/>
      <c r="B83" s="105" t="s">
        <v>349</v>
      </c>
      <c r="C83" s="363" t="s">
        <v>348</v>
      </c>
      <c r="D83" s="165">
        <v>0</v>
      </c>
      <c r="E83" s="165">
        <v>0</v>
      </c>
      <c r="F83" s="165">
        <v>0</v>
      </c>
      <c r="G83" s="165">
        <v>0</v>
      </c>
      <c r="H83" s="165">
        <v>0</v>
      </c>
      <c r="I83" s="165">
        <v>0</v>
      </c>
      <c r="J83" s="165">
        <v>9</v>
      </c>
      <c r="K83" s="165">
        <v>12</v>
      </c>
      <c r="L83" s="165">
        <v>13.5</v>
      </c>
      <c r="M83" s="165">
        <v>13.5</v>
      </c>
      <c r="N83" s="165">
        <v>13.5</v>
      </c>
      <c r="O83" s="165">
        <v>13.5</v>
      </c>
      <c r="P83" s="165">
        <v>13.5</v>
      </c>
      <c r="Q83" s="165">
        <v>13.5</v>
      </c>
      <c r="R83" s="165">
        <v>13.5</v>
      </c>
      <c r="S83" s="165">
        <v>13.5</v>
      </c>
    </row>
    <row r="84" spans="1:19">
      <c r="A84" s="105" t="s">
        <v>39</v>
      </c>
      <c r="B84" s="105" t="s">
        <v>34</v>
      </c>
      <c r="C84" s="137" t="s">
        <v>12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0</v>
      </c>
      <c r="K84" s="165">
        <v>0</v>
      </c>
      <c r="L84" s="165">
        <v>0</v>
      </c>
      <c r="M84" s="165">
        <v>0</v>
      </c>
      <c r="N84" s="165">
        <v>0</v>
      </c>
      <c r="O84" s="165">
        <v>0</v>
      </c>
      <c r="P84" s="165">
        <v>0</v>
      </c>
      <c r="Q84" s="165">
        <v>0</v>
      </c>
      <c r="R84" s="165">
        <v>0</v>
      </c>
      <c r="S84" s="165">
        <v>0</v>
      </c>
    </row>
    <row r="85" spans="1:19" s="197" customFormat="1">
      <c r="A85" s="194" t="s">
        <v>39</v>
      </c>
      <c r="B85" s="194" t="s">
        <v>34</v>
      </c>
      <c r="C85" s="200" t="s">
        <v>58</v>
      </c>
      <c r="D85" s="212">
        <v>90.983999999999995</v>
      </c>
      <c r="E85" s="212">
        <v>98.399999999999991</v>
      </c>
      <c r="F85" s="212">
        <v>96</v>
      </c>
      <c r="G85" s="212">
        <v>97</v>
      </c>
      <c r="H85" s="212">
        <v>90</v>
      </c>
      <c r="I85" s="212">
        <v>90</v>
      </c>
      <c r="J85" s="212">
        <v>96.6</v>
      </c>
      <c r="K85" s="212">
        <v>102</v>
      </c>
      <c r="L85" s="212">
        <v>103.5</v>
      </c>
      <c r="M85" s="212">
        <v>107.10000000000001</v>
      </c>
      <c r="N85" s="212">
        <v>107.10000000000001</v>
      </c>
      <c r="O85" s="212">
        <v>109.5</v>
      </c>
      <c r="P85" s="212">
        <v>109.5</v>
      </c>
      <c r="Q85" s="212">
        <v>115.5</v>
      </c>
      <c r="R85" s="212">
        <v>115.5</v>
      </c>
      <c r="S85" s="212">
        <v>119.1</v>
      </c>
    </row>
    <row r="86" spans="1:19" s="197" customFormat="1">
      <c r="A86" s="194" t="s">
        <v>39</v>
      </c>
      <c r="B86" s="194" t="s">
        <v>141</v>
      </c>
      <c r="C86" s="200" t="s">
        <v>338</v>
      </c>
      <c r="D86" s="196">
        <v>30.887999999999998</v>
      </c>
      <c r="E86" s="196">
        <v>31.207999999999998</v>
      </c>
      <c r="F86" s="196">
        <v>31.527999999999999</v>
      </c>
      <c r="G86" s="196">
        <v>29.6</v>
      </c>
      <c r="H86" s="196">
        <v>28.4</v>
      </c>
      <c r="I86" s="196">
        <v>34.092000000000006</v>
      </c>
      <c r="J86" s="196">
        <v>34.891999999999996</v>
      </c>
      <c r="K86" s="196">
        <v>35.200000000000003</v>
      </c>
      <c r="L86" s="196">
        <v>35.200000000000003</v>
      </c>
      <c r="M86" s="196">
        <v>36</v>
      </c>
      <c r="N86" s="196">
        <v>36</v>
      </c>
      <c r="O86" s="196">
        <v>36</v>
      </c>
      <c r="P86" s="196">
        <v>36.800000000000004</v>
      </c>
      <c r="Q86" s="196">
        <v>36.800000000000004</v>
      </c>
      <c r="R86" s="196">
        <v>38</v>
      </c>
      <c r="S86" s="196">
        <v>38</v>
      </c>
    </row>
    <row r="87" spans="1:19" s="197" customFormat="1">
      <c r="A87" s="194" t="s">
        <v>39</v>
      </c>
      <c r="B87" s="194" t="s">
        <v>56</v>
      </c>
      <c r="C87" s="201" t="s">
        <v>58</v>
      </c>
      <c r="D87" s="196">
        <v>44.7</v>
      </c>
      <c r="E87" s="196">
        <v>45.846000000000004</v>
      </c>
      <c r="F87" s="196">
        <v>44.525999999999996</v>
      </c>
      <c r="G87" s="196">
        <v>43.199999999999996</v>
      </c>
      <c r="H87" s="196">
        <v>40.800000000000004</v>
      </c>
      <c r="I87" s="196">
        <v>47.256000000000007</v>
      </c>
      <c r="J87" s="196">
        <v>51.324000000000005</v>
      </c>
      <c r="K87" s="196">
        <v>52.8</v>
      </c>
      <c r="L87" s="196">
        <v>52.8</v>
      </c>
      <c r="M87" s="196">
        <v>54</v>
      </c>
      <c r="N87" s="196">
        <v>54</v>
      </c>
      <c r="O87" s="196">
        <v>54</v>
      </c>
      <c r="P87" s="196">
        <v>55.2</v>
      </c>
      <c r="Q87" s="196">
        <v>55.2</v>
      </c>
      <c r="R87" s="196">
        <v>57</v>
      </c>
      <c r="S87" s="196">
        <v>57</v>
      </c>
    </row>
    <row r="88" spans="1:19" s="197" customFormat="1">
      <c r="A88" s="194" t="s">
        <v>39</v>
      </c>
      <c r="B88" s="194" t="s">
        <v>39</v>
      </c>
      <c r="C88" s="107" t="s">
        <v>58</v>
      </c>
      <c r="D88" s="212">
        <v>166.572</v>
      </c>
      <c r="E88" s="212">
        <v>175.45400000000001</v>
      </c>
      <c r="F88" s="212">
        <v>172.05399999999997</v>
      </c>
      <c r="G88" s="212">
        <v>169.79999999999998</v>
      </c>
      <c r="H88" s="212">
        <v>159.20000000000002</v>
      </c>
      <c r="I88" s="212">
        <v>171.34800000000001</v>
      </c>
      <c r="J88" s="212">
        <v>182.816</v>
      </c>
      <c r="K88" s="212">
        <v>190</v>
      </c>
      <c r="L88" s="212">
        <v>191.5</v>
      </c>
      <c r="M88" s="212">
        <v>197.10000000000002</v>
      </c>
      <c r="N88" s="212">
        <v>197.10000000000002</v>
      </c>
      <c r="O88" s="212">
        <v>199.5</v>
      </c>
      <c r="P88" s="212">
        <v>201.5</v>
      </c>
      <c r="Q88" s="212">
        <v>207.5</v>
      </c>
      <c r="R88" s="212">
        <v>210.5</v>
      </c>
      <c r="S88" s="212">
        <v>214.1</v>
      </c>
    </row>
    <row r="89" spans="1:19" s="197" customFormat="1">
      <c r="A89" s="92" t="s">
        <v>57</v>
      </c>
      <c r="B89" s="92" t="s">
        <v>57</v>
      </c>
      <c r="C89" s="93" t="s">
        <v>58</v>
      </c>
      <c r="D89" s="94">
        <v>2866.2784021786497</v>
      </c>
      <c r="E89" s="94">
        <v>2986.3541067538131</v>
      </c>
      <c r="F89" s="94">
        <v>3150.5565121951227</v>
      </c>
      <c r="G89" s="94">
        <v>3328.4034923780487</v>
      </c>
      <c r="H89" s="94">
        <v>3470.4074069599565</v>
      </c>
      <c r="I89" s="94">
        <v>3246.3308333333334</v>
      </c>
      <c r="J89" s="94">
        <v>3494.3602943089422</v>
      </c>
      <c r="K89" s="94">
        <v>3480.06</v>
      </c>
      <c r="L89" s="94">
        <v>3497.23</v>
      </c>
      <c r="M89" s="94">
        <v>3664.26</v>
      </c>
      <c r="N89" s="94">
        <v>3727.56</v>
      </c>
      <c r="O89" s="94">
        <v>3812.45</v>
      </c>
      <c r="P89" s="94">
        <v>3861.1500000000005</v>
      </c>
      <c r="Q89" s="94">
        <v>3972.8100000000004</v>
      </c>
      <c r="R89" s="94">
        <v>4025.4600000000005</v>
      </c>
      <c r="S89" s="94">
        <v>4122.01</v>
      </c>
    </row>
    <row r="90" spans="1:19">
      <c r="D90" s="265"/>
      <c r="E90" s="265">
        <f>E89/D89-1</f>
        <v>4.189254766176731E-2</v>
      </c>
      <c r="F90" s="265">
        <f t="shared" ref="F90:S90" si="0">F89/E89-1</f>
        <v>5.4984238161829513E-2</v>
      </c>
      <c r="G90" s="265">
        <f t="shared" si="0"/>
        <v>5.6449385844856037E-2</v>
      </c>
      <c r="H90" s="265">
        <f t="shared" si="0"/>
        <v>4.2664272798383029E-2</v>
      </c>
      <c r="I90" s="265">
        <f t="shared" si="0"/>
        <v>-6.4567800649927731E-2</v>
      </c>
      <c r="J90" s="265">
        <f t="shared" si="0"/>
        <v>7.6403014267320435E-2</v>
      </c>
      <c r="K90" s="265">
        <f t="shared" si="0"/>
        <v>-4.0923926282679934E-3</v>
      </c>
      <c r="L90" s="265">
        <f t="shared" si="0"/>
        <v>4.9338229800635069E-3</v>
      </c>
      <c r="M90" s="265">
        <f t="shared" si="0"/>
        <v>4.7760656290835923E-2</v>
      </c>
      <c r="N90" s="265">
        <f t="shared" si="0"/>
        <v>1.7274975029064388E-2</v>
      </c>
      <c r="O90" s="265">
        <f t="shared" si="0"/>
        <v>2.2773610619279072E-2</v>
      </c>
      <c r="P90" s="265">
        <f t="shared" si="0"/>
        <v>1.2773938018859399E-2</v>
      </c>
      <c r="Q90" s="171">
        <f t="shared" si="0"/>
        <v>2.8918845421700645E-2</v>
      </c>
      <c r="R90" s="171">
        <f t="shared" si="0"/>
        <v>1.3252584442749571E-2</v>
      </c>
      <c r="S90" s="171">
        <f t="shared" si="0"/>
        <v>2.3984836515578367E-2</v>
      </c>
    </row>
    <row r="91" spans="1:19">
      <c r="D91" s="360">
        <v>2866.2784021786497</v>
      </c>
      <c r="E91" s="360">
        <v>2986.3541067538131</v>
      </c>
      <c r="F91" s="360">
        <v>3150.5565121951227</v>
      </c>
      <c r="G91" s="360">
        <v>3328.4034923780487</v>
      </c>
      <c r="H91" s="360">
        <v>3470.4074069599565</v>
      </c>
      <c r="I91" s="360">
        <v>3246.3308333333334</v>
      </c>
      <c r="J91" s="360">
        <v>3485.3602943089422</v>
      </c>
      <c r="K91" s="360">
        <v>3468.06</v>
      </c>
      <c r="L91" s="360">
        <v>3483.73</v>
      </c>
      <c r="M91" s="360">
        <v>3650.76</v>
      </c>
      <c r="N91" s="360">
        <v>3714.06</v>
      </c>
      <c r="O91" s="360">
        <v>3798.95</v>
      </c>
      <c r="P91" s="360">
        <v>3847.6500000000005</v>
      </c>
      <c r="Q91" s="360">
        <v>3959.3100000000004</v>
      </c>
      <c r="R91" s="360">
        <v>4011.9600000000005</v>
      </c>
      <c r="S91" s="360">
        <v>4108.51</v>
      </c>
    </row>
    <row r="92" spans="1:19">
      <c r="D92" s="171"/>
      <c r="E92" s="264">
        <v>2.73</v>
      </c>
      <c r="F92" s="264">
        <v>2.8380000000000001</v>
      </c>
    </row>
    <row r="93" spans="1:19">
      <c r="D93" s="40">
        <f>3200</f>
        <v>3200</v>
      </c>
    </row>
  </sheetData>
  <sortState xmlns:xlrd2="http://schemas.microsoft.com/office/spreadsheetml/2017/richdata2" ref="A5:Q128">
    <sortCondition ref="A5:A12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2EA-9C52-4481-B305-4C874D7C35A1}">
  <dimension ref="A1:S119"/>
  <sheetViews>
    <sheetView showGridLines="0" workbookViewId="0">
      <pane ySplit="1" topLeftCell="A2" activePane="bottomLeft" state="frozen"/>
      <selection pane="bottomLeft" activeCell="J14" sqref="J14"/>
    </sheetView>
  </sheetViews>
  <sheetFormatPr defaultRowHeight="15"/>
  <cols>
    <col min="1" max="1" width="15.42578125" customWidth="1"/>
    <col min="2" max="2" width="14" customWidth="1"/>
    <col min="3" max="3" width="44.42578125" customWidth="1"/>
    <col min="4" max="4" width="9.140625" style="316"/>
  </cols>
  <sheetData>
    <row r="1" spans="1:19">
      <c r="A1" s="27" t="s">
        <v>31</v>
      </c>
      <c r="B1" s="27" t="s">
        <v>15</v>
      </c>
      <c r="C1" s="27" t="s">
        <v>27</v>
      </c>
      <c r="D1" s="68">
        <v>2015</v>
      </c>
      <c r="E1" s="68">
        <v>2016</v>
      </c>
      <c r="F1" s="68">
        <v>2017</v>
      </c>
      <c r="G1" s="68">
        <v>2018</v>
      </c>
      <c r="H1" s="68">
        <v>2018.95</v>
      </c>
      <c r="I1" s="68">
        <v>2020</v>
      </c>
      <c r="J1" s="112" t="s">
        <v>30</v>
      </c>
      <c r="K1" s="112" t="s">
        <v>3</v>
      </c>
      <c r="L1" s="112" t="s">
        <v>4</v>
      </c>
      <c r="M1" s="112" t="s">
        <v>5</v>
      </c>
      <c r="N1" s="112" t="s">
        <v>6</v>
      </c>
      <c r="O1" s="112" t="s">
        <v>7</v>
      </c>
      <c r="P1" s="112" t="s">
        <v>8</v>
      </c>
      <c r="Q1" s="112" t="s">
        <v>9</v>
      </c>
      <c r="R1" s="112" t="s">
        <v>10</v>
      </c>
      <c r="S1" s="112" t="s">
        <v>16</v>
      </c>
    </row>
    <row r="2" spans="1:19">
      <c r="A2" s="105" t="s">
        <v>32</v>
      </c>
      <c r="B2" s="105" t="s">
        <v>33</v>
      </c>
      <c r="C2" s="135" t="s">
        <v>333</v>
      </c>
      <c r="D2" s="128">
        <v>0</v>
      </c>
      <c r="E2" s="128">
        <v>0</v>
      </c>
      <c r="F2" s="128">
        <v>0</v>
      </c>
      <c r="G2" s="128">
        <v>0</v>
      </c>
      <c r="H2" s="128">
        <v>0</v>
      </c>
      <c r="I2" s="128">
        <v>0</v>
      </c>
      <c r="J2" s="128">
        <v>0.04</v>
      </c>
      <c r="K2" s="128">
        <v>0.15</v>
      </c>
      <c r="L2" s="128">
        <v>0.55000000000000004</v>
      </c>
      <c r="M2" s="128">
        <v>0.75</v>
      </c>
      <c r="N2" s="128">
        <v>0.8</v>
      </c>
      <c r="O2" s="128">
        <v>0.85</v>
      </c>
      <c r="P2" s="128">
        <v>0.85</v>
      </c>
      <c r="Q2" s="128">
        <v>0.85</v>
      </c>
      <c r="R2" s="128">
        <v>0.85</v>
      </c>
      <c r="S2" s="128">
        <v>0.85</v>
      </c>
    </row>
    <row r="3" spans="1:19">
      <c r="A3" s="105" t="s">
        <v>32</v>
      </c>
      <c r="B3" s="105" t="s">
        <v>33</v>
      </c>
      <c r="C3" s="135" t="s">
        <v>208</v>
      </c>
      <c r="D3" s="128">
        <v>0.64</v>
      </c>
      <c r="E3" s="128">
        <v>0.73499999999999999</v>
      </c>
      <c r="F3" s="128">
        <v>0.88200000000000001</v>
      </c>
      <c r="G3" s="128">
        <v>0.84</v>
      </c>
      <c r="H3" s="128">
        <v>0.82499999999999996</v>
      </c>
      <c r="I3" s="128">
        <v>0.83</v>
      </c>
      <c r="J3" s="128">
        <v>0.71</v>
      </c>
      <c r="K3" s="128">
        <v>0.8</v>
      </c>
      <c r="L3" s="128">
        <v>0.85</v>
      </c>
      <c r="M3" s="128">
        <v>0.85</v>
      </c>
      <c r="N3" s="128">
        <v>0.85</v>
      </c>
      <c r="O3" s="128">
        <v>0.8</v>
      </c>
      <c r="P3" s="128">
        <v>0.85</v>
      </c>
      <c r="Q3" s="128">
        <v>0.85</v>
      </c>
      <c r="R3" s="128">
        <v>0.9</v>
      </c>
      <c r="S3" s="128">
        <v>0.9</v>
      </c>
    </row>
    <row r="4" spans="1:19">
      <c r="A4" s="105" t="s">
        <v>32</v>
      </c>
      <c r="B4" s="105" t="s">
        <v>33</v>
      </c>
      <c r="C4" s="135" t="s">
        <v>206</v>
      </c>
      <c r="D4" s="128">
        <v>0.62</v>
      </c>
      <c r="E4" s="128">
        <v>0.58299999999999996</v>
      </c>
      <c r="F4" s="128">
        <v>0.74399999999999999</v>
      </c>
      <c r="G4" s="128">
        <v>0.83</v>
      </c>
      <c r="H4" s="128">
        <v>0.80400000000000005</v>
      </c>
      <c r="I4" s="128">
        <v>0.77</v>
      </c>
      <c r="J4" s="128">
        <v>0.61</v>
      </c>
      <c r="K4" s="128">
        <v>0.9</v>
      </c>
      <c r="L4" s="128">
        <v>0.95</v>
      </c>
      <c r="M4" s="128">
        <v>0.84</v>
      </c>
      <c r="N4" s="128">
        <v>0.88</v>
      </c>
      <c r="O4" s="128">
        <v>0.9</v>
      </c>
      <c r="P4" s="128">
        <v>0.9</v>
      </c>
      <c r="Q4" s="128">
        <v>0.9</v>
      </c>
      <c r="R4" s="128">
        <v>0.9</v>
      </c>
      <c r="S4" s="128">
        <v>0.9</v>
      </c>
    </row>
    <row r="5" spans="1:19">
      <c r="A5" s="105" t="s">
        <v>32</v>
      </c>
      <c r="B5" s="105" t="s">
        <v>33</v>
      </c>
      <c r="C5" s="135" t="s">
        <v>325</v>
      </c>
      <c r="D5" s="128">
        <v>0</v>
      </c>
      <c r="E5" s="128">
        <v>0</v>
      </c>
      <c r="F5" s="128">
        <v>0</v>
      </c>
      <c r="G5" s="128">
        <v>0</v>
      </c>
      <c r="H5" s="128">
        <v>0</v>
      </c>
      <c r="I5" s="128">
        <v>0</v>
      </c>
      <c r="J5" s="128">
        <v>0</v>
      </c>
      <c r="K5" s="128">
        <v>0</v>
      </c>
      <c r="L5" s="128">
        <v>0</v>
      </c>
      <c r="M5" s="128">
        <v>0.4</v>
      </c>
      <c r="N5" s="128">
        <v>0.5</v>
      </c>
      <c r="O5" s="128">
        <v>0.7</v>
      </c>
      <c r="P5" s="128">
        <v>0.7</v>
      </c>
      <c r="Q5" s="128">
        <v>0.8</v>
      </c>
      <c r="R5" s="128">
        <v>0.8</v>
      </c>
      <c r="S5" s="128">
        <v>0.85</v>
      </c>
    </row>
    <row r="6" spans="1:19">
      <c r="A6" s="105" t="s">
        <v>32</v>
      </c>
      <c r="B6" s="105" t="s">
        <v>33</v>
      </c>
      <c r="C6" s="156" t="s">
        <v>340</v>
      </c>
      <c r="D6" s="128">
        <v>0</v>
      </c>
      <c r="E6" s="128">
        <v>0</v>
      </c>
      <c r="F6" s="128">
        <v>0</v>
      </c>
      <c r="G6" s="128">
        <v>0</v>
      </c>
      <c r="H6" s="128">
        <v>0.10299999999999999</v>
      </c>
      <c r="I6" s="128">
        <v>0.53333333333333333</v>
      </c>
      <c r="J6" s="128">
        <v>0.7</v>
      </c>
      <c r="K6" s="128">
        <v>0.83333333333333337</v>
      </c>
      <c r="L6" s="128">
        <v>0.83333333333333337</v>
      </c>
      <c r="M6" s="128">
        <v>0.83333333333333337</v>
      </c>
      <c r="N6" s="128">
        <v>0.83333333333333337</v>
      </c>
      <c r="O6" s="128">
        <v>0.83333333333333337</v>
      </c>
      <c r="P6" s="128">
        <v>0.83333333333333337</v>
      </c>
      <c r="Q6" s="128">
        <v>0.83333333333333337</v>
      </c>
      <c r="R6" s="128">
        <v>0.83333333333333337</v>
      </c>
      <c r="S6" s="128">
        <v>0.83333333333333337</v>
      </c>
    </row>
    <row r="7" spans="1:19">
      <c r="A7" s="105" t="s">
        <v>32</v>
      </c>
      <c r="B7" s="105" t="s">
        <v>33</v>
      </c>
      <c r="C7" s="135" t="s">
        <v>58</v>
      </c>
      <c r="D7" s="128">
        <v>0</v>
      </c>
      <c r="E7" s="128">
        <v>0</v>
      </c>
      <c r="F7" s="128">
        <v>0</v>
      </c>
      <c r="G7" s="128">
        <v>0</v>
      </c>
      <c r="H7" s="128">
        <v>0</v>
      </c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8">
        <v>0</v>
      </c>
      <c r="P7" s="128">
        <v>0</v>
      </c>
      <c r="Q7" s="128">
        <v>0</v>
      </c>
      <c r="R7" s="128">
        <v>0</v>
      </c>
      <c r="S7" s="128">
        <v>0</v>
      </c>
    </row>
    <row r="8" spans="1:19">
      <c r="A8" s="105" t="s">
        <v>32</v>
      </c>
      <c r="B8" s="105" t="s">
        <v>35</v>
      </c>
      <c r="C8" s="261" t="s">
        <v>160</v>
      </c>
      <c r="D8" s="274">
        <v>0.80299999999999994</v>
      </c>
      <c r="E8" s="274">
        <v>0.81481481481481477</v>
      </c>
      <c r="F8" s="274">
        <v>0.82499999999999996</v>
      </c>
      <c r="G8" s="274">
        <v>0.84</v>
      </c>
      <c r="H8" s="274">
        <v>0.76999999999999991</v>
      </c>
      <c r="I8" s="274">
        <v>0.748</v>
      </c>
      <c r="J8" s="274">
        <v>0.79749999999999999</v>
      </c>
      <c r="K8" s="274">
        <v>0.75</v>
      </c>
      <c r="L8" s="274">
        <v>0.75</v>
      </c>
      <c r="M8" s="274">
        <v>0.78</v>
      </c>
      <c r="N8" s="274">
        <v>0.78</v>
      </c>
      <c r="O8" s="274">
        <v>0.8</v>
      </c>
      <c r="P8" s="274">
        <v>0.8</v>
      </c>
      <c r="Q8" s="274">
        <v>0.85</v>
      </c>
      <c r="R8" s="274">
        <v>0.85</v>
      </c>
      <c r="S8" s="274">
        <v>0.9</v>
      </c>
    </row>
    <row r="9" spans="1:19">
      <c r="A9" s="105" t="s">
        <v>32</v>
      </c>
      <c r="B9" s="106" t="s">
        <v>35</v>
      </c>
      <c r="C9" s="261" t="s">
        <v>304</v>
      </c>
      <c r="D9" s="274">
        <v>0.81399999999999995</v>
      </c>
      <c r="E9" s="274">
        <v>0.82499999999999996</v>
      </c>
      <c r="F9" s="274">
        <v>0.84699999999999998</v>
      </c>
      <c r="G9" s="274">
        <v>0.81</v>
      </c>
      <c r="H9" s="274">
        <v>0.82499999999999996</v>
      </c>
      <c r="I9" s="274">
        <v>0.82499999999999996</v>
      </c>
      <c r="J9" s="274">
        <v>0.86240000000000006</v>
      </c>
      <c r="K9" s="274">
        <v>0.8</v>
      </c>
      <c r="L9" s="274">
        <v>0.8</v>
      </c>
      <c r="M9" s="274">
        <v>0.85</v>
      </c>
      <c r="N9" s="274">
        <v>0.85</v>
      </c>
      <c r="O9" s="274">
        <v>0.85</v>
      </c>
      <c r="P9" s="274">
        <v>0.9</v>
      </c>
      <c r="Q9" s="274">
        <v>0.9</v>
      </c>
      <c r="R9" s="274">
        <v>0.95</v>
      </c>
      <c r="S9" s="274">
        <v>0.95</v>
      </c>
    </row>
    <row r="10" spans="1:19">
      <c r="A10" s="105" t="s">
        <v>32</v>
      </c>
      <c r="B10" s="106" t="s">
        <v>35</v>
      </c>
      <c r="C10" s="261" t="s">
        <v>306</v>
      </c>
      <c r="D10" s="274">
        <v>0.82499999999999996</v>
      </c>
      <c r="E10" s="274">
        <v>0.82169999999999999</v>
      </c>
      <c r="F10" s="274">
        <v>0.79749999999999999</v>
      </c>
      <c r="G10" s="274">
        <v>0.80299999999999994</v>
      </c>
      <c r="H10" s="274">
        <v>0.8206</v>
      </c>
      <c r="I10" s="274">
        <v>0.76999999999999991</v>
      </c>
      <c r="J10" s="274">
        <v>0.81620000000000004</v>
      </c>
      <c r="K10" s="274">
        <v>0.75</v>
      </c>
      <c r="L10" s="274">
        <v>0.75</v>
      </c>
      <c r="M10" s="274">
        <v>0.78</v>
      </c>
      <c r="N10" s="274">
        <v>0.78</v>
      </c>
      <c r="O10" s="274">
        <v>0.8</v>
      </c>
      <c r="P10" s="274">
        <v>0.8</v>
      </c>
      <c r="Q10" s="274">
        <v>0.85</v>
      </c>
      <c r="R10" s="274">
        <v>0.85</v>
      </c>
      <c r="S10" s="274">
        <v>0.9</v>
      </c>
    </row>
    <row r="11" spans="1:19">
      <c r="A11" s="105" t="s">
        <v>32</v>
      </c>
      <c r="B11" s="106" t="s">
        <v>35</v>
      </c>
      <c r="C11" s="261" t="s">
        <v>196</v>
      </c>
      <c r="D11" s="274">
        <v>0.87910370370370372</v>
      </c>
      <c r="E11" s="274">
        <v>0.88000000000000012</v>
      </c>
      <c r="F11" s="274">
        <v>0.64900000000000002</v>
      </c>
      <c r="G11" s="274">
        <v>0.72599999999999998</v>
      </c>
      <c r="H11" s="274">
        <v>0.75146105919003114</v>
      </c>
      <c r="I11" s="274">
        <v>0.70399999999999996</v>
      </c>
      <c r="J11" s="274">
        <v>0.75570000000000004</v>
      </c>
      <c r="K11" s="274">
        <v>0.7</v>
      </c>
      <c r="L11" s="274">
        <v>0.7</v>
      </c>
      <c r="M11" s="274">
        <v>0.72</v>
      </c>
      <c r="N11" s="274">
        <v>0.72</v>
      </c>
      <c r="O11" s="274">
        <v>0.75</v>
      </c>
      <c r="P11" s="274">
        <v>0.75</v>
      </c>
      <c r="Q11" s="274">
        <v>0.78</v>
      </c>
      <c r="R11" s="274">
        <v>0.78</v>
      </c>
      <c r="S11" s="274">
        <v>0.8</v>
      </c>
    </row>
    <row r="12" spans="1:19">
      <c r="A12" s="105" t="s">
        <v>32</v>
      </c>
      <c r="B12" s="106" t="s">
        <v>35</v>
      </c>
      <c r="C12" s="261" t="s">
        <v>296</v>
      </c>
      <c r="D12" s="274">
        <v>0.81399999999999995</v>
      </c>
      <c r="E12" s="274">
        <v>0.83600000000000008</v>
      </c>
      <c r="F12" s="274">
        <v>0.73259999999999992</v>
      </c>
      <c r="G12" s="274">
        <v>0.84</v>
      </c>
      <c r="H12" s="274">
        <v>0.76999999999999991</v>
      </c>
      <c r="I12" s="274">
        <v>0.74800000000000022</v>
      </c>
      <c r="J12" s="274">
        <v>0.80299999999999994</v>
      </c>
      <c r="K12" s="274">
        <v>0.75</v>
      </c>
      <c r="L12" s="274">
        <v>0.75</v>
      </c>
      <c r="M12" s="274">
        <v>0.78</v>
      </c>
      <c r="N12" s="274">
        <v>0.78</v>
      </c>
      <c r="O12" s="274">
        <v>0.8</v>
      </c>
      <c r="P12" s="274">
        <v>0.8</v>
      </c>
      <c r="Q12" s="274">
        <v>0.85</v>
      </c>
      <c r="R12" s="274">
        <v>0.85</v>
      </c>
      <c r="S12" s="274">
        <v>0.9</v>
      </c>
    </row>
    <row r="13" spans="1:19">
      <c r="A13" s="105" t="s">
        <v>32</v>
      </c>
      <c r="B13" s="106" t="s">
        <v>35</v>
      </c>
      <c r="C13" s="261" t="s">
        <v>212</v>
      </c>
      <c r="D13" s="274">
        <v>0.8580000000000001</v>
      </c>
      <c r="E13" s="274">
        <v>0.88000000000000012</v>
      </c>
      <c r="F13" s="274">
        <v>0.90199999999999991</v>
      </c>
      <c r="G13" s="274">
        <v>0.82499999999999996</v>
      </c>
      <c r="H13" s="274">
        <v>0.93940000000000001</v>
      </c>
      <c r="I13" s="274">
        <v>0.83600000000000008</v>
      </c>
      <c r="J13" s="274">
        <v>0.8580000000000001</v>
      </c>
      <c r="K13" s="274">
        <v>0.8</v>
      </c>
      <c r="L13" s="274">
        <v>0.8</v>
      </c>
      <c r="M13" s="274">
        <v>0.85</v>
      </c>
      <c r="N13" s="274">
        <v>0.85</v>
      </c>
      <c r="O13" s="274">
        <v>0.85</v>
      </c>
      <c r="P13" s="274">
        <v>0.9</v>
      </c>
      <c r="Q13" s="274">
        <v>0.9</v>
      </c>
      <c r="R13" s="274">
        <v>0.95</v>
      </c>
      <c r="S13" s="274">
        <v>0.95</v>
      </c>
    </row>
    <row r="14" spans="1:19">
      <c r="A14" s="105" t="s">
        <v>32</v>
      </c>
      <c r="B14" s="106" t="s">
        <v>35</v>
      </c>
      <c r="C14" s="261" t="s">
        <v>307</v>
      </c>
      <c r="D14" s="274">
        <v>0.86900000000000022</v>
      </c>
      <c r="E14" s="274">
        <v>0.92399999999999993</v>
      </c>
      <c r="F14" s="274">
        <v>0.88000000000000012</v>
      </c>
      <c r="G14" s="274">
        <v>0.8580000000000001</v>
      </c>
      <c r="H14" s="274">
        <v>0.97899999999999998</v>
      </c>
      <c r="I14" s="274">
        <v>0.77550000000000008</v>
      </c>
      <c r="J14" s="274">
        <v>0.83930000000000005</v>
      </c>
      <c r="K14" s="274">
        <v>0.78</v>
      </c>
      <c r="L14" s="274">
        <v>0.8</v>
      </c>
      <c r="M14" s="274">
        <v>0.8</v>
      </c>
      <c r="N14" s="274">
        <v>0.85</v>
      </c>
      <c r="O14" s="274">
        <v>0.85</v>
      </c>
      <c r="P14" s="274">
        <v>0.85</v>
      </c>
      <c r="Q14" s="274">
        <v>0.9</v>
      </c>
      <c r="R14" s="274">
        <v>0.9</v>
      </c>
      <c r="S14" s="274">
        <v>0.95</v>
      </c>
    </row>
    <row r="15" spans="1:19">
      <c r="A15" s="105" t="s">
        <v>32</v>
      </c>
      <c r="B15" s="106" t="s">
        <v>35</v>
      </c>
      <c r="C15" s="261" t="s">
        <v>305</v>
      </c>
      <c r="D15" s="274">
        <v>0.8580000000000001</v>
      </c>
      <c r="E15" s="274">
        <v>0.91299999999999992</v>
      </c>
      <c r="F15" s="274">
        <v>0.94599999999999995</v>
      </c>
      <c r="G15" s="274">
        <v>0.82499999999999996</v>
      </c>
      <c r="H15" s="274">
        <v>0.84699999999999998</v>
      </c>
      <c r="I15" s="274">
        <v>0.7589999999999999</v>
      </c>
      <c r="J15" s="274">
        <v>0.79859999999999998</v>
      </c>
      <c r="K15" s="274">
        <v>0.75</v>
      </c>
      <c r="L15" s="274">
        <v>0.75</v>
      </c>
      <c r="M15" s="274">
        <v>0.78</v>
      </c>
      <c r="N15" s="274">
        <v>0.78</v>
      </c>
      <c r="O15" s="274">
        <v>0.8</v>
      </c>
      <c r="P15" s="274">
        <v>0.8</v>
      </c>
      <c r="Q15" s="274">
        <v>0.85</v>
      </c>
      <c r="R15" s="274">
        <v>0.85</v>
      </c>
      <c r="S15" s="274">
        <v>0.9</v>
      </c>
    </row>
    <row r="16" spans="1:19">
      <c r="A16" s="105" t="s">
        <v>32</v>
      </c>
      <c r="B16" s="106" t="s">
        <v>35</v>
      </c>
      <c r="C16" s="261" t="s">
        <v>309</v>
      </c>
      <c r="D16" s="274">
        <v>0.76999999999999991</v>
      </c>
      <c r="E16" s="274">
        <v>0.84699999999999998</v>
      </c>
      <c r="F16" s="274">
        <v>0.83600000000000008</v>
      </c>
      <c r="G16" s="274">
        <v>0.88000000000000012</v>
      </c>
      <c r="H16" s="274">
        <v>0.82499999999999996</v>
      </c>
      <c r="I16" s="274">
        <v>0.82499999999999996</v>
      </c>
      <c r="J16" s="274">
        <v>0.8580000000000001</v>
      </c>
      <c r="K16" s="274">
        <v>0.8</v>
      </c>
      <c r="L16" s="274">
        <v>0.8</v>
      </c>
      <c r="M16" s="274">
        <v>0.85</v>
      </c>
      <c r="N16" s="274">
        <v>0.85</v>
      </c>
      <c r="O16" s="274">
        <v>0.85</v>
      </c>
      <c r="P16" s="274">
        <v>0.9</v>
      </c>
      <c r="Q16" s="274">
        <v>0.9</v>
      </c>
      <c r="R16" s="274">
        <v>0.95</v>
      </c>
      <c r="S16" s="274">
        <v>0.95</v>
      </c>
    </row>
    <row r="17" spans="1:19">
      <c r="A17" s="105" t="s">
        <v>32</v>
      </c>
      <c r="B17" s="106" t="s">
        <v>35</v>
      </c>
      <c r="C17" s="261" t="s">
        <v>308</v>
      </c>
      <c r="D17" s="274">
        <v>0.82499999999999996</v>
      </c>
      <c r="E17" s="274">
        <v>0.83600000000000008</v>
      </c>
      <c r="F17" s="274">
        <v>0.86899999999999999</v>
      </c>
      <c r="G17" s="274">
        <v>0.83600000000000008</v>
      </c>
      <c r="H17" s="274">
        <v>0.81399999999999995</v>
      </c>
      <c r="I17" s="274">
        <v>0.81399999999999995</v>
      </c>
      <c r="J17" s="274">
        <v>0.79749999999999999</v>
      </c>
      <c r="K17" s="274">
        <v>0.75</v>
      </c>
      <c r="L17" s="274">
        <v>0.75</v>
      </c>
      <c r="M17" s="274">
        <v>0.78</v>
      </c>
      <c r="N17" s="274">
        <v>0.78</v>
      </c>
      <c r="O17" s="274">
        <v>0.8</v>
      </c>
      <c r="P17" s="274">
        <v>0.8</v>
      </c>
      <c r="Q17" s="274">
        <v>0.85</v>
      </c>
      <c r="R17" s="274">
        <v>0.85</v>
      </c>
      <c r="S17" s="274">
        <v>0.9</v>
      </c>
    </row>
    <row r="18" spans="1:19">
      <c r="A18" s="105" t="s">
        <v>32</v>
      </c>
      <c r="B18" s="106" t="s">
        <v>35</v>
      </c>
      <c r="C18" s="261" t="s">
        <v>149</v>
      </c>
      <c r="D18" s="274">
        <v>0.79199999999999993</v>
      </c>
      <c r="E18" s="274">
        <v>0.86899999999999999</v>
      </c>
      <c r="F18" s="274">
        <v>0.82499999999999996</v>
      </c>
      <c r="G18" s="274">
        <v>0.84218749999999998</v>
      </c>
      <c r="H18" s="274">
        <v>0.81399999999999995</v>
      </c>
      <c r="I18" s="274">
        <v>0.80300000000000016</v>
      </c>
      <c r="J18" s="274">
        <v>0.86570000000000003</v>
      </c>
      <c r="K18" s="274">
        <v>0.8</v>
      </c>
      <c r="L18" s="274">
        <v>0.8</v>
      </c>
      <c r="M18" s="274">
        <v>0.85</v>
      </c>
      <c r="N18" s="274">
        <v>0.85</v>
      </c>
      <c r="O18" s="274">
        <v>0.85</v>
      </c>
      <c r="P18" s="274">
        <v>0.9</v>
      </c>
      <c r="Q18" s="274">
        <v>0.9</v>
      </c>
      <c r="R18" s="274">
        <v>0.95</v>
      </c>
      <c r="S18" s="274">
        <v>0.95</v>
      </c>
    </row>
    <row r="19" spans="1:19">
      <c r="A19" s="105" t="s">
        <v>32</v>
      </c>
      <c r="B19" s="105" t="s">
        <v>35</v>
      </c>
      <c r="C19" s="261" t="s">
        <v>159</v>
      </c>
      <c r="D19" s="274">
        <v>0.82499999999999996</v>
      </c>
      <c r="E19" s="274">
        <v>0.89100000000000001</v>
      </c>
      <c r="F19" s="274">
        <v>0.81399999999999995</v>
      </c>
      <c r="G19" s="274">
        <v>0.82499999999999996</v>
      </c>
      <c r="H19" s="274">
        <v>0.81399999999999995</v>
      </c>
      <c r="I19" s="274">
        <v>0.8580000000000001</v>
      </c>
      <c r="J19" s="274">
        <v>0.88880000000000003</v>
      </c>
      <c r="K19" s="274">
        <v>0.82</v>
      </c>
      <c r="L19" s="274">
        <v>0.82</v>
      </c>
      <c r="M19" s="274">
        <v>0.85</v>
      </c>
      <c r="N19" s="274">
        <v>0.85</v>
      </c>
      <c r="O19" s="274">
        <v>0.85</v>
      </c>
      <c r="P19" s="274">
        <v>0.9</v>
      </c>
      <c r="Q19" s="274">
        <v>0.9</v>
      </c>
      <c r="R19" s="274">
        <v>0.95</v>
      </c>
      <c r="S19" s="274">
        <v>0.95</v>
      </c>
    </row>
    <row r="20" spans="1:19">
      <c r="A20" s="105" t="s">
        <v>32</v>
      </c>
      <c r="B20" s="105" t="s">
        <v>35</v>
      </c>
      <c r="C20" s="261" t="s">
        <v>153</v>
      </c>
      <c r="D20" s="274">
        <v>0.79199999999999993</v>
      </c>
      <c r="E20" s="274">
        <v>0.82499999999999996</v>
      </c>
      <c r="F20" s="274">
        <v>0.81480487804878043</v>
      </c>
      <c r="G20" s="274">
        <v>0.82312195121951215</v>
      </c>
      <c r="H20" s="274">
        <v>0.82687804878048787</v>
      </c>
      <c r="I20" s="274">
        <v>0.748</v>
      </c>
      <c r="J20" s="274">
        <v>0.73002439024390264</v>
      </c>
      <c r="K20" s="274">
        <v>0.68</v>
      </c>
      <c r="L20" s="274">
        <v>0.7</v>
      </c>
      <c r="M20" s="274">
        <v>0.72</v>
      </c>
      <c r="N20" s="274">
        <v>0.72</v>
      </c>
      <c r="O20" s="274">
        <v>0.75</v>
      </c>
      <c r="P20" s="274">
        <v>0.75</v>
      </c>
      <c r="Q20" s="274">
        <v>0.78</v>
      </c>
      <c r="R20" s="274">
        <v>0.78</v>
      </c>
      <c r="S20" s="274">
        <v>0.8</v>
      </c>
    </row>
    <row r="21" spans="1:19">
      <c r="A21" s="105"/>
      <c r="B21" s="105"/>
      <c r="C21" s="261" t="s">
        <v>346</v>
      </c>
      <c r="D21" s="274">
        <v>0</v>
      </c>
      <c r="E21" s="274">
        <v>0</v>
      </c>
      <c r="F21" s="274">
        <v>0</v>
      </c>
      <c r="G21" s="274">
        <v>0</v>
      </c>
      <c r="H21" s="274">
        <v>0</v>
      </c>
      <c r="I21" s="274">
        <v>0</v>
      </c>
      <c r="J21" s="274">
        <v>0</v>
      </c>
      <c r="K21" s="274">
        <v>0</v>
      </c>
      <c r="L21" s="274">
        <v>0</v>
      </c>
      <c r="M21" s="274">
        <v>0.7</v>
      </c>
      <c r="N21" s="274">
        <v>0.75</v>
      </c>
      <c r="O21" s="274">
        <v>0.75</v>
      </c>
      <c r="P21" s="274">
        <v>0.8</v>
      </c>
      <c r="Q21" s="274">
        <v>0.8</v>
      </c>
      <c r="R21" s="274">
        <v>0.85</v>
      </c>
      <c r="S21" s="274">
        <v>0.85</v>
      </c>
    </row>
    <row r="22" spans="1:19" s="361" customFormat="1">
      <c r="A22" s="105"/>
      <c r="B22" s="105"/>
      <c r="C22" s="261" t="s">
        <v>347</v>
      </c>
      <c r="D22" s="274">
        <v>0</v>
      </c>
      <c r="E22" s="274">
        <v>0</v>
      </c>
      <c r="F22" s="274">
        <v>0</v>
      </c>
      <c r="G22" s="274">
        <v>0</v>
      </c>
      <c r="H22" s="274">
        <v>0</v>
      </c>
      <c r="I22" s="274">
        <v>0</v>
      </c>
      <c r="J22" s="274">
        <v>0</v>
      </c>
      <c r="K22" s="274">
        <v>0</v>
      </c>
      <c r="L22" s="274">
        <v>0.7</v>
      </c>
      <c r="M22" s="274">
        <v>0.7</v>
      </c>
      <c r="N22" s="274">
        <v>0.75</v>
      </c>
      <c r="O22" s="274">
        <v>0.75</v>
      </c>
      <c r="P22" s="274">
        <v>0.8</v>
      </c>
      <c r="Q22" s="274">
        <v>0.8</v>
      </c>
      <c r="R22" s="274">
        <v>0.85</v>
      </c>
      <c r="S22" s="274">
        <v>0.85</v>
      </c>
    </row>
    <row r="23" spans="1:19">
      <c r="A23" s="105" t="s">
        <v>32</v>
      </c>
      <c r="B23" s="106" t="s">
        <v>35</v>
      </c>
      <c r="C23" s="261" t="s">
        <v>12</v>
      </c>
      <c r="D23" s="274">
        <v>0.79199999999999993</v>
      </c>
      <c r="E23" s="274">
        <v>0.82169999999999999</v>
      </c>
      <c r="F23" s="274">
        <v>0.75240000000000007</v>
      </c>
      <c r="G23" s="274">
        <v>0.81440000000000001</v>
      </c>
      <c r="H23" s="274">
        <v>0.79199999999999993</v>
      </c>
      <c r="I23" s="274">
        <v>0.79199999999999993</v>
      </c>
      <c r="J23" s="274">
        <v>0.81950000000000001</v>
      </c>
      <c r="K23" s="274">
        <v>0.75</v>
      </c>
      <c r="L23" s="274">
        <v>0.75</v>
      </c>
      <c r="M23" s="274">
        <v>0.78</v>
      </c>
      <c r="N23" s="274">
        <v>0.78</v>
      </c>
      <c r="O23" s="274">
        <v>0.8</v>
      </c>
      <c r="P23" s="274">
        <v>0.8</v>
      </c>
      <c r="Q23" s="274">
        <v>0.85</v>
      </c>
      <c r="R23" s="274">
        <v>0.85</v>
      </c>
      <c r="S23" s="274">
        <v>0.88</v>
      </c>
    </row>
    <row r="24" spans="1:19">
      <c r="A24" s="105" t="s">
        <v>32</v>
      </c>
      <c r="B24" s="106" t="s">
        <v>35</v>
      </c>
      <c r="C24" s="135" t="s">
        <v>58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</row>
    <row r="25" spans="1:19">
      <c r="A25" s="105" t="s">
        <v>32</v>
      </c>
      <c r="B25" s="105" t="s">
        <v>43</v>
      </c>
      <c r="C25" s="145" t="s">
        <v>159</v>
      </c>
      <c r="D25" s="128">
        <v>0.72</v>
      </c>
      <c r="E25" s="128">
        <v>0.74</v>
      </c>
      <c r="F25" s="128">
        <v>0.76</v>
      </c>
      <c r="G25" s="128">
        <v>0.78</v>
      </c>
      <c r="H25" s="128">
        <v>0.73</v>
      </c>
      <c r="I25" s="128">
        <v>0.78000000000000014</v>
      </c>
      <c r="J25" s="128">
        <v>0.74399999999999999</v>
      </c>
      <c r="K25" s="274">
        <v>0.75</v>
      </c>
      <c r="L25" s="274">
        <v>0.75</v>
      </c>
      <c r="M25" s="274">
        <v>0.78</v>
      </c>
      <c r="N25" s="274">
        <v>0.78</v>
      </c>
      <c r="O25" s="274">
        <v>0.8</v>
      </c>
      <c r="P25" s="274">
        <v>0.8</v>
      </c>
      <c r="Q25" s="274">
        <v>0.85</v>
      </c>
      <c r="R25" s="274">
        <v>0.85</v>
      </c>
      <c r="S25" s="274">
        <v>0.85</v>
      </c>
    </row>
    <row r="26" spans="1:19">
      <c r="A26" s="105" t="s">
        <v>32</v>
      </c>
      <c r="B26" s="105" t="s">
        <v>43</v>
      </c>
      <c r="C26" s="145" t="s">
        <v>217</v>
      </c>
      <c r="D26" s="128">
        <v>0.74</v>
      </c>
      <c r="E26" s="128">
        <v>0.78</v>
      </c>
      <c r="F26" s="128">
        <v>0.75</v>
      </c>
      <c r="G26" s="128">
        <v>0.72</v>
      </c>
      <c r="H26" s="128">
        <v>0.74</v>
      </c>
      <c r="I26" s="128">
        <v>0.71</v>
      </c>
      <c r="J26" s="128">
        <v>0.72499999999999998</v>
      </c>
      <c r="K26" s="274">
        <v>0.72</v>
      </c>
      <c r="L26" s="274">
        <v>0.72</v>
      </c>
      <c r="M26" s="274">
        <v>0.75</v>
      </c>
      <c r="N26" s="274">
        <v>0.75</v>
      </c>
      <c r="O26" s="274">
        <v>0.78</v>
      </c>
      <c r="P26" s="274">
        <v>0.78</v>
      </c>
      <c r="Q26" s="274">
        <v>0.8</v>
      </c>
      <c r="R26" s="274">
        <v>0.8</v>
      </c>
      <c r="S26" s="274">
        <v>0.85</v>
      </c>
    </row>
    <row r="27" spans="1:19">
      <c r="A27" s="105" t="s">
        <v>32</v>
      </c>
      <c r="B27" s="105" t="s">
        <v>43</v>
      </c>
      <c r="C27" s="145" t="s">
        <v>336</v>
      </c>
      <c r="D27" s="128">
        <v>0.82</v>
      </c>
      <c r="E27" s="128">
        <v>0.83120000000000005</v>
      </c>
      <c r="F27" s="128">
        <v>0.84</v>
      </c>
      <c r="G27" s="128">
        <v>0.81</v>
      </c>
      <c r="H27" s="128">
        <v>0.8</v>
      </c>
      <c r="I27" s="128">
        <v>0.82199999999999995</v>
      </c>
      <c r="J27" s="128">
        <v>0.80700000000000005</v>
      </c>
      <c r="K27" s="274">
        <v>0.82</v>
      </c>
      <c r="L27" s="274">
        <v>0.85</v>
      </c>
      <c r="M27" s="274">
        <v>0.85</v>
      </c>
      <c r="N27" s="274">
        <v>0.88</v>
      </c>
      <c r="O27" s="274">
        <v>0.88</v>
      </c>
      <c r="P27" s="274">
        <v>0.9</v>
      </c>
      <c r="Q27" s="274">
        <v>0.9</v>
      </c>
      <c r="R27" s="274">
        <v>0.95</v>
      </c>
      <c r="S27" s="274">
        <v>0.95</v>
      </c>
    </row>
    <row r="28" spans="1:19">
      <c r="A28" s="105" t="s">
        <v>32</v>
      </c>
      <c r="B28" s="105" t="s">
        <v>43</v>
      </c>
      <c r="C28" s="145" t="s">
        <v>58</v>
      </c>
      <c r="D28" s="128"/>
      <c r="E28" s="128"/>
      <c r="F28" s="128"/>
      <c r="G28" s="128"/>
      <c r="H28" s="128"/>
      <c r="I28" s="128"/>
      <c r="J28" s="128"/>
      <c r="K28" s="274"/>
      <c r="L28" s="274"/>
      <c r="M28" s="274"/>
      <c r="N28" s="274"/>
      <c r="O28" s="274"/>
      <c r="P28" s="274"/>
      <c r="Q28" s="274"/>
      <c r="R28" s="274"/>
      <c r="S28" s="274"/>
    </row>
    <row r="29" spans="1:19">
      <c r="A29" s="105" t="s">
        <v>32</v>
      </c>
      <c r="B29" s="105" t="s">
        <v>50</v>
      </c>
      <c r="C29" s="145" t="s">
        <v>159</v>
      </c>
      <c r="D29" s="128">
        <v>0.72</v>
      </c>
      <c r="E29" s="128">
        <v>0.75</v>
      </c>
      <c r="F29" s="128">
        <v>0.75</v>
      </c>
      <c r="G29" s="128">
        <v>0.73333333333333328</v>
      </c>
      <c r="H29" s="128">
        <v>0.77</v>
      </c>
      <c r="I29" s="128">
        <v>0.72000000000000008</v>
      </c>
      <c r="J29" s="128">
        <v>0.76500000000000001</v>
      </c>
      <c r="K29" s="274">
        <v>0.78</v>
      </c>
      <c r="L29" s="274">
        <v>0.78</v>
      </c>
      <c r="M29" s="274">
        <v>0.8</v>
      </c>
      <c r="N29" s="274">
        <v>0.8</v>
      </c>
      <c r="O29" s="274">
        <v>0.82</v>
      </c>
      <c r="P29" s="274">
        <v>0.82</v>
      </c>
      <c r="Q29" s="274">
        <v>0.85</v>
      </c>
      <c r="R29" s="274">
        <v>0.85</v>
      </c>
      <c r="S29" s="274">
        <v>0.85</v>
      </c>
    </row>
    <row r="30" spans="1:19">
      <c r="A30" s="105" t="s">
        <v>32</v>
      </c>
      <c r="B30" s="105" t="s">
        <v>50</v>
      </c>
      <c r="C30" s="145" t="s">
        <v>196</v>
      </c>
      <c r="D30" s="128">
        <v>0.75</v>
      </c>
      <c r="E30" s="128">
        <v>0.78</v>
      </c>
      <c r="F30" s="128">
        <v>0.75</v>
      </c>
      <c r="G30" s="128">
        <v>0.75</v>
      </c>
      <c r="H30" s="128">
        <v>0.78</v>
      </c>
      <c r="I30" s="128">
        <v>0.67000000000000015</v>
      </c>
      <c r="J30" s="128">
        <v>0.72299999999999998</v>
      </c>
      <c r="K30" s="274">
        <v>0.75</v>
      </c>
      <c r="L30" s="274">
        <v>0.75</v>
      </c>
      <c r="M30" s="274">
        <v>0.78</v>
      </c>
      <c r="N30" s="274">
        <v>0.78</v>
      </c>
      <c r="O30" s="274">
        <v>0.8</v>
      </c>
      <c r="P30" s="274">
        <v>0.8</v>
      </c>
      <c r="Q30" s="274">
        <v>0.82000000000000006</v>
      </c>
      <c r="R30" s="274">
        <v>0.82000000000000006</v>
      </c>
      <c r="S30" s="274">
        <v>0.84000000000000008</v>
      </c>
    </row>
    <row r="31" spans="1:19">
      <c r="A31" s="105" t="s">
        <v>32</v>
      </c>
      <c r="B31" s="105" t="s">
        <v>50</v>
      </c>
      <c r="C31" s="145" t="s">
        <v>196</v>
      </c>
      <c r="D31" s="128">
        <v>0.71</v>
      </c>
      <c r="E31" s="128">
        <v>0.72</v>
      </c>
      <c r="F31" s="128">
        <v>0.67376947040498447</v>
      </c>
      <c r="G31" s="128">
        <v>0.68971962616822424</v>
      </c>
      <c r="H31" s="128">
        <v>0.7</v>
      </c>
      <c r="I31" s="128">
        <v>0.54277258566978193</v>
      </c>
      <c r="J31" s="128">
        <v>0.60679127725856707</v>
      </c>
      <c r="K31" s="274">
        <v>0.62</v>
      </c>
      <c r="L31" s="274">
        <v>0.65</v>
      </c>
      <c r="M31" s="274">
        <v>0.68</v>
      </c>
      <c r="N31" s="274">
        <v>0.7</v>
      </c>
      <c r="O31" s="274">
        <v>0.75</v>
      </c>
      <c r="P31" s="274">
        <v>0.75</v>
      </c>
      <c r="Q31" s="274">
        <v>0.78</v>
      </c>
      <c r="R31" s="274">
        <v>0.78</v>
      </c>
      <c r="S31" s="274">
        <v>0.8</v>
      </c>
    </row>
    <row r="32" spans="1:19">
      <c r="A32" s="105" t="s">
        <v>32</v>
      </c>
      <c r="B32" s="105" t="s">
        <v>50</v>
      </c>
      <c r="C32" s="145" t="s">
        <v>183</v>
      </c>
      <c r="D32" s="128">
        <v>0.79</v>
      </c>
      <c r="E32" s="128">
        <v>0.83</v>
      </c>
      <c r="F32" s="128">
        <v>0.81</v>
      </c>
      <c r="G32" s="128">
        <v>0.78</v>
      </c>
      <c r="H32" s="128">
        <v>0.8</v>
      </c>
      <c r="I32" s="128">
        <v>0.71518518518518526</v>
      </c>
      <c r="J32" s="128">
        <v>0.75700000000000001</v>
      </c>
      <c r="K32" s="274">
        <v>0.78</v>
      </c>
      <c r="L32" s="274">
        <v>0.78</v>
      </c>
      <c r="M32" s="274">
        <v>0.8</v>
      </c>
      <c r="N32" s="274">
        <v>0.8</v>
      </c>
      <c r="O32" s="274">
        <v>0.82</v>
      </c>
      <c r="P32" s="274">
        <v>0.82</v>
      </c>
      <c r="Q32" s="274">
        <v>0.85</v>
      </c>
      <c r="R32" s="274">
        <v>0.85</v>
      </c>
      <c r="S32" s="274">
        <v>0.88</v>
      </c>
    </row>
    <row r="33" spans="1:19">
      <c r="A33" s="105" t="s">
        <v>32</v>
      </c>
      <c r="B33" s="105" t="s">
        <v>50</v>
      </c>
      <c r="C33" s="145" t="s">
        <v>12</v>
      </c>
      <c r="D33" s="128">
        <v>0.73450000000000004</v>
      </c>
      <c r="E33" s="128">
        <v>0.84</v>
      </c>
      <c r="F33" s="128">
        <v>0.78</v>
      </c>
      <c r="G33" s="128">
        <v>0.75</v>
      </c>
      <c r="H33" s="128">
        <v>0.75</v>
      </c>
      <c r="I33" s="128">
        <v>0.75</v>
      </c>
      <c r="J33" s="128">
        <v>0.77</v>
      </c>
      <c r="K33" s="274">
        <v>0.8</v>
      </c>
      <c r="L33" s="274">
        <v>0.8</v>
      </c>
      <c r="M33" s="274">
        <v>0.82</v>
      </c>
      <c r="N33" s="274">
        <v>0.82</v>
      </c>
      <c r="O33" s="274">
        <v>0.85</v>
      </c>
      <c r="P33" s="274">
        <v>0.85</v>
      </c>
      <c r="Q33" s="274">
        <v>0.88</v>
      </c>
      <c r="R33" s="274">
        <v>0.88</v>
      </c>
      <c r="S33" s="274">
        <v>0.9</v>
      </c>
    </row>
    <row r="34" spans="1:19">
      <c r="A34" s="105" t="s">
        <v>32</v>
      </c>
      <c r="B34" s="105" t="s">
        <v>50</v>
      </c>
      <c r="C34" s="145" t="s">
        <v>58</v>
      </c>
      <c r="D34" s="128">
        <v>0.6956</v>
      </c>
      <c r="E34" s="128">
        <v>0.72399999999999998</v>
      </c>
      <c r="F34" s="128">
        <v>0.73</v>
      </c>
      <c r="G34" s="128">
        <v>0.73672316384180792</v>
      </c>
      <c r="H34" s="128">
        <v>0.75</v>
      </c>
      <c r="I34" s="128">
        <v>0.72</v>
      </c>
      <c r="J34" s="128">
        <v>0.74</v>
      </c>
      <c r="K34" s="274">
        <v>0.75</v>
      </c>
      <c r="L34" s="274">
        <v>0.75</v>
      </c>
      <c r="M34" s="274">
        <v>0.78</v>
      </c>
      <c r="N34" s="274">
        <v>0.78</v>
      </c>
      <c r="O34" s="274">
        <v>0.8</v>
      </c>
      <c r="P34" s="274">
        <v>0.8</v>
      </c>
      <c r="Q34" s="274">
        <v>0.85</v>
      </c>
      <c r="R34" s="274">
        <v>0.85</v>
      </c>
      <c r="S34" s="274">
        <v>0.88</v>
      </c>
    </row>
    <row r="35" spans="1:19">
      <c r="A35" s="105" t="s">
        <v>32</v>
      </c>
      <c r="B35" s="105" t="s">
        <v>100</v>
      </c>
      <c r="C35" s="143" t="s">
        <v>58</v>
      </c>
      <c r="D35" s="128"/>
      <c r="E35" s="128"/>
      <c r="F35" s="128"/>
      <c r="G35" s="128"/>
      <c r="H35" s="128"/>
      <c r="I35" s="128"/>
      <c r="J35" s="128"/>
      <c r="K35" s="274"/>
      <c r="L35" s="274"/>
      <c r="M35" s="274"/>
      <c r="N35" s="274"/>
      <c r="O35" s="274"/>
      <c r="P35" s="274"/>
      <c r="Q35" s="274"/>
      <c r="R35" s="274"/>
      <c r="S35" s="274"/>
    </row>
    <row r="36" spans="1:19">
      <c r="A36" s="105" t="s">
        <v>32</v>
      </c>
      <c r="B36" s="105" t="s">
        <v>52</v>
      </c>
      <c r="C36" s="157" t="s">
        <v>150</v>
      </c>
      <c r="D36" s="128">
        <v>0.75</v>
      </c>
      <c r="E36" s="128">
        <v>0.77</v>
      </c>
      <c r="F36" s="128">
        <v>0.79</v>
      </c>
      <c r="G36" s="128">
        <v>0.75</v>
      </c>
      <c r="H36" s="128">
        <v>0.79</v>
      </c>
      <c r="I36" s="128">
        <v>0.76000000000000012</v>
      </c>
      <c r="J36" s="128">
        <v>0.81399999999999995</v>
      </c>
      <c r="K36" s="274">
        <v>0.82</v>
      </c>
      <c r="L36" s="274">
        <v>0.82</v>
      </c>
      <c r="M36" s="274">
        <v>0.85</v>
      </c>
      <c r="N36" s="274">
        <v>0.85</v>
      </c>
      <c r="O36" s="274">
        <v>0.88</v>
      </c>
      <c r="P36" s="274">
        <v>0.88</v>
      </c>
      <c r="Q36" s="274">
        <v>0.9</v>
      </c>
      <c r="R36" s="274">
        <v>0.90000000000000013</v>
      </c>
      <c r="S36" s="274">
        <v>0.91999999999999993</v>
      </c>
    </row>
    <row r="37" spans="1:19">
      <c r="A37" s="105" t="s">
        <v>32</v>
      </c>
      <c r="B37" s="106" t="s">
        <v>52</v>
      </c>
      <c r="C37" s="157" t="s">
        <v>151</v>
      </c>
      <c r="D37" s="128">
        <v>0.73</v>
      </c>
      <c r="E37" s="128">
        <v>0.76</v>
      </c>
      <c r="F37" s="128">
        <v>0.76300000000000001</v>
      </c>
      <c r="G37" s="128">
        <v>0.77</v>
      </c>
      <c r="H37" s="128">
        <v>0.77</v>
      </c>
      <c r="I37" s="128">
        <v>0.69000000000000017</v>
      </c>
      <c r="J37" s="128">
        <v>0.76700000000000002</v>
      </c>
      <c r="K37" s="274">
        <v>0.78</v>
      </c>
      <c r="L37" s="274">
        <v>0.78</v>
      </c>
      <c r="M37" s="274">
        <v>0.8</v>
      </c>
      <c r="N37" s="274">
        <v>0.8</v>
      </c>
      <c r="O37" s="274">
        <v>0.85</v>
      </c>
      <c r="P37" s="274">
        <v>0.85</v>
      </c>
      <c r="Q37" s="274">
        <v>0.88</v>
      </c>
      <c r="R37" s="274">
        <v>0.88</v>
      </c>
      <c r="S37" s="274">
        <v>0.9</v>
      </c>
    </row>
    <row r="38" spans="1:19">
      <c r="A38" s="105" t="s">
        <v>32</v>
      </c>
      <c r="B38" s="106" t="s">
        <v>52</v>
      </c>
      <c r="C38" s="135" t="s">
        <v>12</v>
      </c>
      <c r="D38" s="128">
        <v>0.75</v>
      </c>
      <c r="E38" s="128">
        <v>0.76666666666666672</v>
      </c>
      <c r="F38" s="128">
        <v>0.79</v>
      </c>
      <c r="G38" s="128">
        <v>0.72</v>
      </c>
      <c r="H38" s="128">
        <v>0.81</v>
      </c>
      <c r="I38" s="128">
        <v>0.71</v>
      </c>
      <c r="J38" s="128">
        <v>0.747</v>
      </c>
      <c r="K38" s="274">
        <v>0.75</v>
      </c>
      <c r="L38" s="274">
        <v>0.75</v>
      </c>
      <c r="M38" s="274">
        <v>0.78</v>
      </c>
      <c r="N38" s="274">
        <v>0.78</v>
      </c>
      <c r="O38" s="274">
        <v>0.8</v>
      </c>
      <c r="P38" s="274">
        <v>0.8</v>
      </c>
      <c r="Q38" s="274">
        <v>0.82</v>
      </c>
      <c r="R38" s="274">
        <v>0.82</v>
      </c>
      <c r="S38" s="274">
        <v>0.85</v>
      </c>
    </row>
    <row r="39" spans="1:19">
      <c r="A39" s="105" t="s">
        <v>32</v>
      </c>
      <c r="B39" s="106" t="s">
        <v>52</v>
      </c>
      <c r="C39" s="143" t="s">
        <v>58</v>
      </c>
      <c r="D39" s="128"/>
      <c r="E39" s="128"/>
      <c r="F39" s="128"/>
      <c r="G39" s="128"/>
      <c r="H39" s="128"/>
      <c r="I39" s="128"/>
      <c r="J39" s="128"/>
      <c r="K39" s="274"/>
      <c r="L39" s="274"/>
      <c r="M39" s="274"/>
      <c r="N39" s="274"/>
      <c r="O39" s="274"/>
      <c r="P39" s="274"/>
      <c r="Q39" s="274"/>
      <c r="R39" s="274"/>
      <c r="S39" s="274"/>
    </row>
    <row r="40" spans="1:19">
      <c r="A40" s="105" t="s">
        <v>32</v>
      </c>
      <c r="B40" s="106" t="s">
        <v>17</v>
      </c>
      <c r="C40" s="143" t="s">
        <v>58</v>
      </c>
      <c r="D40" s="128"/>
      <c r="E40" s="128"/>
      <c r="F40" s="128"/>
      <c r="G40" s="128"/>
      <c r="H40" s="128"/>
      <c r="I40" s="128"/>
      <c r="J40" s="128"/>
      <c r="K40" s="274"/>
      <c r="L40" s="274"/>
      <c r="M40" s="274"/>
      <c r="N40" s="274"/>
      <c r="O40" s="274"/>
      <c r="P40" s="274"/>
      <c r="Q40" s="274"/>
      <c r="R40" s="274"/>
      <c r="S40" s="274"/>
    </row>
    <row r="41" spans="1:19">
      <c r="A41" s="105" t="s">
        <v>32</v>
      </c>
      <c r="B41" s="105" t="s">
        <v>51</v>
      </c>
      <c r="C41" s="143" t="s">
        <v>332</v>
      </c>
      <c r="D41" s="128">
        <v>0.78</v>
      </c>
      <c r="E41" s="128">
        <v>0.81</v>
      </c>
      <c r="F41" s="128">
        <v>0.78</v>
      </c>
      <c r="G41" s="128">
        <v>0.74</v>
      </c>
      <c r="H41" s="128">
        <v>0.80099999999999993</v>
      </c>
      <c r="I41" s="128">
        <v>0.74</v>
      </c>
      <c r="J41" s="128">
        <v>0.80500000000000005</v>
      </c>
      <c r="K41" s="274">
        <v>0.82</v>
      </c>
      <c r="L41" s="274">
        <v>0.85</v>
      </c>
      <c r="M41" s="274">
        <v>0.85</v>
      </c>
      <c r="N41" s="274">
        <v>0.88</v>
      </c>
      <c r="O41" s="274">
        <v>0.88</v>
      </c>
      <c r="P41" s="274">
        <v>0.9</v>
      </c>
      <c r="Q41" s="274">
        <v>0.9</v>
      </c>
      <c r="R41" s="274">
        <v>0.92</v>
      </c>
      <c r="S41" s="274">
        <v>0.92</v>
      </c>
    </row>
    <row r="42" spans="1:19">
      <c r="A42" s="105" t="s">
        <v>32</v>
      </c>
      <c r="B42" s="105" t="s">
        <v>51</v>
      </c>
      <c r="C42" s="143" t="s">
        <v>58</v>
      </c>
      <c r="D42" s="128"/>
      <c r="E42" s="128"/>
      <c r="F42" s="128"/>
      <c r="G42" s="128"/>
      <c r="H42" s="128"/>
      <c r="I42" s="128"/>
      <c r="J42" s="128"/>
      <c r="K42" s="274"/>
      <c r="L42" s="274"/>
      <c r="M42" s="274"/>
      <c r="N42" s="274"/>
      <c r="O42" s="274"/>
      <c r="P42" s="274"/>
      <c r="Q42" s="274"/>
      <c r="R42" s="274"/>
      <c r="S42" s="274"/>
    </row>
    <row r="43" spans="1:19">
      <c r="A43" s="105" t="s">
        <v>32</v>
      </c>
      <c r="B43" s="105" t="s">
        <v>53</v>
      </c>
      <c r="C43" s="143" t="s">
        <v>58</v>
      </c>
      <c r="D43" s="128">
        <v>0.63</v>
      </c>
      <c r="E43" s="128">
        <v>0.68</v>
      </c>
      <c r="F43" s="128">
        <v>0.74219999999999997</v>
      </c>
      <c r="G43" s="128">
        <v>0.77</v>
      </c>
      <c r="H43" s="128">
        <v>0.80589999999999995</v>
      </c>
      <c r="I43" s="128">
        <v>0.77</v>
      </c>
      <c r="J43" s="128">
        <v>0.84299999999999997</v>
      </c>
      <c r="K43" s="274">
        <v>0.85</v>
      </c>
      <c r="L43" s="274">
        <v>0.88</v>
      </c>
      <c r="M43" s="274">
        <v>0.88</v>
      </c>
      <c r="N43" s="274">
        <v>0.9</v>
      </c>
      <c r="O43" s="274">
        <v>0.9</v>
      </c>
      <c r="P43" s="274">
        <v>0.92</v>
      </c>
      <c r="Q43" s="274">
        <v>0.92</v>
      </c>
      <c r="R43" s="274">
        <v>0.95</v>
      </c>
      <c r="S43" s="274">
        <v>0.95</v>
      </c>
    </row>
    <row r="44" spans="1:19">
      <c r="A44" s="105" t="s">
        <v>32</v>
      </c>
      <c r="B44" s="105" t="s">
        <v>32</v>
      </c>
      <c r="C44" s="143" t="s">
        <v>58</v>
      </c>
      <c r="D44" s="314">
        <v>0.73211136363636353</v>
      </c>
      <c r="E44" s="40">
        <v>0.82097727272727272</v>
      </c>
      <c r="F44" s="40">
        <v>0.83499999999999996</v>
      </c>
      <c r="G44" s="40">
        <v>0.8</v>
      </c>
      <c r="H44" s="128">
        <v>0.84</v>
      </c>
      <c r="I44" s="128">
        <v>0.8</v>
      </c>
      <c r="J44" s="128">
        <v>0.82399999999999995</v>
      </c>
      <c r="K44" s="274">
        <v>0.82</v>
      </c>
      <c r="L44" s="274">
        <v>0.85</v>
      </c>
      <c r="M44" s="274">
        <v>0.85</v>
      </c>
      <c r="N44" s="274">
        <v>0.88</v>
      </c>
      <c r="O44" s="274">
        <v>0.88</v>
      </c>
      <c r="P44" s="274">
        <v>0.9</v>
      </c>
      <c r="Q44" s="274">
        <v>0.9</v>
      </c>
      <c r="R44" s="274">
        <v>0.92</v>
      </c>
      <c r="S44" s="274">
        <v>0.92</v>
      </c>
    </row>
    <row r="45" spans="1:19">
      <c r="A45" s="105" t="s">
        <v>41</v>
      </c>
      <c r="B45" s="105" t="s">
        <v>38</v>
      </c>
      <c r="C45" s="135" t="s">
        <v>149</v>
      </c>
      <c r="D45" s="270">
        <v>0.74</v>
      </c>
      <c r="E45" s="127">
        <v>0.75</v>
      </c>
      <c r="F45" s="127">
        <v>0.8</v>
      </c>
      <c r="G45" s="127">
        <v>0.8</v>
      </c>
      <c r="H45" s="128">
        <v>0.77</v>
      </c>
      <c r="I45" s="128">
        <v>0.64</v>
      </c>
      <c r="J45" s="128">
        <v>0.72</v>
      </c>
      <c r="K45" s="274">
        <v>0.75</v>
      </c>
      <c r="L45" s="274">
        <v>0.78</v>
      </c>
      <c r="M45" s="274">
        <v>0.8</v>
      </c>
      <c r="N45" s="274">
        <v>0.85</v>
      </c>
      <c r="O45" s="274">
        <v>0.85</v>
      </c>
      <c r="P45" s="274">
        <v>0.88</v>
      </c>
      <c r="Q45" s="274">
        <v>0.88</v>
      </c>
      <c r="R45" s="274">
        <v>0.9</v>
      </c>
      <c r="S45" s="274">
        <v>0.9</v>
      </c>
    </row>
    <row r="46" spans="1:19">
      <c r="A46" s="105" t="s">
        <v>41</v>
      </c>
      <c r="B46" s="105" t="s">
        <v>38</v>
      </c>
      <c r="C46" s="135" t="s">
        <v>192</v>
      </c>
      <c r="D46" s="270">
        <v>0.7</v>
      </c>
      <c r="E46" s="127">
        <v>0.75</v>
      </c>
      <c r="F46" s="127">
        <v>0.8</v>
      </c>
      <c r="G46" s="127">
        <v>0.79</v>
      </c>
      <c r="H46" s="128">
        <v>0.87888888888888883</v>
      </c>
      <c r="I46" s="128">
        <v>0.73000000000000009</v>
      </c>
      <c r="J46" s="128">
        <v>0.75</v>
      </c>
      <c r="K46" s="274">
        <v>0.78</v>
      </c>
      <c r="L46" s="274">
        <v>0.78</v>
      </c>
      <c r="M46" s="274">
        <v>0.8</v>
      </c>
      <c r="N46" s="274">
        <v>0.8</v>
      </c>
      <c r="O46" s="274">
        <v>0.82</v>
      </c>
      <c r="P46" s="274">
        <v>0.82</v>
      </c>
      <c r="Q46" s="274">
        <v>0.85</v>
      </c>
      <c r="R46" s="274">
        <v>0.85</v>
      </c>
      <c r="S46" s="274">
        <v>0.88</v>
      </c>
    </row>
    <row r="47" spans="1:19">
      <c r="A47" s="105" t="s">
        <v>41</v>
      </c>
      <c r="B47" s="105" t="s">
        <v>38</v>
      </c>
      <c r="C47" s="135" t="s">
        <v>231</v>
      </c>
      <c r="D47" s="270">
        <v>0.75</v>
      </c>
      <c r="E47" s="127">
        <v>0.76666666666666672</v>
      </c>
      <c r="F47" s="127">
        <v>0.8</v>
      </c>
      <c r="G47" s="127">
        <v>0.81</v>
      </c>
      <c r="H47" s="128">
        <v>0.85666666666666669</v>
      </c>
      <c r="I47" s="128">
        <v>0.59</v>
      </c>
      <c r="J47" s="128">
        <v>0.65400000000000003</v>
      </c>
      <c r="K47" s="274">
        <v>0.68</v>
      </c>
      <c r="L47" s="274">
        <v>0.68</v>
      </c>
      <c r="M47" s="274">
        <v>0.7</v>
      </c>
      <c r="N47" s="274">
        <v>0.7</v>
      </c>
      <c r="O47" s="274">
        <v>0.72</v>
      </c>
      <c r="P47" s="274">
        <v>0.72</v>
      </c>
      <c r="Q47" s="274">
        <v>0.75</v>
      </c>
      <c r="R47" s="274">
        <v>0.75</v>
      </c>
      <c r="S47" s="274">
        <v>0.78</v>
      </c>
    </row>
    <row r="48" spans="1:19">
      <c r="A48" s="105" t="s">
        <v>41</v>
      </c>
      <c r="B48" s="105" t="s">
        <v>38</v>
      </c>
      <c r="C48" s="135" t="s">
        <v>12</v>
      </c>
      <c r="D48" s="270">
        <v>0.7</v>
      </c>
      <c r="E48" s="127">
        <v>0.72</v>
      </c>
      <c r="F48" s="127">
        <v>0.74</v>
      </c>
      <c r="G48" s="127">
        <v>0.75</v>
      </c>
      <c r="H48" s="128">
        <v>0.86499999999999999</v>
      </c>
      <c r="I48" s="128">
        <v>0.78</v>
      </c>
      <c r="J48" s="128">
        <v>0.8</v>
      </c>
      <c r="K48" s="274">
        <v>0.82</v>
      </c>
      <c r="L48" s="274">
        <v>0.82</v>
      </c>
      <c r="M48" s="274">
        <v>0.85</v>
      </c>
      <c r="N48" s="274">
        <v>0.85</v>
      </c>
      <c r="O48" s="274">
        <v>0.88</v>
      </c>
      <c r="P48" s="274">
        <v>0.88</v>
      </c>
      <c r="Q48" s="274">
        <v>0.9</v>
      </c>
      <c r="R48" s="274">
        <v>0.9</v>
      </c>
      <c r="S48" s="274">
        <v>0.9</v>
      </c>
    </row>
    <row r="49" spans="1:19">
      <c r="A49" s="105" t="s">
        <v>41</v>
      </c>
      <c r="B49" s="105" t="s">
        <v>38</v>
      </c>
      <c r="C49" s="135" t="s">
        <v>58</v>
      </c>
      <c r="D49" s="314"/>
      <c r="E49" s="40"/>
      <c r="F49" s="40"/>
      <c r="G49" s="40"/>
      <c r="H49" s="128"/>
      <c r="I49" s="128"/>
      <c r="J49" s="128"/>
      <c r="K49" s="274"/>
      <c r="L49" s="274"/>
      <c r="M49" s="274"/>
      <c r="N49" s="274"/>
      <c r="O49" s="274"/>
      <c r="P49" s="274"/>
      <c r="Q49" s="274"/>
      <c r="R49" s="274"/>
      <c r="S49" s="274"/>
    </row>
    <row r="50" spans="1:19">
      <c r="A50" s="105" t="s">
        <v>41</v>
      </c>
      <c r="B50" s="105" t="s">
        <v>37</v>
      </c>
      <c r="C50" s="135" t="s">
        <v>152</v>
      </c>
      <c r="D50" s="270">
        <v>0.7</v>
      </c>
      <c r="E50" s="127">
        <v>0.75</v>
      </c>
      <c r="F50" s="127">
        <v>0.78899999999999992</v>
      </c>
      <c r="G50" s="127">
        <v>0.75</v>
      </c>
      <c r="H50" s="128">
        <v>0.76437500000000003</v>
      </c>
      <c r="I50" s="128">
        <v>0.69</v>
      </c>
      <c r="J50" s="128">
        <v>0.747</v>
      </c>
      <c r="K50" s="274">
        <v>0.78</v>
      </c>
      <c r="L50" s="274">
        <v>0.78</v>
      </c>
      <c r="M50" s="274">
        <v>0.8</v>
      </c>
      <c r="N50" s="274">
        <v>0.8</v>
      </c>
      <c r="O50" s="274">
        <v>0.85</v>
      </c>
      <c r="P50" s="274">
        <v>0.85</v>
      </c>
      <c r="Q50" s="274">
        <v>0.88</v>
      </c>
      <c r="R50" s="274">
        <v>0.88</v>
      </c>
      <c r="S50" s="274">
        <v>0.9</v>
      </c>
    </row>
    <row r="51" spans="1:19">
      <c r="A51" s="105" t="s">
        <v>41</v>
      </c>
      <c r="B51" s="105" t="s">
        <v>37</v>
      </c>
      <c r="C51" s="135" t="s">
        <v>58</v>
      </c>
      <c r="D51" s="314"/>
      <c r="E51" s="40"/>
      <c r="F51" s="40"/>
      <c r="G51" s="40"/>
      <c r="H51" s="128"/>
      <c r="I51" s="128"/>
      <c r="J51" s="128"/>
      <c r="K51" s="274"/>
      <c r="L51" s="274"/>
      <c r="M51" s="274"/>
      <c r="N51" s="274"/>
      <c r="O51" s="274"/>
      <c r="P51" s="274"/>
      <c r="Q51" s="274"/>
      <c r="R51" s="274"/>
      <c r="S51" s="274"/>
    </row>
    <row r="52" spans="1:19">
      <c r="A52" s="105" t="s">
        <v>41</v>
      </c>
      <c r="B52" s="105" t="s">
        <v>44</v>
      </c>
      <c r="C52" s="135" t="s">
        <v>149</v>
      </c>
      <c r="D52" s="270">
        <v>0.7</v>
      </c>
      <c r="E52" s="127">
        <v>0.72</v>
      </c>
      <c r="F52" s="127">
        <v>0.72670000000000001</v>
      </c>
      <c r="G52" s="127">
        <v>0.74</v>
      </c>
      <c r="H52" s="128">
        <v>0.75</v>
      </c>
      <c r="I52" s="128">
        <v>0.68</v>
      </c>
      <c r="J52" s="128">
        <v>0.71000000000000019</v>
      </c>
      <c r="K52" s="274">
        <v>0.75</v>
      </c>
      <c r="L52" s="274">
        <v>0.75</v>
      </c>
      <c r="M52" s="274">
        <v>0.78</v>
      </c>
      <c r="N52" s="274">
        <v>0.78</v>
      </c>
      <c r="O52" s="274">
        <v>0.8</v>
      </c>
      <c r="P52" s="274">
        <v>0.8</v>
      </c>
      <c r="Q52" s="274">
        <v>0.82</v>
      </c>
      <c r="R52" s="274">
        <v>0.82</v>
      </c>
      <c r="S52" s="274">
        <v>0.85</v>
      </c>
    </row>
    <row r="53" spans="1:19">
      <c r="A53" s="105" t="s">
        <v>41</v>
      </c>
      <c r="B53" s="105" t="s">
        <v>44</v>
      </c>
      <c r="C53" s="135" t="s">
        <v>223</v>
      </c>
      <c r="D53" s="128">
        <v>0.73099999999999998</v>
      </c>
      <c r="E53" s="128">
        <v>0.73199999999999998</v>
      </c>
      <c r="F53" s="128">
        <v>0.74</v>
      </c>
      <c r="G53" s="128">
        <v>0.79</v>
      </c>
      <c r="H53" s="128">
        <v>0.82110000000000005</v>
      </c>
      <c r="I53" s="128">
        <v>0.72</v>
      </c>
      <c r="J53" s="128">
        <v>0.77</v>
      </c>
      <c r="K53" s="274">
        <v>0.78</v>
      </c>
      <c r="L53" s="274">
        <v>0.78</v>
      </c>
      <c r="M53" s="274">
        <v>0.8</v>
      </c>
      <c r="N53" s="274">
        <v>0.8</v>
      </c>
      <c r="O53" s="274">
        <v>0.85</v>
      </c>
      <c r="P53" s="274">
        <v>0.85</v>
      </c>
      <c r="Q53" s="274">
        <v>0.88</v>
      </c>
      <c r="R53" s="274">
        <v>0.88</v>
      </c>
      <c r="S53" s="274">
        <v>0.9</v>
      </c>
    </row>
    <row r="54" spans="1:19">
      <c r="A54" s="105" t="s">
        <v>41</v>
      </c>
      <c r="B54" s="105" t="s">
        <v>44</v>
      </c>
      <c r="C54" s="135" t="s">
        <v>58</v>
      </c>
      <c r="D54" s="314"/>
      <c r="E54" s="40"/>
      <c r="F54" s="40"/>
      <c r="G54" s="40"/>
      <c r="H54" s="128"/>
      <c r="I54" s="128"/>
      <c r="J54" s="128"/>
      <c r="K54" s="274"/>
      <c r="L54" s="274"/>
      <c r="M54" s="274"/>
      <c r="N54" s="274"/>
      <c r="O54" s="274"/>
      <c r="P54" s="274"/>
      <c r="Q54" s="274"/>
      <c r="R54" s="274"/>
      <c r="S54" s="274"/>
    </row>
    <row r="55" spans="1:19">
      <c r="A55" s="105" t="s">
        <v>41</v>
      </c>
      <c r="B55" s="145" t="s">
        <v>105</v>
      </c>
      <c r="C55" s="135" t="s">
        <v>153</v>
      </c>
      <c r="D55" s="270">
        <v>0.74</v>
      </c>
      <c r="E55" s="127">
        <v>0.75</v>
      </c>
      <c r="F55" s="127">
        <v>0.76219999999999999</v>
      </c>
      <c r="G55" s="127">
        <v>0.76575000000000004</v>
      </c>
      <c r="H55" s="128">
        <v>0.75666666666666671</v>
      </c>
      <c r="I55" s="128">
        <v>0.6100000000000001</v>
      </c>
      <c r="J55" s="128">
        <v>0.65000000000000013</v>
      </c>
      <c r="K55" s="274">
        <v>0.68</v>
      </c>
      <c r="L55" s="274">
        <v>0.68</v>
      </c>
      <c r="M55" s="274">
        <v>0.7</v>
      </c>
      <c r="N55" s="274">
        <v>0.7</v>
      </c>
      <c r="O55" s="274">
        <v>0.72</v>
      </c>
      <c r="P55" s="274">
        <v>0.72</v>
      </c>
      <c r="Q55" s="274">
        <v>0.75</v>
      </c>
      <c r="R55" s="274">
        <v>0.75</v>
      </c>
      <c r="S55" s="274">
        <v>0.8</v>
      </c>
    </row>
    <row r="56" spans="1:19">
      <c r="A56" s="105" t="s">
        <v>41</v>
      </c>
      <c r="B56" s="145" t="s">
        <v>105</v>
      </c>
      <c r="C56" s="135" t="s">
        <v>58</v>
      </c>
      <c r="D56" s="314"/>
      <c r="E56" s="40"/>
      <c r="F56" s="40"/>
      <c r="G56" s="40"/>
      <c r="H56" s="128"/>
      <c r="I56" s="128"/>
      <c r="J56" s="128"/>
      <c r="K56" s="274"/>
      <c r="L56" s="274"/>
      <c r="M56" s="274"/>
      <c r="N56" s="274"/>
      <c r="O56" s="274"/>
      <c r="P56" s="274"/>
      <c r="Q56" s="274"/>
      <c r="R56" s="274"/>
      <c r="S56" s="274"/>
    </row>
    <row r="57" spans="1:19">
      <c r="A57" s="105" t="s">
        <v>41</v>
      </c>
      <c r="B57" s="105" t="s">
        <v>102</v>
      </c>
      <c r="C57" s="135" t="s">
        <v>152</v>
      </c>
      <c r="D57" s="270">
        <v>0.71</v>
      </c>
      <c r="E57" s="127">
        <v>0.74</v>
      </c>
      <c r="F57" s="127">
        <v>0.78</v>
      </c>
      <c r="G57" s="127">
        <v>0.73</v>
      </c>
      <c r="H57" s="128">
        <v>0.75</v>
      </c>
      <c r="I57" s="128">
        <v>0.72000000000000008</v>
      </c>
      <c r="J57" s="128">
        <v>0.80200000000000005</v>
      </c>
      <c r="K57" s="274">
        <v>0.82</v>
      </c>
      <c r="L57" s="274">
        <v>0.82000000000000006</v>
      </c>
      <c r="M57" s="274">
        <v>0.85</v>
      </c>
      <c r="N57" s="274">
        <v>0.85</v>
      </c>
      <c r="O57" s="274">
        <v>0.88</v>
      </c>
      <c r="P57" s="274">
        <v>0.88</v>
      </c>
      <c r="Q57" s="274">
        <v>0.9</v>
      </c>
      <c r="R57" s="274">
        <v>0.9</v>
      </c>
      <c r="S57" s="274">
        <v>0.95</v>
      </c>
    </row>
    <row r="58" spans="1:19">
      <c r="A58" s="105" t="s">
        <v>41</v>
      </c>
      <c r="B58" s="105" t="s">
        <v>102</v>
      </c>
      <c r="C58" s="143" t="s">
        <v>58</v>
      </c>
      <c r="D58" s="314"/>
      <c r="E58" s="40"/>
      <c r="F58" s="40"/>
      <c r="G58" s="40"/>
      <c r="H58" s="128"/>
      <c r="I58" s="128"/>
      <c r="J58" s="128"/>
      <c r="K58" s="274"/>
      <c r="L58" s="274"/>
      <c r="M58" s="274"/>
      <c r="N58" s="274"/>
      <c r="O58" s="274"/>
      <c r="P58" s="274"/>
      <c r="Q58" s="274"/>
      <c r="R58" s="274"/>
      <c r="S58" s="274"/>
    </row>
    <row r="59" spans="1:19">
      <c r="A59" s="105" t="s">
        <v>41</v>
      </c>
      <c r="B59" s="105" t="s">
        <v>98</v>
      </c>
      <c r="C59" s="143" t="s">
        <v>221</v>
      </c>
      <c r="D59" s="270">
        <v>0.65</v>
      </c>
      <c r="E59" s="127">
        <v>0.68</v>
      </c>
      <c r="F59" s="127">
        <v>0.69</v>
      </c>
      <c r="G59" s="127">
        <v>0.7</v>
      </c>
      <c r="H59" s="128">
        <v>0.70899999999999996</v>
      </c>
      <c r="I59" s="128">
        <v>0.68</v>
      </c>
      <c r="J59" s="128">
        <v>0.78</v>
      </c>
      <c r="K59" s="274">
        <v>0.78</v>
      </c>
      <c r="L59" s="274">
        <v>0.78</v>
      </c>
      <c r="M59" s="274">
        <v>0.8</v>
      </c>
      <c r="N59" s="274">
        <v>0.8</v>
      </c>
      <c r="O59" s="274">
        <v>0.82</v>
      </c>
      <c r="P59" s="274">
        <v>0.82</v>
      </c>
      <c r="Q59" s="274">
        <v>0.85</v>
      </c>
      <c r="R59" s="274">
        <v>0.85</v>
      </c>
      <c r="S59" s="274">
        <v>0.88</v>
      </c>
    </row>
    <row r="60" spans="1:19">
      <c r="A60" s="105" t="s">
        <v>41</v>
      </c>
      <c r="B60" s="105" t="s">
        <v>98</v>
      </c>
      <c r="C60" s="143" t="s">
        <v>58</v>
      </c>
      <c r="D60" s="314"/>
      <c r="E60" s="40"/>
      <c r="F60" s="40"/>
      <c r="G60" s="40"/>
      <c r="H60" s="128"/>
      <c r="I60" s="128"/>
      <c r="J60" s="128"/>
      <c r="K60" s="274"/>
      <c r="L60" s="274"/>
      <c r="M60" s="274"/>
      <c r="N60" s="274"/>
      <c r="O60" s="274"/>
      <c r="P60" s="274"/>
      <c r="Q60" s="274"/>
      <c r="R60" s="274"/>
      <c r="S60" s="274"/>
    </row>
    <row r="61" spans="1:19">
      <c r="A61" s="105" t="s">
        <v>41</v>
      </c>
      <c r="B61" s="106" t="s">
        <v>157</v>
      </c>
      <c r="C61" s="143" t="s">
        <v>158</v>
      </c>
      <c r="D61" s="270">
        <v>0.74</v>
      </c>
      <c r="E61" s="127">
        <v>0.76</v>
      </c>
      <c r="F61" s="127">
        <v>0.75</v>
      </c>
      <c r="G61" s="127">
        <v>0.82000000000000006</v>
      </c>
      <c r="H61" s="128">
        <v>0.81183333333333341</v>
      </c>
      <c r="I61" s="128">
        <v>0.74</v>
      </c>
      <c r="J61" s="128">
        <v>0.75</v>
      </c>
      <c r="K61" s="274">
        <v>0.78</v>
      </c>
      <c r="L61" s="274">
        <v>0.78</v>
      </c>
      <c r="M61" s="274">
        <v>0.8</v>
      </c>
      <c r="N61" s="274">
        <v>0.8</v>
      </c>
      <c r="O61" s="274">
        <v>0.82</v>
      </c>
      <c r="P61" s="274">
        <v>0.82</v>
      </c>
      <c r="Q61" s="274">
        <v>0.85</v>
      </c>
      <c r="R61" s="274">
        <v>0.85</v>
      </c>
      <c r="S61" s="274">
        <v>0.88</v>
      </c>
    </row>
    <row r="62" spans="1:19">
      <c r="A62" s="105" t="s">
        <v>41</v>
      </c>
      <c r="B62" s="106" t="s">
        <v>157</v>
      </c>
      <c r="C62" s="143" t="s">
        <v>58</v>
      </c>
      <c r="D62" s="314"/>
      <c r="E62" s="40"/>
      <c r="F62" s="40"/>
      <c r="G62" s="40"/>
      <c r="H62" s="128"/>
      <c r="I62" s="128"/>
      <c r="J62" s="128"/>
      <c r="K62" s="274"/>
      <c r="L62" s="274"/>
      <c r="M62" s="274"/>
      <c r="N62" s="274"/>
      <c r="O62" s="274"/>
      <c r="P62" s="274"/>
      <c r="Q62" s="274"/>
      <c r="R62" s="274"/>
      <c r="S62" s="274"/>
    </row>
    <row r="63" spans="1:19">
      <c r="A63" s="105" t="s">
        <v>41</v>
      </c>
      <c r="B63" s="105" t="s">
        <v>103</v>
      </c>
      <c r="C63" s="143" t="s">
        <v>272</v>
      </c>
      <c r="D63" s="270">
        <v>0.73</v>
      </c>
      <c r="E63" s="127">
        <v>0.75</v>
      </c>
      <c r="F63" s="127">
        <v>0.73</v>
      </c>
      <c r="G63" s="127">
        <v>0.68</v>
      </c>
      <c r="H63" s="128">
        <v>0.74</v>
      </c>
      <c r="I63" s="128">
        <v>0.70000000000000007</v>
      </c>
      <c r="J63" s="128">
        <v>0.79</v>
      </c>
      <c r="K63" s="274">
        <v>0.8</v>
      </c>
      <c r="L63" s="274">
        <v>0.8</v>
      </c>
      <c r="M63" s="274">
        <v>0.82</v>
      </c>
      <c r="N63" s="274">
        <v>0.82</v>
      </c>
      <c r="O63" s="274">
        <v>0.85</v>
      </c>
      <c r="P63" s="274">
        <v>0.85</v>
      </c>
      <c r="Q63" s="274">
        <v>0.88</v>
      </c>
      <c r="R63" s="274">
        <v>0.88</v>
      </c>
      <c r="S63" s="274">
        <v>0.9</v>
      </c>
    </row>
    <row r="64" spans="1:19">
      <c r="A64" s="105" t="s">
        <v>41</v>
      </c>
      <c r="B64" s="105" t="s">
        <v>103</v>
      </c>
      <c r="C64" s="143" t="s">
        <v>12</v>
      </c>
      <c r="D64" s="270">
        <v>0.62</v>
      </c>
      <c r="E64" s="127">
        <v>0.64</v>
      </c>
      <c r="F64" s="127">
        <v>0.67</v>
      </c>
      <c r="G64" s="127">
        <v>0.61</v>
      </c>
      <c r="H64" s="128">
        <v>0.64</v>
      </c>
      <c r="I64" s="128">
        <v>0.5033333333333333</v>
      </c>
      <c r="J64" s="128">
        <v>0.57333333333333336</v>
      </c>
      <c r="K64" s="274">
        <v>0.6</v>
      </c>
      <c r="L64" s="274">
        <v>0.6</v>
      </c>
      <c r="M64" s="274">
        <v>0.65</v>
      </c>
      <c r="N64" s="274">
        <v>0.65</v>
      </c>
      <c r="O64" s="274">
        <v>0.68</v>
      </c>
      <c r="P64" s="274">
        <v>0.68</v>
      </c>
      <c r="Q64" s="274">
        <v>0.7</v>
      </c>
      <c r="R64" s="274">
        <v>0.7</v>
      </c>
      <c r="S64" s="274">
        <v>0.72</v>
      </c>
    </row>
    <row r="65" spans="1:19">
      <c r="A65" s="105" t="s">
        <v>41</v>
      </c>
      <c r="B65" s="105" t="s">
        <v>103</v>
      </c>
      <c r="C65" s="143" t="s">
        <v>58</v>
      </c>
      <c r="D65" s="314"/>
      <c r="E65" s="40"/>
      <c r="F65" s="40"/>
      <c r="G65" s="40"/>
      <c r="H65" s="128"/>
      <c r="I65" s="128"/>
      <c r="J65" s="128"/>
      <c r="K65" s="274"/>
      <c r="L65" s="274"/>
      <c r="M65" s="274"/>
      <c r="N65" s="274"/>
      <c r="O65" s="274"/>
      <c r="P65" s="274"/>
      <c r="Q65" s="274"/>
      <c r="R65" s="274"/>
      <c r="S65" s="274"/>
    </row>
    <row r="66" spans="1:19">
      <c r="A66" s="105" t="s">
        <v>41</v>
      </c>
      <c r="B66" s="105" t="s">
        <v>55</v>
      </c>
      <c r="C66" s="143" t="s">
        <v>58</v>
      </c>
      <c r="D66" s="270">
        <v>0.65</v>
      </c>
      <c r="E66" s="127">
        <v>0.69</v>
      </c>
      <c r="F66" s="127">
        <v>0.66</v>
      </c>
      <c r="G66" s="127">
        <v>0.68</v>
      </c>
      <c r="H66" s="128">
        <v>0.68</v>
      </c>
      <c r="I66" s="128">
        <v>0.64</v>
      </c>
      <c r="J66" s="128">
        <v>0.68</v>
      </c>
      <c r="K66" s="274">
        <v>0.7</v>
      </c>
      <c r="L66" s="274">
        <v>0.7</v>
      </c>
      <c r="M66" s="274">
        <v>0.72</v>
      </c>
      <c r="N66" s="274">
        <v>0.72</v>
      </c>
      <c r="O66" s="274">
        <v>0.75</v>
      </c>
      <c r="P66" s="274">
        <v>0.75</v>
      </c>
      <c r="Q66" s="274">
        <v>0.78</v>
      </c>
      <c r="R66" s="274">
        <v>0.78</v>
      </c>
      <c r="S66" s="274">
        <v>0.8</v>
      </c>
    </row>
    <row r="67" spans="1:19">
      <c r="A67" s="105" t="s">
        <v>41</v>
      </c>
      <c r="B67" s="105" t="s">
        <v>41</v>
      </c>
      <c r="C67" s="143" t="s">
        <v>58</v>
      </c>
      <c r="D67" s="314"/>
      <c r="E67" s="40"/>
      <c r="F67" s="40"/>
      <c r="G67" s="40"/>
      <c r="H67" s="128"/>
      <c r="I67" s="128"/>
      <c r="J67" s="128"/>
      <c r="K67" s="274"/>
      <c r="L67" s="274"/>
      <c r="M67" s="274"/>
      <c r="N67" s="274"/>
      <c r="O67" s="274"/>
      <c r="P67" s="274"/>
      <c r="Q67" s="274"/>
      <c r="R67" s="274"/>
      <c r="S67" s="274"/>
    </row>
    <row r="68" spans="1:19">
      <c r="A68" s="105" t="s">
        <v>40</v>
      </c>
      <c r="B68" s="105" t="s">
        <v>36</v>
      </c>
      <c r="C68" s="143" t="s">
        <v>152</v>
      </c>
      <c r="D68" s="270">
        <v>0.81</v>
      </c>
      <c r="E68" s="127">
        <v>0.8</v>
      </c>
      <c r="F68" s="127">
        <v>0.75</v>
      </c>
      <c r="G68" s="127">
        <v>0.72</v>
      </c>
      <c r="H68" s="128">
        <v>0.74</v>
      </c>
      <c r="I68" s="128">
        <v>0.68</v>
      </c>
      <c r="J68" s="128">
        <v>0.72</v>
      </c>
      <c r="K68" s="274">
        <v>0.75</v>
      </c>
      <c r="L68" s="274">
        <v>0.75</v>
      </c>
      <c r="M68" s="274">
        <v>0.78</v>
      </c>
      <c r="N68" s="274">
        <v>0.78</v>
      </c>
      <c r="O68" s="274">
        <v>0.8</v>
      </c>
      <c r="P68" s="274">
        <v>0.8</v>
      </c>
      <c r="Q68" s="274">
        <v>0.85</v>
      </c>
      <c r="R68" s="274">
        <v>0.85</v>
      </c>
      <c r="S68" s="274">
        <v>0.88</v>
      </c>
    </row>
    <row r="69" spans="1:19">
      <c r="A69" s="105" t="s">
        <v>40</v>
      </c>
      <c r="B69" s="105" t="s">
        <v>36</v>
      </c>
      <c r="C69" s="143" t="s">
        <v>149</v>
      </c>
      <c r="D69" s="270">
        <v>0.74</v>
      </c>
      <c r="E69" s="127">
        <v>0.75</v>
      </c>
      <c r="F69" s="127">
        <v>0.752</v>
      </c>
      <c r="G69" s="127">
        <v>0.75779999999999992</v>
      </c>
      <c r="H69" s="128">
        <v>0.75</v>
      </c>
      <c r="I69" s="128">
        <v>0.64</v>
      </c>
      <c r="J69" s="128">
        <v>0.68</v>
      </c>
      <c r="K69" s="274">
        <v>0.7</v>
      </c>
      <c r="L69" s="274">
        <v>0.7</v>
      </c>
      <c r="M69" s="274">
        <v>0.72</v>
      </c>
      <c r="N69" s="274">
        <v>0.72</v>
      </c>
      <c r="O69" s="274">
        <v>0.75</v>
      </c>
      <c r="P69" s="274">
        <v>0.75</v>
      </c>
      <c r="Q69" s="274">
        <v>0.78</v>
      </c>
      <c r="R69" s="274">
        <v>0.78</v>
      </c>
      <c r="S69" s="274">
        <v>0.8</v>
      </c>
    </row>
    <row r="70" spans="1:19">
      <c r="A70" s="106" t="s">
        <v>40</v>
      </c>
      <c r="B70" s="106" t="s">
        <v>36</v>
      </c>
      <c r="C70" s="143" t="s">
        <v>216</v>
      </c>
      <c r="D70" s="270">
        <v>0.72941176470588232</v>
      </c>
      <c r="E70" s="127">
        <v>0.74117647058823533</v>
      </c>
      <c r="F70" s="127">
        <v>0.75</v>
      </c>
      <c r="G70" s="127">
        <v>0.71</v>
      </c>
      <c r="H70" s="128">
        <v>0.79</v>
      </c>
      <c r="I70" s="128">
        <v>0.72</v>
      </c>
      <c r="J70" s="128">
        <v>0.74</v>
      </c>
      <c r="K70" s="274">
        <v>0.75</v>
      </c>
      <c r="L70" s="274">
        <v>0.75</v>
      </c>
      <c r="M70" s="274">
        <v>0.8</v>
      </c>
      <c r="N70" s="274">
        <v>0.8</v>
      </c>
      <c r="O70" s="274">
        <v>0.82</v>
      </c>
      <c r="P70" s="274">
        <v>0.82</v>
      </c>
      <c r="Q70" s="274">
        <v>0.85</v>
      </c>
      <c r="R70" s="274">
        <v>0.85</v>
      </c>
      <c r="S70" s="274">
        <v>0.88</v>
      </c>
    </row>
    <row r="71" spans="1:19">
      <c r="A71" s="106" t="s">
        <v>40</v>
      </c>
      <c r="B71" s="106" t="s">
        <v>36</v>
      </c>
      <c r="C71" s="143" t="s">
        <v>153</v>
      </c>
      <c r="D71" s="270">
        <v>0.7</v>
      </c>
      <c r="E71" s="127">
        <v>0.74</v>
      </c>
      <c r="F71" s="127">
        <v>0.72</v>
      </c>
      <c r="G71" s="127">
        <v>0.7</v>
      </c>
      <c r="H71" s="128">
        <v>0.73285714285714287</v>
      </c>
      <c r="I71" s="128">
        <v>0.7</v>
      </c>
      <c r="J71" s="128">
        <v>0.68</v>
      </c>
      <c r="K71" s="274">
        <v>0.7</v>
      </c>
      <c r="L71" s="274">
        <v>0.7</v>
      </c>
      <c r="M71" s="274">
        <v>0.72</v>
      </c>
      <c r="N71" s="274">
        <v>0.72</v>
      </c>
      <c r="O71" s="274">
        <v>0.75</v>
      </c>
      <c r="P71" s="274">
        <v>0.75</v>
      </c>
      <c r="Q71" s="274">
        <v>0.78</v>
      </c>
      <c r="R71" s="274">
        <v>0.78</v>
      </c>
      <c r="S71" s="274">
        <v>0.8</v>
      </c>
    </row>
    <row r="72" spans="1:19">
      <c r="A72" s="106" t="s">
        <v>40</v>
      </c>
      <c r="B72" s="106" t="s">
        <v>36</v>
      </c>
      <c r="C72" s="143" t="s">
        <v>12</v>
      </c>
      <c r="D72" s="270"/>
      <c r="E72" s="127"/>
      <c r="F72" s="127"/>
      <c r="G72" s="127"/>
      <c r="H72" s="128"/>
      <c r="I72" s="128"/>
      <c r="J72" s="128"/>
      <c r="K72" s="274"/>
      <c r="L72" s="274"/>
      <c r="M72" s="274"/>
      <c r="N72" s="274"/>
      <c r="O72" s="274"/>
      <c r="P72" s="274"/>
      <c r="Q72" s="274"/>
      <c r="R72" s="274"/>
      <c r="S72" s="274"/>
    </row>
    <row r="73" spans="1:19">
      <c r="A73" s="106" t="s">
        <v>40</v>
      </c>
      <c r="B73" s="106" t="s">
        <v>36</v>
      </c>
      <c r="C73" s="143" t="s">
        <v>58</v>
      </c>
      <c r="D73" s="314"/>
      <c r="E73" s="40"/>
      <c r="F73" s="40"/>
      <c r="G73" s="40"/>
      <c r="H73" s="128"/>
      <c r="I73" s="128"/>
      <c r="J73" s="128"/>
      <c r="K73" s="274"/>
      <c r="L73" s="274"/>
      <c r="M73" s="274"/>
      <c r="N73" s="274"/>
      <c r="O73" s="274"/>
      <c r="P73" s="274"/>
      <c r="Q73" s="274"/>
      <c r="R73" s="274"/>
      <c r="S73" s="274"/>
    </row>
    <row r="74" spans="1:19">
      <c r="A74" s="106" t="s">
        <v>40</v>
      </c>
      <c r="B74" s="105" t="s">
        <v>101</v>
      </c>
      <c r="C74" s="143" t="s">
        <v>58</v>
      </c>
      <c r="D74" s="270">
        <v>0</v>
      </c>
      <c r="E74" s="270">
        <v>0</v>
      </c>
      <c r="F74" s="270">
        <v>0</v>
      </c>
      <c r="G74" s="270">
        <v>0</v>
      </c>
      <c r="H74" s="270">
        <v>0</v>
      </c>
      <c r="I74" s="270">
        <v>0</v>
      </c>
      <c r="J74" s="270">
        <v>0</v>
      </c>
      <c r="K74" s="270">
        <v>0</v>
      </c>
      <c r="L74" s="270">
        <v>0</v>
      </c>
      <c r="M74" s="270">
        <v>0</v>
      </c>
      <c r="N74" s="270">
        <v>0</v>
      </c>
      <c r="O74" s="270">
        <v>0</v>
      </c>
      <c r="P74" s="270">
        <v>0</v>
      </c>
      <c r="Q74" s="270">
        <v>0</v>
      </c>
      <c r="R74" s="270">
        <v>0</v>
      </c>
      <c r="S74" s="270">
        <v>0</v>
      </c>
    </row>
    <row r="75" spans="1:19">
      <c r="A75" s="106" t="s">
        <v>40</v>
      </c>
      <c r="B75" s="105" t="s">
        <v>238</v>
      </c>
      <c r="C75" s="143" t="s">
        <v>58</v>
      </c>
      <c r="D75" s="270">
        <v>0</v>
      </c>
      <c r="E75" s="270">
        <v>0</v>
      </c>
      <c r="F75" s="270">
        <v>0</v>
      </c>
      <c r="G75" s="270">
        <v>0</v>
      </c>
      <c r="H75" s="270">
        <v>0</v>
      </c>
      <c r="I75" s="270">
        <v>0</v>
      </c>
      <c r="J75" s="270">
        <v>0</v>
      </c>
      <c r="K75" s="270">
        <v>0</v>
      </c>
      <c r="L75" s="270">
        <v>0</v>
      </c>
      <c r="M75" s="270">
        <v>0</v>
      </c>
      <c r="N75" s="270">
        <v>0</v>
      </c>
      <c r="O75" s="270">
        <v>0</v>
      </c>
      <c r="P75" s="270">
        <v>0</v>
      </c>
      <c r="Q75" s="270">
        <v>0</v>
      </c>
      <c r="R75" s="270">
        <v>0</v>
      </c>
      <c r="S75" s="270">
        <v>0</v>
      </c>
    </row>
    <row r="76" spans="1:19">
      <c r="A76" s="106" t="s">
        <v>40</v>
      </c>
      <c r="B76" s="105" t="s">
        <v>40</v>
      </c>
      <c r="C76" s="143" t="s">
        <v>58</v>
      </c>
      <c r="D76" s="314"/>
      <c r="E76" s="40"/>
      <c r="F76" s="40"/>
      <c r="G76" s="40"/>
      <c r="H76" s="128"/>
      <c r="I76" s="128"/>
      <c r="J76" s="128"/>
      <c r="K76" s="274"/>
      <c r="L76" s="274"/>
      <c r="M76" s="274"/>
      <c r="N76" s="274"/>
      <c r="O76" s="274"/>
      <c r="P76" s="274"/>
      <c r="Q76" s="274"/>
      <c r="R76" s="274"/>
      <c r="S76" s="274"/>
    </row>
    <row r="77" spans="1:19">
      <c r="A77" s="105" t="s">
        <v>42</v>
      </c>
      <c r="B77" s="105" t="s">
        <v>18</v>
      </c>
      <c r="C77" s="143" t="s">
        <v>149</v>
      </c>
      <c r="D77" s="270">
        <v>0.78779999999999994</v>
      </c>
      <c r="E77" s="127">
        <v>0.84</v>
      </c>
      <c r="F77" s="127">
        <v>0.85</v>
      </c>
      <c r="G77" s="127">
        <v>0.82</v>
      </c>
      <c r="H77" s="128">
        <v>0.79</v>
      </c>
      <c r="I77" s="128">
        <v>0.75</v>
      </c>
      <c r="J77" s="128">
        <v>0.79</v>
      </c>
      <c r="K77" s="274">
        <v>0.8</v>
      </c>
      <c r="L77" s="274">
        <v>0.8</v>
      </c>
      <c r="M77" s="274">
        <v>0.82</v>
      </c>
      <c r="N77" s="274">
        <v>0.82</v>
      </c>
      <c r="O77" s="274">
        <v>0.85</v>
      </c>
      <c r="P77" s="274">
        <v>0.85</v>
      </c>
      <c r="Q77" s="274">
        <v>0.88</v>
      </c>
      <c r="R77" s="274">
        <v>0.88</v>
      </c>
      <c r="S77" s="274">
        <v>0.9</v>
      </c>
    </row>
    <row r="78" spans="1:19">
      <c r="A78" s="105" t="s">
        <v>42</v>
      </c>
      <c r="B78" s="105" t="s">
        <v>18</v>
      </c>
      <c r="C78" s="143" t="s">
        <v>153</v>
      </c>
      <c r="D78" s="270">
        <v>0.75</v>
      </c>
      <c r="E78" s="127">
        <v>0.81</v>
      </c>
      <c r="F78" s="127">
        <v>0.71</v>
      </c>
      <c r="G78" s="127">
        <v>0.74</v>
      </c>
      <c r="H78" s="128">
        <v>0.71499999999999997</v>
      </c>
      <c r="I78" s="128">
        <v>0.70000000000000007</v>
      </c>
      <c r="J78" s="128">
        <v>0.69000000000000017</v>
      </c>
      <c r="K78" s="274">
        <v>0.7</v>
      </c>
      <c r="L78" s="274">
        <v>0.7</v>
      </c>
      <c r="M78" s="274">
        <v>0.75</v>
      </c>
      <c r="N78" s="274">
        <v>0.75</v>
      </c>
      <c r="O78" s="274">
        <v>0.78</v>
      </c>
      <c r="P78" s="274">
        <v>0.78</v>
      </c>
      <c r="Q78" s="274">
        <v>0.8</v>
      </c>
      <c r="R78" s="274">
        <v>0.8</v>
      </c>
      <c r="S78" s="274">
        <v>0.85</v>
      </c>
    </row>
    <row r="79" spans="1:19">
      <c r="A79" s="105" t="s">
        <v>42</v>
      </c>
      <c r="B79" s="105" t="s">
        <v>18</v>
      </c>
      <c r="C79" s="143" t="s">
        <v>12</v>
      </c>
      <c r="D79" s="270"/>
      <c r="E79" s="127"/>
      <c r="F79" s="127"/>
      <c r="G79" s="127"/>
      <c r="H79" s="128"/>
      <c r="I79" s="128"/>
      <c r="J79" s="258"/>
      <c r="K79" s="319"/>
      <c r="L79" s="319"/>
      <c r="M79" s="319"/>
      <c r="N79" s="319"/>
      <c r="O79" s="319"/>
      <c r="P79" s="319"/>
      <c r="Q79" s="319"/>
      <c r="R79" s="319"/>
      <c r="S79" s="319"/>
    </row>
    <row r="80" spans="1:19">
      <c r="A80" s="105" t="s">
        <v>42</v>
      </c>
      <c r="B80" s="105" t="s">
        <v>18</v>
      </c>
      <c r="C80" s="143" t="s">
        <v>58</v>
      </c>
      <c r="D80" s="314"/>
      <c r="E80" s="40"/>
      <c r="F80" s="40"/>
      <c r="G80" s="40"/>
      <c r="H80" s="128"/>
      <c r="I80" s="128"/>
      <c r="J80" s="128"/>
      <c r="K80" s="274"/>
      <c r="L80" s="274"/>
      <c r="M80" s="274"/>
      <c r="N80" s="274"/>
      <c r="O80" s="274"/>
      <c r="P80" s="274"/>
      <c r="Q80" s="274"/>
      <c r="R80" s="274"/>
      <c r="S80" s="274"/>
    </row>
    <row r="81" spans="1:19">
      <c r="A81" s="105" t="s">
        <v>42</v>
      </c>
      <c r="B81" s="105" t="s">
        <v>99</v>
      </c>
      <c r="C81" s="143" t="s">
        <v>58</v>
      </c>
      <c r="D81" s="270">
        <v>0</v>
      </c>
      <c r="E81" s="270">
        <v>0</v>
      </c>
      <c r="F81" s="270">
        <v>0</v>
      </c>
      <c r="G81" s="270">
        <v>0</v>
      </c>
      <c r="H81" s="270">
        <v>0</v>
      </c>
      <c r="I81" s="270">
        <v>0</v>
      </c>
      <c r="J81" s="270">
        <v>0</v>
      </c>
      <c r="K81" s="270">
        <v>0</v>
      </c>
      <c r="L81" s="270">
        <v>0</v>
      </c>
      <c r="M81" s="270">
        <v>0</v>
      </c>
      <c r="N81" s="270">
        <v>0</v>
      </c>
      <c r="O81" s="270">
        <v>0</v>
      </c>
      <c r="P81" s="270">
        <v>0</v>
      </c>
      <c r="Q81" s="270">
        <v>0</v>
      </c>
      <c r="R81" s="270">
        <v>0</v>
      </c>
      <c r="S81" s="270">
        <v>0</v>
      </c>
    </row>
    <row r="82" spans="1:19">
      <c r="A82" s="105" t="s">
        <v>42</v>
      </c>
      <c r="B82" s="105" t="s">
        <v>60</v>
      </c>
      <c r="C82" s="133" t="s">
        <v>58</v>
      </c>
      <c r="D82" s="270">
        <v>0</v>
      </c>
      <c r="E82" s="270">
        <v>0</v>
      </c>
      <c r="F82" s="270">
        <v>0</v>
      </c>
      <c r="G82" s="270">
        <v>0</v>
      </c>
      <c r="H82" s="270">
        <v>0</v>
      </c>
      <c r="I82" s="270">
        <v>0</v>
      </c>
      <c r="J82" s="270">
        <v>0</v>
      </c>
      <c r="K82" s="270">
        <v>0</v>
      </c>
      <c r="L82" s="270">
        <v>0</v>
      </c>
      <c r="M82" s="270">
        <v>0</v>
      </c>
      <c r="N82" s="270">
        <v>0</v>
      </c>
      <c r="O82" s="270">
        <v>0</v>
      </c>
      <c r="P82" s="270">
        <v>0</v>
      </c>
      <c r="Q82" s="270">
        <v>0</v>
      </c>
      <c r="R82" s="270">
        <v>0</v>
      </c>
      <c r="S82" s="270">
        <v>0</v>
      </c>
    </row>
    <row r="83" spans="1:19">
      <c r="A83" s="105" t="s">
        <v>42</v>
      </c>
      <c r="B83" s="105" t="s">
        <v>42</v>
      </c>
      <c r="C83" s="133" t="s">
        <v>58</v>
      </c>
      <c r="D83" s="314"/>
      <c r="E83" s="40"/>
      <c r="F83" s="40"/>
      <c r="G83" s="40"/>
      <c r="H83" s="128"/>
      <c r="I83" s="128"/>
      <c r="J83" s="128"/>
      <c r="K83" s="274"/>
      <c r="L83" s="274"/>
      <c r="M83" s="274"/>
      <c r="N83" s="274"/>
      <c r="O83" s="274"/>
      <c r="P83" s="274"/>
      <c r="Q83" s="274"/>
      <c r="R83" s="274"/>
      <c r="S83" s="274"/>
    </row>
    <row r="84" spans="1:19">
      <c r="A84" s="105" t="s">
        <v>39</v>
      </c>
      <c r="B84" s="105" t="s">
        <v>34</v>
      </c>
      <c r="C84" s="273" t="s">
        <v>201</v>
      </c>
      <c r="D84" s="270">
        <v>0.75819999999999999</v>
      </c>
      <c r="E84" s="127">
        <v>0.82</v>
      </c>
      <c r="F84" s="127">
        <v>0.8</v>
      </c>
      <c r="G84" s="127">
        <v>0.80833333333333335</v>
      </c>
      <c r="H84" s="128">
        <v>0.75</v>
      </c>
      <c r="I84" s="128">
        <v>0.75</v>
      </c>
      <c r="J84" s="128">
        <v>0.73</v>
      </c>
      <c r="K84" s="274">
        <v>0.75</v>
      </c>
      <c r="L84" s="274">
        <v>0.75</v>
      </c>
      <c r="M84" s="274">
        <v>0.78</v>
      </c>
      <c r="N84" s="274">
        <v>0.78</v>
      </c>
      <c r="O84" s="274">
        <v>0.8</v>
      </c>
      <c r="P84" s="274">
        <v>0.8</v>
      </c>
      <c r="Q84" s="274">
        <v>0.85</v>
      </c>
      <c r="R84" s="274">
        <v>0.85</v>
      </c>
      <c r="S84" s="274">
        <v>0.88</v>
      </c>
    </row>
    <row r="85" spans="1:19" s="362" customFormat="1">
      <c r="A85" s="105"/>
      <c r="B85" s="105" t="s">
        <v>349</v>
      </c>
      <c r="C85" s="273" t="s">
        <v>348</v>
      </c>
      <c r="D85" s="270">
        <v>0</v>
      </c>
      <c r="E85" s="270">
        <v>0</v>
      </c>
      <c r="F85" s="270">
        <v>0</v>
      </c>
      <c r="G85" s="270">
        <v>0</v>
      </c>
      <c r="H85" s="270">
        <v>0</v>
      </c>
      <c r="I85" s="270">
        <v>0</v>
      </c>
      <c r="J85" s="128">
        <v>0.6</v>
      </c>
      <c r="K85" s="274">
        <v>0.8</v>
      </c>
      <c r="L85" s="274">
        <v>0.9</v>
      </c>
      <c r="M85" s="274">
        <v>0.9</v>
      </c>
      <c r="N85" s="274">
        <v>0.9</v>
      </c>
      <c r="O85" s="274">
        <v>0.9</v>
      </c>
      <c r="P85" s="274">
        <v>0.9</v>
      </c>
      <c r="Q85" s="274">
        <v>0.9</v>
      </c>
      <c r="R85" s="274">
        <v>0.9</v>
      </c>
      <c r="S85" s="274">
        <v>0.9</v>
      </c>
    </row>
    <row r="86" spans="1:19">
      <c r="A86" s="105" t="s">
        <v>39</v>
      </c>
      <c r="B86" s="105" t="s">
        <v>34</v>
      </c>
      <c r="C86" s="137" t="s">
        <v>12</v>
      </c>
      <c r="D86" s="270"/>
      <c r="E86" s="127"/>
      <c r="F86" s="127"/>
      <c r="G86" s="127"/>
      <c r="H86" s="128"/>
      <c r="I86" s="128"/>
      <c r="J86" s="128"/>
      <c r="K86" s="274"/>
      <c r="L86" s="274"/>
      <c r="M86" s="274"/>
      <c r="N86" s="274"/>
      <c r="O86" s="274"/>
      <c r="P86" s="274"/>
      <c r="Q86" s="274"/>
      <c r="R86" s="274"/>
      <c r="S86" s="274"/>
    </row>
    <row r="87" spans="1:19">
      <c r="A87" s="105" t="s">
        <v>39</v>
      </c>
      <c r="B87" s="105" t="s">
        <v>34</v>
      </c>
      <c r="C87" s="133" t="s">
        <v>58</v>
      </c>
      <c r="D87" s="314"/>
      <c r="E87" s="40"/>
      <c r="F87" s="40"/>
      <c r="G87" s="40"/>
      <c r="H87" s="128"/>
      <c r="I87" s="128"/>
      <c r="J87" s="128"/>
      <c r="K87" s="274"/>
      <c r="L87" s="274"/>
      <c r="M87" s="274"/>
      <c r="N87" s="274"/>
      <c r="O87" s="274"/>
      <c r="P87" s="274"/>
      <c r="Q87" s="274"/>
      <c r="R87" s="274"/>
      <c r="S87" s="274"/>
    </row>
    <row r="88" spans="1:19">
      <c r="A88" s="105" t="s">
        <v>39</v>
      </c>
      <c r="B88" s="105" t="s">
        <v>141</v>
      </c>
      <c r="C88" s="133" t="s">
        <v>338</v>
      </c>
      <c r="D88" s="193">
        <v>0.7722</v>
      </c>
      <c r="E88" s="193">
        <v>0.7802</v>
      </c>
      <c r="F88" s="193">
        <v>0.78820000000000001</v>
      </c>
      <c r="G88" s="193">
        <v>0.74</v>
      </c>
      <c r="H88" s="128">
        <v>0.71</v>
      </c>
      <c r="I88" s="128">
        <v>0.85230000000000017</v>
      </c>
      <c r="J88" s="128">
        <v>0.87229999999999996</v>
      </c>
      <c r="K88" s="319">
        <v>0.88</v>
      </c>
      <c r="L88" s="319">
        <v>0.88</v>
      </c>
      <c r="M88" s="319">
        <v>0.9</v>
      </c>
      <c r="N88" s="319">
        <v>0.9</v>
      </c>
      <c r="O88" s="319">
        <v>0.9</v>
      </c>
      <c r="P88" s="319">
        <v>0.92</v>
      </c>
      <c r="Q88" s="319">
        <v>0.92</v>
      </c>
      <c r="R88" s="319">
        <v>0.95</v>
      </c>
      <c r="S88" s="319">
        <v>0.95</v>
      </c>
    </row>
    <row r="89" spans="1:19">
      <c r="A89" s="105" t="s">
        <v>39</v>
      </c>
      <c r="B89" s="105" t="s">
        <v>56</v>
      </c>
      <c r="C89" s="139" t="s">
        <v>58</v>
      </c>
      <c r="D89" s="193">
        <v>0.745</v>
      </c>
      <c r="E89" s="193">
        <v>0.7641</v>
      </c>
      <c r="F89" s="193">
        <v>0.74209999999999998</v>
      </c>
      <c r="G89" s="193">
        <v>0.72</v>
      </c>
      <c r="H89" s="128">
        <v>0.68</v>
      </c>
      <c r="I89" s="128">
        <v>0.78760000000000008</v>
      </c>
      <c r="J89" s="128">
        <v>0.85540000000000005</v>
      </c>
      <c r="K89" s="319">
        <v>0.88</v>
      </c>
      <c r="L89" s="319">
        <v>0.88</v>
      </c>
      <c r="M89" s="319">
        <v>0.9</v>
      </c>
      <c r="N89" s="319">
        <v>0.9</v>
      </c>
      <c r="O89" s="319">
        <v>0.9</v>
      </c>
      <c r="P89" s="319">
        <v>0.92</v>
      </c>
      <c r="Q89" s="319">
        <v>0.92</v>
      </c>
      <c r="R89" s="319">
        <v>0.95</v>
      </c>
      <c r="S89" s="319">
        <v>0.95</v>
      </c>
    </row>
    <row r="90" spans="1:19">
      <c r="A90" s="105" t="s">
        <v>39</v>
      </c>
      <c r="B90" s="105" t="s">
        <v>39</v>
      </c>
      <c r="C90" s="107" t="s">
        <v>58</v>
      </c>
      <c r="D90" s="270"/>
      <c r="E90" s="127"/>
      <c r="F90" s="127"/>
      <c r="G90" s="127"/>
      <c r="H90" s="207"/>
      <c r="I90" s="207"/>
      <c r="J90" s="207"/>
      <c r="K90" s="274"/>
      <c r="L90" s="274"/>
      <c r="M90" s="274"/>
      <c r="N90" s="274"/>
      <c r="O90" s="274"/>
      <c r="P90" s="274"/>
      <c r="Q90" s="274"/>
      <c r="R90" s="274"/>
      <c r="S90" s="274"/>
    </row>
    <row r="91" spans="1:19">
      <c r="A91" s="92" t="s">
        <v>57</v>
      </c>
      <c r="B91" s="92" t="s">
        <v>57</v>
      </c>
      <c r="C91" s="93" t="s">
        <v>58</v>
      </c>
      <c r="D91" s="315"/>
      <c r="E91" s="149"/>
      <c r="F91" s="149"/>
      <c r="G91" s="149"/>
      <c r="H91" s="149"/>
      <c r="I91" s="128"/>
      <c r="J91" s="149"/>
      <c r="K91" s="149"/>
      <c r="L91" s="149"/>
      <c r="M91" s="149"/>
      <c r="N91" s="149"/>
      <c r="O91" s="149"/>
      <c r="P91" s="149"/>
      <c r="Q91" s="149"/>
      <c r="R91" s="149"/>
      <c r="S91" s="149"/>
    </row>
    <row r="101" spans="4:10">
      <c r="D101" s="318">
        <f t="shared" ref="D101:D113" si="0">D8+D8*0.1</f>
        <v>0.88329999999999997</v>
      </c>
      <c r="E101" s="318">
        <f t="shared" ref="E101:J101" si="1">E8+E8*0.1</f>
        <v>0.89629629629629626</v>
      </c>
      <c r="F101" s="318">
        <f t="shared" si="1"/>
        <v>0.90749999999999997</v>
      </c>
      <c r="G101" s="318">
        <f t="shared" si="1"/>
        <v>0.92399999999999993</v>
      </c>
      <c r="H101" s="318">
        <f t="shared" si="1"/>
        <v>0.84699999999999986</v>
      </c>
      <c r="I101" s="318">
        <f t="shared" si="1"/>
        <v>0.82279999999999998</v>
      </c>
      <c r="J101" s="318">
        <f t="shared" si="1"/>
        <v>0.87724999999999997</v>
      </c>
    </row>
    <row r="102" spans="4:10">
      <c r="D102" s="318">
        <f t="shared" si="0"/>
        <v>0.89539999999999997</v>
      </c>
      <c r="E102" s="318">
        <f t="shared" ref="E102:J102" si="2">E9+E9*0.1</f>
        <v>0.90749999999999997</v>
      </c>
      <c r="F102" s="318">
        <f t="shared" si="2"/>
        <v>0.93169999999999997</v>
      </c>
      <c r="G102" s="318">
        <f t="shared" si="2"/>
        <v>0.89100000000000001</v>
      </c>
      <c r="H102" s="318">
        <f t="shared" si="2"/>
        <v>0.90749999999999997</v>
      </c>
      <c r="I102" s="318">
        <f t="shared" si="2"/>
        <v>0.90749999999999997</v>
      </c>
      <c r="J102" s="318">
        <f t="shared" si="2"/>
        <v>0.94864000000000004</v>
      </c>
    </row>
    <row r="103" spans="4:10">
      <c r="D103" s="318">
        <f t="shared" si="0"/>
        <v>0.90749999999999997</v>
      </c>
      <c r="E103" s="318">
        <f t="shared" ref="E103:J103" si="3">E10+E10*0.1</f>
        <v>0.90386999999999995</v>
      </c>
      <c r="F103" s="318">
        <f t="shared" si="3"/>
        <v>0.87724999999999997</v>
      </c>
      <c r="G103" s="318">
        <f t="shared" si="3"/>
        <v>0.88329999999999997</v>
      </c>
      <c r="H103" s="318">
        <f t="shared" si="3"/>
        <v>0.90266000000000002</v>
      </c>
      <c r="I103" s="318">
        <f t="shared" si="3"/>
        <v>0.84699999999999986</v>
      </c>
      <c r="J103" s="318">
        <f t="shared" si="3"/>
        <v>0.89782000000000006</v>
      </c>
    </row>
    <row r="104" spans="4:10">
      <c r="D104" s="318">
        <f t="shared" si="0"/>
        <v>0.96701407407407414</v>
      </c>
      <c r="E104" s="318">
        <f t="shared" ref="E104:J104" si="4">E11+E11*0.1</f>
        <v>0.96800000000000019</v>
      </c>
      <c r="F104" s="318">
        <f t="shared" si="4"/>
        <v>0.71389999999999998</v>
      </c>
      <c r="G104" s="318">
        <f t="shared" si="4"/>
        <v>0.79859999999999998</v>
      </c>
      <c r="H104" s="318">
        <f t="shared" si="4"/>
        <v>0.82660716510903431</v>
      </c>
      <c r="I104" s="318">
        <f t="shared" si="4"/>
        <v>0.77439999999999998</v>
      </c>
      <c r="J104" s="318">
        <f t="shared" si="4"/>
        <v>0.83127000000000006</v>
      </c>
    </row>
    <row r="105" spans="4:10">
      <c r="D105" s="318">
        <f t="shared" si="0"/>
        <v>0.89539999999999997</v>
      </c>
      <c r="E105" s="318">
        <f t="shared" ref="E105:J105" si="5">E12+E12*0.1</f>
        <v>0.91960000000000008</v>
      </c>
      <c r="F105" s="318">
        <f t="shared" si="5"/>
        <v>0.80585999999999991</v>
      </c>
      <c r="G105" s="318">
        <f t="shared" si="5"/>
        <v>0.92399999999999993</v>
      </c>
      <c r="H105" s="318">
        <f t="shared" si="5"/>
        <v>0.84699999999999986</v>
      </c>
      <c r="I105" s="318">
        <f t="shared" si="5"/>
        <v>0.8228000000000002</v>
      </c>
      <c r="J105" s="318">
        <f t="shared" si="5"/>
        <v>0.88329999999999997</v>
      </c>
    </row>
    <row r="106" spans="4:10">
      <c r="D106" s="318">
        <f t="shared" si="0"/>
        <v>0.94380000000000008</v>
      </c>
      <c r="E106" s="318">
        <f t="shared" ref="E106:J106" si="6">E13+E13*0.1</f>
        <v>0.96800000000000019</v>
      </c>
      <c r="F106" s="318">
        <f t="shared" si="6"/>
        <v>0.99219999999999997</v>
      </c>
      <c r="G106" s="318">
        <f t="shared" si="6"/>
        <v>0.90749999999999997</v>
      </c>
      <c r="H106" s="318">
        <f t="shared" si="6"/>
        <v>1.0333399999999999</v>
      </c>
      <c r="I106" s="318">
        <f t="shared" si="6"/>
        <v>0.91960000000000008</v>
      </c>
      <c r="J106" s="318">
        <f t="shared" si="6"/>
        <v>0.94380000000000008</v>
      </c>
    </row>
    <row r="107" spans="4:10">
      <c r="D107" s="318">
        <f t="shared" si="0"/>
        <v>0.95590000000000019</v>
      </c>
      <c r="E107" s="318">
        <f t="shared" ref="E107:J107" si="7">E14+E14*0.1</f>
        <v>1.0164</v>
      </c>
      <c r="F107" s="318">
        <f t="shared" si="7"/>
        <v>0.96800000000000019</v>
      </c>
      <c r="G107" s="318">
        <f t="shared" si="7"/>
        <v>0.94380000000000008</v>
      </c>
      <c r="H107" s="318">
        <f t="shared" si="7"/>
        <v>1.0769</v>
      </c>
      <c r="I107" s="318">
        <f t="shared" si="7"/>
        <v>0.85305000000000009</v>
      </c>
      <c r="J107" s="318">
        <f t="shared" si="7"/>
        <v>0.92323</v>
      </c>
    </row>
    <row r="108" spans="4:10">
      <c r="D108" s="318">
        <f t="shared" si="0"/>
        <v>0.94380000000000008</v>
      </c>
      <c r="E108" s="318">
        <f t="shared" ref="E108:J108" si="8">E15+E15*0.1</f>
        <v>1.0043</v>
      </c>
      <c r="F108" s="318">
        <f t="shared" si="8"/>
        <v>1.0406</v>
      </c>
      <c r="G108" s="318">
        <f t="shared" si="8"/>
        <v>0.90749999999999997</v>
      </c>
      <c r="H108" s="318">
        <f t="shared" si="8"/>
        <v>0.93169999999999997</v>
      </c>
      <c r="I108" s="318">
        <f t="shared" si="8"/>
        <v>0.83489999999999986</v>
      </c>
      <c r="J108" s="318">
        <f t="shared" si="8"/>
        <v>0.87846000000000002</v>
      </c>
    </row>
    <row r="109" spans="4:10">
      <c r="D109" s="318">
        <f t="shared" si="0"/>
        <v>0.84699999999999986</v>
      </c>
      <c r="E109" s="318">
        <f t="shared" ref="E109:J109" si="9">E16+E16*0.1</f>
        <v>0.93169999999999997</v>
      </c>
      <c r="F109" s="318">
        <f t="shared" si="9"/>
        <v>0.91960000000000008</v>
      </c>
      <c r="G109" s="318">
        <f t="shared" si="9"/>
        <v>0.96800000000000019</v>
      </c>
      <c r="H109" s="318">
        <f t="shared" si="9"/>
        <v>0.90749999999999997</v>
      </c>
      <c r="I109" s="318">
        <f t="shared" si="9"/>
        <v>0.90749999999999997</v>
      </c>
      <c r="J109" s="318">
        <f t="shared" si="9"/>
        <v>0.94380000000000008</v>
      </c>
    </row>
    <row r="110" spans="4:10">
      <c r="D110" s="318">
        <f t="shared" si="0"/>
        <v>0.90749999999999997</v>
      </c>
      <c r="E110" s="318">
        <f t="shared" ref="E110:J110" si="10">E17+E17*0.1</f>
        <v>0.91960000000000008</v>
      </c>
      <c r="F110" s="318">
        <f t="shared" si="10"/>
        <v>0.95589999999999997</v>
      </c>
      <c r="G110" s="318">
        <f t="shared" si="10"/>
        <v>0.91960000000000008</v>
      </c>
      <c r="H110" s="318">
        <f t="shared" si="10"/>
        <v>0.89539999999999997</v>
      </c>
      <c r="I110" s="318">
        <f t="shared" si="10"/>
        <v>0.89539999999999997</v>
      </c>
      <c r="J110" s="318">
        <f t="shared" si="10"/>
        <v>0.87724999999999997</v>
      </c>
    </row>
    <row r="111" spans="4:10">
      <c r="D111" s="318">
        <f t="shared" si="0"/>
        <v>0.87119999999999997</v>
      </c>
      <c r="E111" s="318">
        <f t="shared" ref="E111:J111" si="11">E18+E18*0.1</f>
        <v>0.95589999999999997</v>
      </c>
      <c r="F111" s="318">
        <f t="shared" si="11"/>
        <v>0.90749999999999997</v>
      </c>
      <c r="G111" s="318">
        <f t="shared" si="11"/>
        <v>0.92640624999999999</v>
      </c>
      <c r="H111" s="318">
        <f t="shared" si="11"/>
        <v>0.89539999999999997</v>
      </c>
      <c r="I111" s="318">
        <f t="shared" si="11"/>
        <v>0.8833000000000002</v>
      </c>
      <c r="J111" s="318">
        <f t="shared" si="11"/>
        <v>0.95227000000000006</v>
      </c>
    </row>
    <row r="112" spans="4:10">
      <c r="D112" s="318">
        <f t="shared" si="0"/>
        <v>0.90749999999999997</v>
      </c>
      <c r="E112" s="318">
        <f t="shared" ref="E112:J112" si="12">E19+E19*0.1</f>
        <v>0.98009999999999997</v>
      </c>
      <c r="F112" s="318">
        <f t="shared" si="12"/>
        <v>0.89539999999999997</v>
      </c>
      <c r="G112" s="318">
        <f t="shared" si="12"/>
        <v>0.90749999999999997</v>
      </c>
      <c r="H112" s="318">
        <f t="shared" si="12"/>
        <v>0.89539999999999997</v>
      </c>
      <c r="I112" s="318">
        <f t="shared" si="12"/>
        <v>0.94380000000000008</v>
      </c>
      <c r="J112" s="318">
        <f t="shared" si="12"/>
        <v>0.9776800000000001</v>
      </c>
    </row>
    <row r="113" spans="4:10">
      <c r="D113" s="318">
        <f t="shared" si="0"/>
        <v>0.87119999999999997</v>
      </c>
      <c r="E113" s="318">
        <f t="shared" ref="E113:J113" si="13">E20+E20*0.1</f>
        <v>0.90749999999999997</v>
      </c>
      <c r="F113" s="318">
        <f t="shared" si="13"/>
        <v>0.89628536585365848</v>
      </c>
      <c r="G113" s="318">
        <f t="shared" si="13"/>
        <v>0.90543414634146335</v>
      </c>
      <c r="H113" s="318">
        <f t="shared" si="13"/>
        <v>0.9095658536585367</v>
      </c>
      <c r="I113" s="318">
        <f t="shared" si="13"/>
        <v>0.82279999999999998</v>
      </c>
      <c r="J113" s="318">
        <f t="shared" si="13"/>
        <v>0.80302682926829294</v>
      </c>
    </row>
    <row r="114" spans="4:10">
      <c r="D114" s="318">
        <f t="shared" ref="D114" si="14">D23+D23*0.1</f>
        <v>0.87119999999999997</v>
      </c>
      <c r="E114" s="318">
        <f t="shared" ref="E114:J114" si="15">E23+E23*0.1</f>
        <v>0.90386999999999995</v>
      </c>
      <c r="F114" s="318">
        <f t="shared" si="15"/>
        <v>0.82764000000000004</v>
      </c>
      <c r="G114" s="318">
        <f t="shared" si="15"/>
        <v>0.89583999999999997</v>
      </c>
      <c r="H114" s="318">
        <f t="shared" si="15"/>
        <v>0.87119999999999997</v>
      </c>
      <c r="I114" s="318">
        <f t="shared" si="15"/>
        <v>0.87119999999999997</v>
      </c>
      <c r="J114" s="318">
        <f t="shared" si="15"/>
        <v>0.90144999999999997</v>
      </c>
    </row>
    <row r="115" spans="4:10">
      <c r="D115" s="318"/>
    </row>
    <row r="116" spans="4:10">
      <c r="D116" s="318"/>
    </row>
    <row r="117" spans="4:10">
      <c r="D117" s="318"/>
    </row>
    <row r="118" spans="4:10">
      <c r="D118" s="318"/>
    </row>
    <row r="119" spans="4:10">
      <c r="D119" s="3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BH15"/>
  <sheetViews>
    <sheetView zoomScale="85" zoomScaleNormal="85" workbookViewId="0">
      <pane xSplit="1" topLeftCell="B1" activePane="topRight" state="frozen"/>
      <selection activeCell="A163" sqref="A163"/>
      <selection pane="topRight" activeCell="M21" sqref="M21"/>
    </sheetView>
  </sheetViews>
  <sheetFormatPr defaultColWidth="9" defaultRowHeight="12.75"/>
  <cols>
    <col min="1" max="2" width="11.5703125" style="28" bestFit="1" customWidth="1"/>
    <col min="3" max="3" width="23.140625" style="28" bestFit="1" customWidth="1"/>
    <col min="4" max="17" width="9.85546875" style="78" bestFit="1" customWidth="1"/>
    <col min="18" max="19" width="9.85546875" style="69" bestFit="1" customWidth="1"/>
    <col min="20" max="20" width="8" style="47" bestFit="1" customWidth="1"/>
    <col min="21" max="21" width="7" style="47" bestFit="1" customWidth="1"/>
    <col min="22" max="37" width="10.85546875" style="47" bestFit="1" customWidth="1"/>
    <col min="38" max="16384" width="9" style="47"/>
  </cols>
  <sheetData>
    <row r="1" spans="1:60" s="28" customFormat="1">
      <c r="A1" s="29" t="s">
        <v>31</v>
      </c>
      <c r="B1" s="29" t="s">
        <v>15</v>
      </c>
      <c r="C1" s="343" t="s">
        <v>29</v>
      </c>
      <c r="D1" s="344">
        <v>2015</v>
      </c>
      <c r="E1" s="344">
        <v>2016</v>
      </c>
      <c r="F1" s="345">
        <v>2017</v>
      </c>
      <c r="G1" s="345">
        <v>2018</v>
      </c>
      <c r="H1" s="345" t="s">
        <v>11</v>
      </c>
      <c r="I1" s="345" t="s">
        <v>1</v>
      </c>
      <c r="J1" s="345" t="s">
        <v>2</v>
      </c>
      <c r="K1" s="345" t="s">
        <v>3</v>
      </c>
      <c r="L1" s="345" t="s">
        <v>4</v>
      </c>
      <c r="M1" s="345" t="s">
        <v>5</v>
      </c>
      <c r="N1" s="345" t="s">
        <v>6</v>
      </c>
      <c r="O1" s="345" t="s">
        <v>7</v>
      </c>
      <c r="P1" s="345" t="s">
        <v>8</v>
      </c>
      <c r="Q1" s="345" t="s">
        <v>9</v>
      </c>
      <c r="R1" s="346" t="s">
        <v>10</v>
      </c>
      <c r="S1" s="347" t="s">
        <v>16</v>
      </c>
      <c r="V1" s="30">
        <v>2015</v>
      </c>
      <c r="W1" s="49">
        <v>2016</v>
      </c>
      <c r="X1" s="33">
        <v>2017</v>
      </c>
      <c r="Y1" s="33">
        <v>2018</v>
      </c>
      <c r="Z1" s="33">
        <v>2019</v>
      </c>
      <c r="AA1" s="33">
        <v>2020</v>
      </c>
      <c r="AB1" s="33" t="s">
        <v>30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60" s="28" customFormat="1" ht="15">
      <c r="A2" s="332" t="s">
        <v>32</v>
      </c>
      <c r="B2" s="332" t="s">
        <v>33</v>
      </c>
      <c r="C2" s="79" t="s">
        <v>155</v>
      </c>
      <c r="D2" s="348">
        <v>25.93</v>
      </c>
      <c r="E2" s="348">
        <v>28.97</v>
      </c>
      <c r="F2" s="348">
        <v>31.69</v>
      </c>
      <c r="G2" s="348">
        <v>35.130000000000003</v>
      </c>
      <c r="H2" s="348">
        <v>39.229999999999997</v>
      </c>
      <c r="I2" s="348">
        <v>45.55</v>
      </c>
      <c r="J2" s="348">
        <v>39.590000000000003</v>
      </c>
      <c r="K2" s="348">
        <v>43.16</v>
      </c>
      <c r="L2" s="348">
        <v>47.51</v>
      </c>
      <c r="M2" s="348">
        <v>51.89</v>
      </c>
      <c r="N2" s="348">
        <v>56.55</v>
      </c>
      <c r="O2" s="348">
        <v>61.57</v>
      </c>
      <c r="P2" s="348">
        <v>67.09</v>
      </c>
      <c r="Q2" s="348">
        <v>72.67</v>
      </c>
      <c r="R2" s="348">
        <v>78.41</v>
      </c>
      <c r="S2" s="348">
        <v>84.67</v>
      </c>
      <c r="T2" s="268"/>
      <c r="U2" s="268"/>
      <c r="V2" s="269">
        <v>0.44069999999999998</v>
      </c>
      <c r="W2" s="269">
        <v>0.44269999999999998</v>
      </c>
      <c r="X2" s="269">
        <v>0.4415</v>
      </c>
      <c r="Y2" s="269">
        <v>0.44109999999999999</v>
      </c>
      <c r="Z2" s="269">
        <v>0.4385</v>
      </c>
      <c r="AA2" s="269">
        <v>0.44209999999999999</v>
      </c>
      <c r="AB2" s="269">
        <v>0.44569999999999999</v>
      </c>
      <c r="AC2" s="269">
        <v>0.43990000000000001</v>
      </c>
      <c r="AD2" s="269">
        <v>0.44180000000000003</v>
      </c>
      <c r="AE2" s="269">
        <v>0.44090000000000001</v>
      </c>
      <c r="AF2" s="269">
        <v>0.44</v>
      </c>
      <c r="AG2" s="269">
        <v>0.44030000000000002</v>
      </c>
      <c r="AH2" s="269">
        <v>0.44130000000000003</v>
      </c>
      <c r="AI2" s="269">
        <v>0.44080000000000003</v>
      </c>
      <c r="AJ2" s="269">
        <v>0.4395</v>
      </c>
      <c r="AK2" s="269">
        <v>0.43919999999999998</v>
      </c>
      <c r="AL2" s="78">
        <f>ROUND(V2,4)</f>
        <v>0.44069999999999998</v>
      </c>
      <c r="AM2" s="78">
        <f t="shared" ref="AM2:BA6" si="0">ROUND(W2,4)</f>
        <v>0.44269999999999998</v>
      </c>
      <c r="AN2" s="78">
        <f t="shared" si="0"/>
        <v>0.4415</v>
      </c>
      <c r="AO2" s="78">
        <f t="shared" si="0"/>
        <v>0.44109999999999999</v>
      </c>
      <c r="AP2" s="78">
        <f t="shared" si="0"/>
        <v>0.4385</v>
      </c>
      <c r="AQ2" s="78">
        <f t="shared" si="0"/>
        <v>0.44209999999999999</v>
      </c>
      <c r="AR2" s="78">
        <f t="shared" si="0"/>
        <v>0.44569999999999999</v>
      </c>
      <c r="AS2" s="78">
        <f t="shared" si="0"/>
        <v>0.43990000000000001</v>
      </c>
      <c r="AT2" s="78">
        <f t="shared" si="0"/>
        <v>0.44180000000000003</v>
      </c>
      <c r="AU2" s="78">
        <f t="shared" si="0"/>
        <v>0.44090000000000001</v>
      </c>
      <c r="AV2" s="78">
        <f t="shared" si="0"/>
        <v>0.44</v>
      </c>
      <c r="AW2" s="78">
        <f t="shared" si="0"/>
        <v>0.44030000000000002</v>
      </c>
      <c r="AX2" s="78">
        <f t="shared" si="0"/>
        <v>0.44130000000000003</v>
      </c>
      <c r="AY2" s="78">
        <f>ROUND(AI2,4)</f>
        <v>0.44080000000000003</v>
      </c>
      <c r="AZ2" s="78">
        <f>ROUND(AJ2,4)</f>
        <v>0.4395</v>
      </c>
      <c r="BA2" s="78">
        <f>ROUND(AK2,4)</f>
        <v>0.43919999999999998</v>
      </c>
      <c r="BB2" s="78"/>
      <c r="BC2" s="78"/>
      <c r="BD2" s="78"/>
      <c r="BE2" s="78"/>
      <c r="BF2" s="78"/>
      <c r="BG2" s="78"/>
      <c r="BH2" s="78"/>
    </row>
    <row r="3" spans="1:60" s="28" customFormat="1" ht="15">
      <c r="A3" s="332" t="s">
        <v>32</v>
      </c>
      <c r="B3" s="332" t="s">
        <v>33</v>
      </c>
      <c r="C3" s="79" t="s">
        <v>179</v>
      </c>
      <c r="D3" s="348">
        <v>15.1</v>
      </c>
      <c r="E3" s="348">
        <v>16.670000000000002</v>
      </c>
      <c r="F3" s="348">
        <v>18.37</v>
      </c>
      <c r="G3" s="348">
        <v>20.41</v>
      </c>
      <c r="H3" s="348">
        <v>23.16</v>
      </c>
      <c r="I3" s="348">
        <v>26.09</v>
      </c>
      <c r="J3" s="348">
        <v>22.97</v>
      </c>
      <c r="K3" s="348">
        <v>25.26</v>
      </c>
      <c r="L3" s="348">
        <v>27.59</v>
      </c>
      <c r="M3" s="348">
        <v>30.14</v>
      </c>
      <c r="N3" s="348">
        <v>33.049999999999997</v>
      </c>
      <c r="O3" s="348">
        <v>36.01</v>
      </c>
      <c r="P3" s="348">
        <v>39.090000000000003</v>
      </c>
      <c r="Q3" s="348">
        <v>42.4</v>
      </c>
      <c r="R3" s="348">
        <v>45.96</v>
      </c>
      <c r="S3" s="348">
        <v>49.68</v>
      </c>
      <c r="T3" s="268"/>
      <c r="U3" s="268"/>
      <c r="V3" s="270">
        <v>0.25669999999999998</v>
      </c>
      <c r="W3" s="270">
        <v>0.25469999999999998</v>
      </c>
      <c r="X3" s="270">
        <v>0.25590000000000002</v>
      </c>
      <c r="Y3" s="270">
        <v>0.25629999999999997</v>
      </c>
      <c r="Z3" s="270">
        <v>0.25890000000000002</v>
      </c>
      <c r="AA3" s="270">
        <v>0.25330000000000003</v>
      </c>
      <c r="AB3" s="270">
        <v>0.2586</v>
      </c>
      <c r="AC3" s="270">
        <v>0.25750000000000001</v>
      </c>
      <c r="AD3" s="270">
        <v>0.25659999999999999</v>
      </c>
      <c r="AE3" s="270">
        <v>0.25609999999999999</v>
      </c>
      <c r="AF3" s="270">
        <v>0.2571</v>
      </c>
      <c r="AG3" s="270">
        <v>0.25750000000000001</v>
      </c>
      <c r="AH3" s="270">
        <v>0.2571</v>
      </c>
      <c r="AI3" s="270">
        <v>0.25719999999999998</v>
      </c>
      <c r="AJ3" s="270">
        <v>0.2576</v>
      </c>
      <c r="AK3" s="270">
        <v>0.25769999999999998</v>
      </c>
      <c r="AL3" s="78">
        <f t="shared" ref="AL3:AL6" si="1">ROUND(V3,4)</f>
        <v>0.25669999999999998</v>
      </c>
      <c r="AM3" s="78">
        <f t="shared" si="0"/>
        <v>0.25469999999999998</v>
      </c>
      <c r="AN3" s="78">
        <f t="shared" si="0"/>
        <v>0.25590000000000002</v>
      </c>
      <c r="AO3" s="78">
        <f t="shared" si="0"/>
        <v>0.25629999999999997</v>
      </c>
      <c r="AP3" s="78">
        <f t="shared" si="0"/>
        <v>0.25890000000000002</v>
      </c>
      <c r="AQ3" s="78">
        <f t="shared" si="0"/>
        <v>0.25330000000000003</v>
      </c>
      <c r="AR3" s="78">
        <f t="shared" si="0"/>
        <v>0.2586</v>
      </c>
      <c r="AS3" s="78">
        <f t="shared" si="0"/>
        <v>0.25750000000000001</v>
      </c>
      <c r="AT3" s="78">
        <f t="shared" si="0"/>
        <v>0.25659999999999999</v>
      </c>
      <c r="AU3" s="78">
        <f t="shared" si="0"/>
        <v>0.25609999999999999</v>
      </c>
      <c r="AV3" s="78">
        <f t="shared" si="0"/>
        <v>0.2571</v>
      </c>
      <c r="AW3" s="78">
        <f t="shared" si="0"/>
        <v>0.25750000000000001</v>
      </c>
      <c r="AX3" s="78">
        <f t="shared" si="0"/>
        <v>0.2571</v>
      </c>
      <c r="AY3" s="78">
        <f t="shared" si="0"/>
        <v>0.25719999999999998</v>
      </c>
      <c r="AZ3" s="78">
        <f t="shared" si="0"/>
        <v>0.2576</v>
      </c>
      <c r="BA3" s="78">
        <f t="shared" si="0"/>
        <v>0.25769999999999998</v>
      </c>
      <c r="BB3" s="78"/>
      <c r="BC3" s="78"/>
      <c r="BD3" s="78"/>
      <c r="BE3" s="78"/>
      <c r="BF3" s="78"/>
      <c r="BG3" s="78"/>
      <c r="BH3" s="78"/>
    </row>
    <row r="4" spans="1:60" s="28" customFormat="1" ht="15">
      <c r="A4" s="332" t="s">
        <v>32</v>
      </c>
      <c r="B4" s="332" t="s">
        <v>33</v>
      </c>
      <c r="C4" s="79" t="s">
        <v>330</v>
      </c>
      <c r="D4" s="348">
        <v>6.61</v>
      </c>
      <c r="E4" s="348">
        <v>7.38</v>
      </c>
      <c r="F4" s="348">
        <v>8.06</v>
      </c>
      <c r="G4" s="348">
        <v>9</v>
      </c>
      <c r="H4" s="348">
        <v>10.15</v>
      </c>
      <c r="I4" s="348">
        <v>11.72</v>
      </c>
      <c r="J4" s="348">
        <v>10.130000000000001</v>
      </c>
      <c r="K4" s="348">
        <v>11.21</v>
      </c>
      <c r="L4" s="348">
        <v>12.32</v>
      </c>
      <c r="M4" s="348">
        <v>13.52</v>
      </c>
      <c r="N4" s="348">
        <v>14.81</v>
      </c>
      <c r="O4" s="348">
        <v>16.149999999999999</v>
      </c>
      <c r="P4" s="348">
        <v>17.59</v>
      </c>
      <c r="Q4" s="348">
        <v>19.12</v>
      </c>
      <c r="R4" s="348">
        <v>20.75</v>
      </c>
      <c r="S4" s="348">
        <v>22.48</v>
      </c>
      <c r="T4" s="268"/>
      <c r="U4" s="268"/>
      <c r="V4" s="269">
        <v>0.1123</v>
      </c>
      <c r="W4" s="269">
        <v>0.1128</v>
      </c>
      <c r="X4" s="269">
        <v>0.1123</v>
      </c>
      <c r="Y4" s="269">
        <v>0.113</v>
      </c>
      <c r="Z4" s="269">
        <v>0.1135</v>
      </c>
      <c r="AA4" s="269">
        <v>0.1138</v>
      </c>
      <c r="AB4" s="269">
        <v>0.114</v>
      </c>
      <c r="AC4" s="269">
        <v>0.1143</v>
      </c>
      <c r="AD4" s="269">
        <v>0.11459999999999999</v>
      </c>
      <c r="AE4" s="269">
        <v>0.1149</v>
      </c>
      <c r="AF4" s="269">
        <v>0.1152</v>
      </c>
      <c r="AG4" s="269">
        <v>0.11550000000000001</v>
      </c>
      <c r="AH4" s="269">
        <v>0.1157</v>
      </c>
      <c r="AI4" s="269">
        <v>0.11600000000000001</v>
      </c>
      <c r="AJ4" s="269">
        <v>0.1163</v>
      </c>
      <c r="AK4" s="269">
        <v>0.1166</v>
      </c>
      <c r="AL4" s="78">
        <f t="shared" si="1"/>
        <v>0.1123</v>
      </c>
      <c r="AM4" s="78">
        <f t="shared" si="0"/>
        <v>0.1128</v>
      </c>
      <c r="AN4" s="78">
        <f t="shared" si="0"/>
        <v>0.1123</v>
      </c>
      <c r="AO4" s="78">
        <f t="shared" si="0"/>
        <v>0.113</v>
      </c>
      <c r="AP4" s="78">
        <f t="shared" si="0"/>
        <v>0.1135</v>
      </c>
      <c r="AQ4" s="78">
        <f t="shared" si="0"/>
        <v>0.1138</v>
      </c>
      <c r="AR4" s="78">
        <f t="shared" si="0"/>
        <v>0.114</v>
      </c>
      <c r="AS4" s="78">
        <f t="shared" si="0"/>
        <v>0.1143</v>
      </c>
      <c r="AT4" s="78">
        <f t="shared" si="0"/>
        <v>0.11459999999999999</v>
      </c>
      <c r="AU4" s="78">
        <f t="shared" si="0"/>
        <v>0.1149</v>
      </c>
      <c r="AV4" s="78">
        <f t="shared" si="0"/>
        <v>0.1152</v>
      </c>
      <c r="AW4" s="78">
        <f t="shared" si="0"/>
        <v>0.11550000000000001</v>
      </c>
      <c r="AX4" s="78">
        <f t="shared" si="0"/>
        <v>0.1157</v>
      </c>
      <c r="AY4" s="78">
        <f t="shared" si="0"/>
        <v>0.11600000000000001</v>
      </c>
      <c r="AZ4" s="78">
        <f t="shared" si="0"/>
        <v>0.1163</v>
      </c>
      <c r="BA4" s="78">
        <f t="shared" si="0"/>
        <v>0.1166</v>
      </c>
      <c r="BB4" s="78"/>
      <c r="BC4" s="78"/>
      <c r="BD4" s="78"/>
      <c r="BE4" s="78"/>
      <c r="BF4" s="78"/>
      <c r="BG4" s="78"/>
      <c r="BH4" s="78"/>
    </row>
    <row r="5" spans="1:60" s="28" customFormat="1" ht="15">
      <c r="A5" s="332" t="s">
        <v>32</v>
      </c>
      <c r="B5" s="332" t="s">
        <v>33</v>
      </c>
      <c r="C5" s="79" t="s">
        <v>331</v>
      </c>
      <c r="D5" s="348">
        <v>4.8899999999999997</v>
      </c>
      <c r="E5" s="348">
        <v>5.48</v>
      </c>
      <c r="F5" s="348">
        <v>5.97</v>
      </c>
      <c r="G5" s="348">
        <v>6.68</v>
      </c>
      <c r="H5" s="348">
        <v>7.55</v>
      </c>
      <c r="I5" s="348">
        <v>8.73</v>
      </c>
      <c r="J5" s="348">
        <v>7.54</v>
      </c>
      <c r="K5" s="348">
        <v>8.36</v>
      </c>
      <c r="L5" s="348">
        <v>9.19</v>
      </c>
      <c r="M5" s="348">
        <v>10.1</v>
      </c>
      <c r="N5" s="348">
        <v>11.07</v>
      </c>
      <c r="O5" s="348">
        <v>12.08</v>
      </c>
      <c r="P5" s="348">
        <v>13.17</v>
      </c>
      <c r="Q5" s="348">
        <v>14.33</v>
      </c>
      <c r="R5" s="348">
        <v>15.56</v>
      </c>
      <c r="S5" s="348">
        <v>16.87</v>
      </c>
      <c r="T5" s="268"/>
      <c r="U5" s="268"/>
      <c r="V5" s="269">
        <v>8.3199999999999996E-2</v>
      </c>
      <c r="W5" s="269">
        <v>8.3699999999999997E-2</v>
      </c>
      <c r="X5" s="269">
        <v>8.3199999999999996E-2</v>
      </c>
      <c r="Y5" s="269">
        <v>8.3900000000000002E-2</v>
      </c>
      <c r="Z5" s="269">
        <v>8.4400000000000003E-2</v>
      </c>
      <c r="AA5" s="269">
        <v>8.4699999999999998E-2</v>
      </c>
      <c r="AB5" s="269">
        <v>8.4900000000000003E-2</v>
      </c>
      <c r="AC5" s="269">
        <v>8.5199999999999998E-2</v>
      </c>
      <c r="AD5" s="269">
        <v>8.5500000000000007E-2</v>
      </c>
      <c r="AE5" s="269">
        <v>8.5800000000000001E-2</v>
      </c>
      <c r="AF5" s="269">
        <v>8.6099999999999996E-2</v>
      </c>
      <c r="AG5" s="269">
        <v>8.6400000000000005E-2</v>
      </c>
      <c r="AH5" s="269">
        <v>8.6599999999999996E-2</v>
      </c>
      <c r="AI5" s="269">
        <v>8.6900000000000005E-2</v>
      </c>
      <c r="AJ5" s="269">
        <v>8.72E-2</v>
      </c>
      <c r="AK5" s="269">
        <v>8.7499999999999994E-2</v>
      </c>
      <c r="AL5" s="78">
        <f t="shared" si="1"/>
        <v>8.3199999999999996E-2</v>
      </c>
      <c r="AM5" s="78">
        <f t="shared" si="0"/>
        <v>8.3699999999999997E-2</v>
      </c>
      <c r="AN5" s="78">
        <f t="shared" si="0"/>
        <v>8.3199999999999996E-2</v>
      </c>
      <c r="AO5" s="78">
        <f t="shared" si="0"/>
        <v>8.3900000000000002E-2</v>
      </c>
      <c r="AP5" s="78">
        <f t="shared" si="0"/>
        <v>8.4400000000000003E-2</v>
      </c>
      <c r="AQ5" s="78">
        <f t="shared" si="0"/>
        <v>8.4699999999999998E-2</v>
      </c>
      <c r="AR5" s="78">
        <f t="shared" si="0"/>
        <v>8.4900000000000003E-2</v>
      </c>
      <c r="AS5" s="78">
        <f t="shared" si="0"/>
        <v>8.5199999999999998E-2</v>
      </c>
      <c r="AT5" s="78">
        <f t="shared" si="0"/>
        <v>8.5500000000000007E-2</v>
      </c>
      <c r="AU5" s="78">
        <f t="shared" si="0"/>
        <v>8.5800000000000001E-2</v>
      </c>
      <c r="AV5" s="78">
        <f t="shared" si="0"/>
        <v>8.6099999999999996E-2</v>
      </c>
      <c r="AW5" s="78">
        <f t="shared" si="0"/>
        <v>8.6400000000000005E-2</v>
      </c>
      <c r="AX5" s="78">
        <f t="shared" si="0"/>
        <v>8.6599999999999996E-2</v>
      </c>
      <c r="AY5" s="78">
        <f t="shared" si="0"/>
        <v>8.6900000000000005E-2</v>
      </c>
      <c r="AZ5" s="78">
        <f t="shared" si="0"/>
        <v>8.72E-2</v>
      </c>
      <c r="BA5" s="78">
        <f t="shared" si="0"/>
        <v>8.7499999999999994E-2</v>
      </c>
      <c r="BB5" s="78"/>
      <c r="BC5" s="78"/>
      <c r="BD5" s="78"/>
      <c r="BE5" s="78"/>
      <c r="BF5" s="78"/>
      <c r="BG5" s="78"/>
      <c r="BH5" s="78"/>
    </row>
    <row r="6" spans="1:60" s="28" customFormat="1" ht="15">
      <c r="A6" s="332" t="s">
        <v>32</v>
      </c>
      <c r="B6" s="332" t="s">
        <v>33</v>
      </c>
      <c r="C6" s="79" t="s">
        <v>180</v>
      </c>
      <c r="D6" s="348">
        <v>3.59</v>
      </c>
      <c r="E6" s="348">
        <v>4.03</v>
      </c>
      <c r="F6" s="348">
        <v>4.3899999999999997</v>
      </c>
      <c r="G6" s="348">
        <v>4.92</v>
      </c>
      <c r="H6" s="348">
        <v>5.57</v>
      </c>
      <c r="I6" s="348">
        <v>6.45</v>
      </c>
      <c r="J6" s="348">
        <v>5.58</v>
      </c>
      <c r="K6" s="348">
        <v>6.19</v>
      </c>
      <c r="L6" s="348">
        <v>6.82</v>
      </c>
      <c r="M6" s="348">
        <v>7.5</v>
      </c>
      <c r="N6" s="348">
        <v>8.23</v>
      </c>
      <c r="O6" s="348">
        <v>8.99</v>
      </c>
      <c r="P6" s="348">
        <v>9.81</v>
      </c>
      <c r="Q6" s="348">
        <v>10.68</v>
      </c>
      <c r="R6" s="348">
        <v>11.61</v>
      </c>
      <c r="S6" s="348">
        <v>12.61</v>
      </c>
      <c r="T6" s="268"/>
      <c r="U6" s="268"/>
      <c r="V6" s="269">
        <v>6.1100000000000002E-2</v>
      </c>
      <c r="W6" s="269">
        <v>6.1600000000000002E-2</v>
      </c>
      <c r="X6" s="269">
        <v>6.1100000000000002E-2</v>
      </c>
      <c r="Y6" s="269">
        <v>6.1800000000000001E-2</v>
      </c>
      <c r="Z6" s="269">
        <v>6.2300000000000001E-2</v>
      </c>
      <c r="AA6" s="269">
        <v>6.2600000000000003E-2</v>
      </c>
      <c r="AB6" s="269">
        <v>6.2799999999999995E-2</v>
      </c>
      <c r="AC6" s="269">
        <v>6.3100000000000003E-2</v>
      </c>
      <c r="AD6" s="269">
        <v>6.3399999999999998E-2</v>
      </c>
      <c r="AE6" s="269">
        <v>6.3700000000000007E-2</v>
      </c>
      <c r="AF6" s="269">
        <v>6.4000000000000001E-2</v>
      </c>
      <c r="AG6" s="269">
        <v>6.4299999999999996E-2</v>
      </c>
      <c r="AH6" s="269">
        <v>6.4500000000000002E-2</v>
      </c>
      <c r="AI6" s="269">
        <v>6.4799999999999996E-2</v>
      </c>
      <c r="AJ6" s="269">
        <v>6.5100000000000005E-2</v>
      </c>
      <c r="AK6" s="269">
        <v>6.54E-2</v>
      </c>
      <c r="AL6" s="78">
        <f t="shared" si="1"/>
        <v>6.1100000000000002E-2</v>
      </c>
      <c r="AM6" s="78">
        <f t="shared" si="0"/>
        <v>6.1600000000000002E-2</v>
      </c>
      <c r="AN6" s="78">
        <f t="shared" si="0"/>
        <v>6.1100000000000002E-2</v>
      </c>
      <c r="AO6" s="78">
        <f t="shared" si="0"/>
        <v>6.1800000000000001E-2</v>
      </c>
      <c r="AP6" s="78">
        <f t="shared" si="0"/>
        <v>6.2300000000000001E-2</v>
      </c>
      <c r="AQ6" s="78">
        <f t="shared" si="0"/>
        <v>6.2600000000000003E-2</v>
      </c>
      <c r="AR6" s="78">
        <f t="shared" si="0"/>
        <v>6.2799999999999995E-2</v>
      </c>
      <c r="AS6" s="78">
        <f t="shared" si="0"/>
        <v>6.3100000000000003E-2</v>
      </c>
      <c r="AT6" s="78">
        <f t="shared" si="0"/>
        <v>6.3399999999999998E-2</v>
      </c>
      <c r="AU6" s="78">
        <f t="shared" si="0"/>
        <v>6.3700000000000007E-2</v>
      </c>
      <c r="AV6" s="78">
        <f t="shared" si="0"/>
        <v>6.4000000000000001E-2</v>
      </c>
      <c r="AW6" s="78">
        <f t="shared" si="0"/>
        <v>6.4299999999999996E-2</v>
      </c>
      <c r="AX6" s="78">
        <f t="shared" si="0"/>
        <v>6.4500000000000002E-2</v>
      </c>
      <c r="AY6" s="78">
        <f t="shared" si="0"/>
        <v>6.4799999999999996E-2</v>
      </c>
      <c r="AZ6" s="78">
        <f t="shared" si="0"/>
        <v>6.5100000000000005E-2</v>
      </c>
      <c r="BA6" s="78">
        <f t="shared" si="0"/>
        <v>6.54E-2</v>
      </c>
      <c r="BB6" s="78"/>
      <c r="BC6" s="78"/>
      <c r="BD6" s="78"/>
      <c r="BE6" s="78"/>
      <c r="BF6" s="78"/>
      <c r="BG6" s="78"/>
      <c r="BH6" s="78"/>
    </row>
    <row r="7" spans="1:60" s="28" customFormat="1" ht="15">
      <c r="A7" s="332" t="s">
        <v>32</v>
      </c>
      <c r="B7" s="332" t="s">
        <v>33</v>
      </c>
      <c r="C7" s="79" t="s">
        <v>12</v>
      </c>
      <c r="D7" s="348">
        <v>2.71</v>
      </c>
      <c r="E7" s="348">
        <v>2.91</v>
      </c>
      <c r="F7" s="348">
        <v>3.3</v>
      </c>
      <c r="G7" s="348">
        <v>3.5</v>
      </c>
      <c r="H7" s="348">
        <v>3.79</v>
      </c>
      <c r="I7" s="348">
        <v>4.4800000000000004</v>
      </c>
      <c r="J7" s="348">
        <v>3.02</v>
      </c>
      <c r="K7" s="348">
        <v>3.92</v>
      </c>
      <c r="L7" s="348">
        <v>4.0999999999999996</v>
      </c>
      <c r="M7" s="348">
        <v>4.54</v>
      </c>
      <c r="N7" s="348">
        <v>4.83</v>
      </c>
      <c r="O7" s="348">
        <v>5.03</v>
      </c>
      <c r="P7" s="348">
        <v>5.29</v>
      </c>
      <c r="Q7" s="348">
        <v>5.66</v>
      </c>
      <c r="R7" s="348">
        <v>6.12</v>
      </c>
      <c r="S7" s="348">
        <v>6.48</v>
      </c>
      <c r="T7" s="271"/>
      <c r="U7" s="271"/>
      <c r="V7" s="270">
        <v>4.599999999999993E-2</v>
      </c>
      <c r="W7" s="270">
        <v>4.4499999999999984E-2</v>
      </c>
      <c r="X7" s="270">
        <v>4.599999999999993E-2</v>
      </c>
      <c r="Y7" s="270">
        <v>4.390000000000005E-2</v>
      </c>
      <c r="Z7" s="270">
        <v>4.2399999999999882E-2</v>
      </c>
      <c r="AA7" s="270">
        <v>4.3499999999999983E-2</v>
      </c>
      <c r="AB7" s="270">
        <v>3.4000000000000141E-2</v>
      </c>
      <c r="AC7" s="270">
        <v>3.9999999999999925E-2</v>
      </c>
      <c r="AD7" s="270">
        <v>3.8099999999999912E-2</v>
      </c>
      <c r="AE7" s="270">
        <v>3.8599999999999968E-2</v>
      </c>
      <c r="AF7" s="270">
        <v>3.7600000000000078E-2</v>
      </c>
      <c r="AG7" s="270">
        <v>3.5999999999999921E-2</v>
      </c>
      <c r="AH7" s="270">
        <v>3.4799999999999942E-2</v>
      </c>
      <c r="AI7" s="270">
        <v>3.4300000000000108E-2</v>
      </c>
      <c r="AJ7" s="270">
        <v>3.4299999999999886E-2</v>
      </c>
      <c r="AK7" s="270">
        <v>3.3599999999999963E-2</v>
      </c>
    </row>
    <row r="8" spans="1:60" s="28" customFormat="1" ht="15">
      <c r="A8" s="332" t="s">
        <v>32</v>
      </c>
      <c r="B8" s="332" t="s">
        <v>33</v>
      </c>
      <c r="C8" s="151" t="s">
        <v>58</v>
      </c>
      <c r="D8" s="348">
        <v>58.830000000000005</v>
      </c>
      <c r="E8" s="348">
        <v>65.44</v>
      </c>
      <c r="F8" s="348">
        <v>71.78</v>
      </c>
      <c r="G8" s="348">
        <v>79.64</v>
      </c>
      <c r="H8" s="348">
        <v>89.45</v>
      </c>
      <c r="I8" s="348">
        <v>103.02000000000001</v>
      </c>
      <c r="J8" s="348">
        <v>88.83</v>
      </c>
      <c r="K8" s="348">
        <v>98.1</v>
      </c>
      <c r="L8" s="348">
        <v>107.52999999999997</v>
      </c>
      <c r="M8" s="348">
        <v>117.69</v>
      </c>
      <c r="N8" s="348">
        <v>128.54</v>
      </c>
      <c r="O8" s="348">
        <v>139.82999999999998</v>
      </c>
      <c r="P8" s="348">
        <v>152.04</v>
      </c>
      <c r="Q8" s="348">
        <v>164.86</v>
      </c>
      <c r="R8" s="348">
        <v>178.41000000000003</v>
      </c>
      <c r="S8" s="348">
        <v>192.79</v>
      </c>
      <c r="T8" s="272"/>
      <c r="U8" s="272"/>
      <c r="V8" s="270">
        <v>1</v>
      </c>
      <c r="W8" s="270">
        <v>1</v>
      </c>
      <c r="X8" s="270">
        <v>1</v>
      </c>
      <c r="Y8" s="270">
        <v>1</v>
      </c>
      <c r="Z8" s="270">
        <v>1</v>
      </c>
      <c r="AA8" s="270">
        <v>1</v>
      </c>
      <c r="AB8" s="270">
        <v>1</v>
      </c>
      <c r="AC8" s="270">
        <v>1</v>
      </c>
      <c r="AD8" s="270">
        <v>1</v>
      </c>
      <c r="AE8" s="270">
        <v>1</v>
      </c>
      <c r="AF8" s="270">
        <v>1</v>
      </c>
      <c r="AG8" s="270">
        <v>1</v>
      </c>
      <c r="AH8" s="270">
        <v>1</v>
      </c>
      <c r="AI8" s="270">
        <v>1</v>
      </c>
      <c r="AJ8" s="270">
        <v>1</v>
      </c>
      <c r="AK8" s="270">
        <v>1</v>
      </c>
    </row>
    <row r="9" spans="1:60" ht="15">
      <c r="A9" s="333" t="s">
        <v>57</v>
      </c>
      <c r="B9" s="333" t="s">
        <v>57</v>
      </c>
      <c r="C9" s="334" t="s">
        <v>155</v>
      </c>
      <c r="D9" s="352">
        <v>1134.8499999999999</v>
      </c>
      <c r="E9" s="352">
        <v>1207.31</v>
      </c>
      <c r="F9" s="352">
        <v>1291.2600000000002</v>
      </c>
      <c r="G9" s="352">
        <v>1328.45</v>
      </c>
      <c r="H9" s="352">
        <v>1398.85</v>
      </c>
      <c r="I9" s="352">
        <v>1342.98</v>
      </c>
      <c r="J9" s="352">
        <v>1442.16</v>
      </c>
      <c r="K9" s="352">
        <v>1544.25</v>
      </c>
      <c r="L9" s="352">
        <v>1645.68</v>
      </c>
      <c r="M9" s="352">
        <v>1744.74</v>
      </c>
      <c r="N9" s="352">
        <v>1851.08</v>
      </c>
      <c r="O9" s="352">
        <v>1949.51</v>
      </c>
      <c r="P9" s="352">
        <v>2046.94</v>
      </c>
      <c r="Q9" s="352">
        <v>2145.58</v>
      </c>
      <c r="R9" s="352">
        <v>2242.8000000000002</v>
      </c>
      <c r="S9" s="352">
        <v>2344.67</v>
      </c>
      <c r="T9" s="28"/>
      <c r="U9" s="28"/>
      <c r="V9" s="335">
        <v>0.41959999999999997</v>
      </c>
      <c r="W9" s="335">
        <v>0.42470000000000002</v>
      </c>
      <c r="X9" s="335">
        <v>0.42330000000000001</v>
      </c>
      <c r="Y9" s="335">
        <v>0.4244</v>
      </c>
      <c r="Z9" s="335">
        <v>0.42380000000000001</v>
      </c>
      <c r="AA9" s="335">
        <v>0.41980000000000001</v>
      </c>
      <c r="AB9" s="335">
        <v>0.42209999999999998</v>
      </c>
      <c r="AC9" s="335">
        <v>0.42420000000000002</v>
      </c>
      <c r="AD9" s="335">
        <v>0.42630000000000001</v>
      </c>
      <c r="AE9" s="335">
        <v>0.42580000000000001</v>
      </c>
      <c r="AF9" s="335">
        <v>0.4279</v>
      </c>
      <c r="AG9" s="335">
        <v>0.42909999999999998</v>
      </c>
      <c r="AH9" s="335">
        <v>0.42959999999999998</v>
      </c>
      <c r="AI9" s="335">
        <v>0.43030000000000002</v>
      </c>
      <c r="AJ9" s="335">
        <v>0.43009999999999998</v>
      </c>
      <c r="AK9" s="335">
        <v>0.43059999999999998</v>
      </c>
    </row>
    <row r="10" spans="1:60" ht="15">
      <c r="A10" s="333" t="s">
        <v>57</v>
      </c>
      <c r="B10" s="333" t="s">
        <v>57</v>
      </c>
      <c r="C10" s="334" t="s">
        <v>179</v>
      </c>
      <c r="D10" s="352">
        <v>729.88</v>
      </c>
      <c r="E10" s="352">
        <v>765.61999999999989</v>
      </c>
      <c r="F10" s="352">
        <v>826.77</v>
      </c>
      <c r="G10" s="352">
        <v>845.77</v>
      </c>
      <c r="H10" s="352">
        <v>895.62</v>
      </c>
      <c r="I10" s="352">
        <v>867.92000000000007</v>
      </c>
      <c r="J10" s="352">
        <v>933.67</v>
      </c>
      <c r="K10" s="352">
        <v>998.37999999999988</v>
      </c>
      <c r="L10" s="352">
        <v>1060.04</v>
      </c>
      <c r="M10" s="352">
        <v>1125.31</v>
      </c>
      <c r="N10" s="352">
        <v>1188.92</v>
      </c>
      <c r="O10" s="352">
        <v>1249.0999999999999</v>
      </c>
      <c r="P10" s="352">
        <v>1311.52</v>
      </c>
      <c r="Q10" s="352">
        <v>1373.83</v>
      </c>
      <c r="R10" s="352">
        <v>1439.92</v>
      </c>
      <c r="S10" s="352">
        <v>1504.35</v>
      </c>
      <c r="T10" s="28"/>
      <c r="U10" s="28"/>
      <c r="V10" s="335">
        <v>0.26989999999999997</v>
      </c>
      <c r="W10" s="335">
        <v>0.26929999999999998</v>
      </c>
      <c r="X10" s="335">
        <v>0.27100000000000002</v>
      </c>
      <c r="Y10" s="335">
        <v>0.2702</v>
      </c>
      <c r="Z10" s="335">
        <v>0.27129999999999999</v>
      </c>
      <c r="AA10" s="335">
        <v>0.27129999999999999</v>
      </c>
      <c r="AB10" s="335">
        <v>0.27329999999999999</v>
      </c>
      <c r="AC10" s="335">
        <v>0.27429999999999999</v>
      </c>
      <c r="AD10" s="335">
        <v>0.27460000000000001</v>
      </c>
      <c r="AE10" s="335">
        <v>0.27460000000000001</v>
      </c>
      <c r="AF10" s="335">
        <v>0.27479999999999999</v>
      </c>
      <c r="AG10" s="335">
        <v>0.27489999999999998</v>
      </c>
      <c r="AH10" s="335">
        <v>0.27529999999999999</v>
      </c>
      <c r="AI10" s="335">
        <v>0.27550000000000002</v>
      </c>
      <c r="AJ10" s="335">
        <v>0.27610000000000001</v>
      </c>
      <c r="AK10" s="335">
        <v>0.27629999999999999</v>
      </c>
    </row>
    <row r="11" spans="1:60" ht="15">
      <c r="A11" s="333" t="s">
        <v>57</v>
      </c>
      <c r="B11" s="333" t="s">
        <v>57</v>
      </c>
      <c r="C11" s="334" t="s">
        <v>330</v>
      </c>
      <c r="D11" s="352">
        <v>250.8</v>
      </c>
      <c r="E11" s="352">
        <v>261.95</v>
      </c>
      <c r="F11" s="352">
        <v>282.32</v>
      </c>
      <c r="G11" s="352">
        <v>288.86</v>
      </c>
      <c r="H11" s="352">
        <v>307.19</v>
      </c>
      <c r="I11" s="352">
        <v>290.88</v>
      </c>
      <c r="J11" s="352">
        <v>311.43</v>
      </c>
      <c r="K11" s="352">
        <v>331.89</v>
      </c>
      <c r="L11" s="352">
        <v>352.09</v>
      </c>
      <c r="M11" s="352">
        <v>373.04</v>
      </c>
      <c r="N11" s="352">
        <v>394.05999999999995</v>
      </c>
      <c r="O11" s="352">
        <v>413.89</v>
      </c>
      <c r="P11" s="352">
        <v>434.53</v>
      </c>
      <c r="Q11" s="352">
        <v>454.37</v>
      </c>
      <c r="R11" s="352">
        <v>475.28999999999996</v>
      </c>
      <c r="S11" s="352">
        <v>496.6</v>
      </c>
      <c r="T11" s="28"/>
      <c r="U11" s="28"/>
      <c r="V11" s="335">
        <v>9.2700000000000005E-2</v>
      </c>
      <c r="W11" s="335">
        <v>9.2100000000000001E-2</v>
      </c>
      <c r="X11" s="335">
        <v>9.2499999999999999E-2</v>
      </c>
      <c r="Y11" s="335">
        <v>9.2299999999999993E-2</v>
      </c>
      <c r="Z11" s="335">
        <v>9.3100000000000002E-2</v>
      </c>
      <c r="AA11" s="335">
        <v>9.0899999999999995E-2</v>
      </c>
      <c r="AB11" s="335">
        <v>9.11E-2</v>
      </c>
      <c r="AC11" s="335">
        <v>9.1200000000000003E-2</v>
      </c>
      <c r="AD11" s="335">
        <v>9.1200000000000003E-2</v>
      </c>
      <c r="AE11" s="335">
        <v>9.0999999999999998E-2</v>
      </c>
      <c r="AF11" s="335">
        <v>9.11E-2</v>
      </c>
      <c r="AG11" s="335">
        <v>9.11E-2</v>
      </c>
      <c r="AH11" s="335">
        <v>9.1200000000000003E-2</v>
      </c>
      <c r="AI11" s="335">
        <v>9.11E-2</v>
      </c>
      <c r="AJ11" s="335">
        <v>9.1200000000000003E-2</v>
      </c>
      <c r="AK11" s="335">
        <v>9.1200000000000003E-2</v>
      </c>
    </row>
    <row r="12" spans="1:60" ht="15">
      <c r="A12" s="333" t="s">
        <v>57</v>
      </c>
      <c r="B12" s="333" t="s">
        <v>57</v>
      </c>
      <c r="C12" s="334" t="s">
        <v>331</v>
      </c>
      <c r="D12" s="352">
        <v>283.36</v>
      </c>
      <c r="E12" s="352">
        <v>301.34000000000003</v>
      </c>
      <c r="F12" s="352">
        <v>323.85000000000002</v>
      </c>
      <c r="G12" s="352">
        <v>332.12</v>
      </c>
      <c r="H12" s="352">
        <v>352.05</v>
      </c>
      <c r="I12" s="352">
        <v>335.78</v>
      </c>
      <c r="J12" s="352">
        <v>358.42999999999995</v>
      </c>
      <c r="K12" s="352">
        <v>378.44000000000005</v>
      </c>
      <c r="L12" s="352">
        <v>401.27</v>
      </c>
      <c r="M12" s="352">
        <v>428.16999999999996</v>
      </c>
      <c r="N12" s="352">
        <v>453.1</v>
      </c>
      <c r="O12" s="352">
        <v>476.25</v>
      </c>
      <c r="P12" s="352">
        <v>500.35</v>
      </c>
      <c r="Q12" s="352">
        <v>523.69000000000005</v>
      </c>
      <c r="R12" s="352">
        <v>549.96</v>
      </c>
      <c r="S12" s="352">
        <v>574.5</v>
      </c>
      <c r="T12" s="28"/>
      <c r="U12" s="28"/>
      <c r="V12" s="335">
        <v>0.1048</v>
      </c>
      <c r="W12" s="335">
        <v>0.106</v>
      </c>
      <c r="X12" s="335">
        <v>0.1062</v>
      </c>
      <c r="Y12" s="335">
        <v>0.1061</v>
      </c>
      <c r="Z12" s="335">
        <v>0.1067</v>
      </c>
      <c r="AA12" s="335">
        <v>0.105</v>
      </c>
      <c r="AB12" s="335">
        <v>0.10489999999999999</v>
      </c>
      <c r="AC12" s="335">
        <v>0.104</v>
      </c>
      <c r="AD12" s="335">
        <v>0.10390000000000001</v>
      </c>
      <c r="AE12" s="335">
        <v>0.1045</v>
      </c>
      <c r="AF12" s="335">
        <v>0.1047</v>
      </c>
      <c r="AG12" s="335">
        <v>0.1048</v>
      </c>
      <c r="AH12" s="335">
        <v>0.105</v>
      </c>
      <c r="AI12" s="335">
        <v>0.105</v>
      </c>
      <c r="AJ12" s="335">
        <v>0.1055</v>
      </c>
      <c r="AK12" s="335">
        <v>0.1055</v>
      </c>
    </row>
    <row r="13" spans="1:60" ht="15">
      <c r="A13" s="333" t="s">
        <v>57</v>
      </c>
      <c r="B13" s="333" t="s">
        <v>57</v>
      </c>
      <c r="C13" s="334" t="s">
        <v>180</v>
      </c>
      <c r="D13" s="352">
        <v>172.24</v>
      </c>
      <c r="E13" s="352">
        <v>184.56</v>
      </c>
      <c r="F13" s="352">
        <v>198.38</v>
      </c>
      <c r="G13" s="352">
        <v>204.06</v>
      </c>
      <c r="H13" s="352">
        <v>213.98000000000002</v>
      </c>
      <c r="I13" s="352">
        <v>207.93</v>
      </c>
      <c r="J13" s="352">
        <v>222.76</v>
      </c>
      <c r="K13" s="352">
        <v>237.42000000000002</v>
      </c>
      <c r="L13" s="352">
        <v>252.19</v>
      </c>
      <c r="M13" s="352">
        <v>267.47000000000003</v>
      </c>
      <c r="N13" s="352">
        <v>282.89</v>
      </c>
      <c r="O13" s="352">
        <v>297.18</v>
      </c>
      <c r="P13" s="352">
        <v>310.72000000000003</v>
      </c>
      <c r="Q13" s="352">
        <v>325.87</v>
      </c>
      <c r="R13" s="352">
        <v>340.91</v>
      </c>
      <c r="S13" s="352">
        <v>356.3</v>
      </c>
      <c r="T13" s="28"/>
      <c r="U13" s="28"/>
      <c r="V13" s="335">
        <v>6.3700000000000007E-2</v>
      </c>
      <c r="W13" s="335">
        <v>6.4899999999999999E-2</v>
      </c>
      <c r="X13" s="335">
        <v>6.5000000000000002E-2</v>
      </c>
      <c r="Y13" s="335">
        <v>6.5199999999999994E-2</v>
      </c>
      <c r="Z13" s="335">
        <v>6.4799999999999996E-2</v>
      </c>
      <c r="AA13" s="335">
        <v>6.5000000000000002E-2</v>
      </c>
      <c r="AB13" s="335">
        <v>6.5199999999999994E-2</v>
      </c>
      <c r="AC13" s="335">
        <v>6.5199999999999994E-2</v>
      </c>
      <c r="AD13" s="335">
        <v>6.5299999999999997E-2</v>
      </c>
      <c r="AE13" s="335">
        <v>6.5299999999999997E-2</v>
      </c>
      <c r="AF13" s="335">
        <v>6.54E-2</v>
      </c>
      <c r="AG13" s="335">
        <v>6.54E-2</v>
      </c>
      <c r="AH13" s="335">
        <v>6.5199999999999994E-2</v>
      </c>
      <c r="AI13" s="335">
        <v>6.54E-2</v>
      </c>
      <c r="AJ13" s="335">
        <v>6.54E-2</v>
      </c>
      <c r="AK13" s="335">
        <v>6.54E-2</v>
      </c>
    </row>
    <row r="14" spans="1:60" ht="15">
      <c r="A14" s="333" t="s">
        <v>57</v>
      </c>
      <c r="B14" s="333" t="s">
        <v>57</v>
      </c>
      <c r="C14" s="334" t="s">
        <v>12</v>
      </c>
      <c r="D14" s="352">
        <v>133.53</v>
      </c>
      <c r="E14" s="352">
        <v>122.25999999999999</v>
      </c>
      <c r="F14" s="352">
        <v>128.19999999999999</v>
      </c>
      <c r="G14" s="352">
        <v>130.81</v>
      </c>
      <c r="H14" s="352">
        <v>133.11000000000001</v>
      </c>
      <c r="I14" s="352">
        <v>153.25</v>
      </c>
      <c r="J14" s="352">
        <v>148.43</v>
      </c>
      <c r="K14" s="352">
        <v>149.66</v>
      </c>
      <c r="L14" s="352">
        <v>149.29</v>
      </c>
      <c r="M14" s="352">
        <v>158.58000000000001</v>
      </c>
      <c r="N14" s="352">
        <v>155.88</v>
      </c>
      <c r="O14" s="352">
        <v>157.43</v>
      </c>
      <c r="P14" s="352">
        <v>160.72999999999999</v>
      </c>
      <c r="Q14" s="352">
        <v>163.07</v>
      </c>
      <c r="R14" s="352">
        <v>165.45999999999998</v>
      </c>
      <c r="S14" s="352">
        <v>168.74</v>
      </c>
      <c r="T14" s="28"/>
      <c r="U14" s="28"/>
      <c r="V14" s="335">
        <v>4.9299999999999997E-2</v>
      </c>
      <c r="W14" s="335">
        <v>4.2999999999999997E-2</v>
      </c>
      <c r="X14" s="335">
        <v>4.2000000000000003E-2</v>
      </c>
      <c r="Y14" s="335">
        <v>4.1799999999999997E-2</v>
      </c>
      <c r="Z14" s="335">
        <v>4.0300000000000002E-2</v>
      </c>
      <c r="AA14" s="335">
        <v>4.8000000000000001E-2</v>
      </c>
      <c r="AB14" s="335">
        <v>4.3400000000000001E-2</v>
      </c>
      <c r="AC14" s="335">
        <v>4.1099999999999998E-2</v>
      </c>
      <c r="AD14" s="335">
        <v>3.8699999999999998E-2</v>
      </c>
      <c r="AE14" s="335">
        <v>3.8800000000000001E-2</v>
      </c>
      <c r="AF14" s="335">
        <v>3.61E-2</v>
      </c>
      <c r="AG14" s="335">
        <v>3.4700000000000002E-2</v>
      </c>
      <c r="AH14" s="335">
        <v>3.3700000000000001E-2</v>
      </c>
      <c r="AI14" s="335">
        <v>3.27E-2</v>
      </c>
      <c r="AJ14" s="335">
        <v>3.1699999999999999E-2</v>
      </c>
      <c r="AK14" s="335">
        <v>3.1E-2</v>
      </c>
    </row>
    <row r="15" spans="1:60">
      <c r="A15" s="333" t="s">
        <v>57</v>
      </c>
      <c r="B15" s="333" t="s">
        <v>57</v>
      </c>
      <c r="C15" s="333" t="s">
        <v>58</v>
      </c>
      <c r="D15" s="352">
        <v>2704.6600000000003</v>
      </c>
      <c r="E15" s="352">
        <v>2843.04</v>
      </c>
      <c r="F15" s="352">
        <v>3050.78</v>
      </c>
      <c r="G15" s="352">
        <v>3130.07</v>
      </c>
      <c r="H15" s="352">
        <v>3300.8</v>
      </c>
      <c r="I15" s="352">
        <v>3198.7400000000002</v>
      </c>
      <c r="J15" s="352">
        <v>3416.8799999999997</v>
      </c>
      <c r="K15" s="352">
        <v>3640.04</v>
      </c>
      <c r="L15" s="352">
        <v>3860.5600000000004</v>
      </c>
      <c r="M15" s="352">
        <v>4097.3100000000004</v>
      </c>
      <c r="N15" s="352">
        <v>4325.93</v>
      </c>
      <c r="O15" s="352">
        <v>4543.3599999999997</v>
      </c>
      <c r="P15" s="352">
        <v>4764.79</v>
      </c>
      <c r="Q15" s="352">
        <v>4986.4099999999989</v>
      </c>
      <c r="R15" s="352">
        <v>5214.34</v>
      </c>
      <c r="S15" s="352">
        <v>5445.16</v>
      </c>
      <c r="T15" s="28"/>
      <c r="U15" s="28"/>
      <c r="V15" s="335">
        <v>1</v>
      </c>
      <c r="W15" s="335">
        <v>0.99999999999999989</v>
      </c>
      <c r="X15" s="335">
        <v>1</v>
      </c>
      <c r="Y15" s="335">
        <v>0.99999999999999989</v>
      </c>
      <c r="Z15" s="335">
        <v>1</v>
      </c>
      <c r="AA15" s="335">
        <v>1</v>
      </c>
      <c r="AB15" s="335">
        <v>1</v>
      </c>
      <c r="AC15" s="335">
        <v>1</v>
      </c>
      <c r="AD15" s="335">
        <v>1</v>
      </c>
      <c r="AE15" s="335">
        <v>1</v>
      </c>
      <c r="AF15" s="335">
        <v>1</v>
      </c>
      <c r="AG15" s="335">
        <v>0.99999999999999989</v>
      </c>
      <c r="AH15" s="335">
        <v>1</v>
      </c>
      <c r="AI15" s="335">
        <v>0.99999999999999989</v>
      </c>
      <c r="AJ15" s="335">
        <v>0.99999999999999989</v>
      </c>
      <c r="AK15" s="335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A5B-041E-4D22-9B5D-E0207C037278}">
  <dimension ref="A1:AK11"/>
  <sheetViews>
    <sheetView workbookViewId="0">
      <selection activeCell="O15" sqref="O15"/>
    </sheetView>
  </sheetViews>
  <sheetFormatPr defaultColWidth="9" defaultRowHeight="12.75"/>
  <cols>
    <col min="1" max="1" width="14.5703125" style="28" bestFit="1" customWidth="1"/>
    <col min="2" max="2" width="10.42578125" style="28" customWidth="1"/>
    <col min="3" max="3" width="23.85546875" style="28" bestFit="1" customWidth="1"/>
    <col min="4" max="4" width="7.5703125" style="78" bestFit="1" customWidth="1"/>
    <col min="5" max="5" width="9.5703125" style="78" bestFit="1" customWidth="1"/>
    <col min="6" max="9" width="7.5703125" style="78" bestFit="1" customWidth="1"/>
    <col min="10" max="12" width="8.5703125" style="78" bestFit="1" customWidth="1"/>
    <col min="13" max="19" width="7.5703125" style="78" bestFit="1" customWidth="1"/>
    <col min="20" max="20" width="7" style="78" bestFit="1" customWidth="1"/>
    <col min="21" max="21" width="6" style="227" bestFit="1" customWidth="1"/>
    <col min="22" max="23" width="9.5703125" style="28" customWidth="1"/>
    <col min="24" max="24" width="10.5703125" style="28" bestFit="1" customWidth="1"/>
    <col min="25" max="25" width="10.140625" style="28" customWidth="1"/>
    <col min="26" max="26" width="9.85546875" style="28" customWidth="1"/>
    <col min="27" max="27" width="9.42578125" style="28" customWidth="1"/>
    <col min="28" max="28" width="9.5703125" style="28" customWidth="1"/>
    <col min="29" max="29" width="10.28515625" style="28" customWidth="1"/>
    <col min="30" max="30" width="10.42578125" style="28" customWidth="1"/>
    <col min="31" max="32" width="9.28515625" style="28" bestFit="1" customWidth="1"/>
    <col min="33" max="33" width="9.140625" style="28" customWidth="1"/>
    <col min="34" max="35" width="9.7109375" style="28" customWidth="1"/>
    <col min="36" max="37" width="9.42578125" style="28" customWidth="1"/>
    <col min="38" max="16384" width="9" style="28"/>
  </cols>
  <sheetData>
    <row r="1" spans="1:37">
      <c r="A1" s="29" t="s">
        <v>31</v>
      </c>
      <c r="B1" s="29" t="s">
        <v>15</v>
      </c>
      <c r="C1" s="29" t="s">
        <v>295</v>
      </c>
      <c r="D1" s="174">
        <v>2015</v>
      </c>
      <c r="E1" s="174">
        <v>2016</v>
      </c>
      <c r="F1" s="174">
        <v>2017</v>
      </c>
      <c r="G1" s="174">
        <v>2018</v>
      </c>
      <c r="H1" s="174">
        <v>2019</v>
      </c>
      <c r="I1" s="174">
        <v>2020</v>
      </c>
      <c r="J1" s="174" t="s">
        <v>30</v>
      </c>
      <c r="K1" s="174" t="s">
        <v>3</v>
      </c>
      <c r="L1" s="174" t="s">
        <v>4</v>
      </c>
      <c r="M1" s="174" t="s">
        <v>5</v>
      </c>
      <c r="N1" s="174" t="s">
        <v>6</v>
      </c>
      <c r="O1" s="174" t="s">
        <v>7</v>
      </c>
      <c r="P1" s="174" t="s">
        <v>8</v>
      </c>
      <c r="Q1" s="174" t="s">
        <v>9</v>
      </c>
      <c r="R1" s="174" t="s">
        <v>10</v>
      </c>
      <c r="S1" s="175" t="s">
        <v>16</v>
      </c>
      <c r="T1" s="218"/>
      <c r="U1" s="178"/>
      <c r="V1" s="176">
        <v>2015</v>
      </c>
      <c r="W1" s="177">
        <v>2016</v>
      </c>
      <c r="X1" s="177">
        <v>2017</v>
      </c>
      <c r="Y1" s="177">
        <v>2018</v>
      </c>
      <c r="Z1" s="177">
        <v>2019</v>
      </c>
      <c r="AA1" s="177">
        <v>2020</v>
      </c>
      <c r="AB1" s="177" t="s">
        <v>30</v>
      </c>
      <c r="AC1" s="177" t="s">
        <v>3</v>
      </c>
      <c r="AD1" s="177" t="s">
        <v>4</v>
      </c>
      <c r="AE1" s="177" t="s">
        <v>5</v>
      </c>
      <c r="AF1" s="177" t="s">
        <v>6</v>
      </c>
      <c r="AG1" s="177" t="s">
        <v>7</v>
      </c>
      <c r="AH1" s="177" t="s">
        <v>8</v>
      </c>
      <c r="AI1" s="177" t="s">
        <v>9</v>
      </c>
      <c r="AJ1" s="177" t="s">
        <v>10</v>
      </c>
      <c r="AK1" s="31" t="s">
        <v>16</v>
      </c>
    </row>
    <row r="2" spans="1:37">
      <c r="A2" s="32" t="s">
        <v>32</v>
      </c>
      <c r="B2" s="32" t="s">
        <v>33</v>
      </c>
      <c r="C2" s="32" t="s">
        <v>297</v>
      </c>
      <c r="D2" s="349">
        <v>53.54</v>
      </c>
      <c r="E2" s="349">
        <v>59.61</v>
      </c>
      <c r="F2" s="349">
        <v>65.48</v>
      </c>
      <c r="G2" s="349">
        <v>72.739999999999995</v>
      </c>
      <c r="H2" s="349">
        <v>81.8</v>
      </c>
      <c r="I2" s="349">
        <v>94.29</v>
      </c>
      <c r="J2" s="349">
        <v>81.400000000000006</v>
      </c>
      <c r="K2" s="349">
        <v>90.02</v>
      </c>
      <c r="L2" s="349">
        <v>98.77</v>
      </c>
      <c r="M2" s="349">
        <v>108.23</v>
      </c>
      <c r="N2" s="349">
        <v>118.34</v>
      </c>
      <c r="O2" s="349">
        <v>128.88999999999999</v>
      </c>
      <c r="P2" s="349">
        <v>140.30000000000001</v>
      </c>
      <c r="Q2" s="349">
        <v>152.32</v>
      </c>
      <c r="R2" s="349">
        <v>165.01</v>
      </c>
      <c r="S2" s="349">
        <v>178.52</v>
      </c>
      <c r="T2" s="34"/>
      <c r="U2" s="178"/>
      <c r="V2" s="178">
        <v>0.91</v>
      </c>
      <c r="W2" s="178">
        <v>0.91110000000000002</v>
      </c>
      <c r="X2" s="178">
        <v>0.91210000000000002</v>
      </c>
      <c r="Y2" s="178">
        <v>0.91320000000000001</v>
      </c>
      <c r="Z2" s="178">
        <v>0.9143</v>
      </c>
      <c r="AA2" s="178">
        <v>0.9153</v>
      </c>
      <c r="AB2" s="178">
        <v>0.91639999999999999</v>
      </c>
      <c r="AC2" s="178">
        <v>0.91749999999999998</v>
      </c>
      <c r="AD2" s="178">
        <v>0.91849999999999998</v>
      </c>
      <c r="AE2" s="178">
        <v>0.91959999999999997</v>
      </c>
      <c r="AF2" s="178">
        <v>0.92069999999999996</v>
      </c>
      <c r="AG2" s="178">
        <v>0.92169999999999996</v>
      </c>
      <c r="AH2" s="178">
        <v>0.92279999999999995</v>
      </c>
      <c r="AI2" s="178">
        <v>0.92390000000000005</v>
      </c>
      <c r="AJ2" s="178">
        <v>0.92490000000000006</v>
      </c>
      <c r="AK2" s="178">
        <v>0.92600000000000005</v>
      </c>
    </row>
    <row r="3" spans="1:37">
      <c r="A3" s="32" t="s">
        <v>32</v>
      </c>
      <c r="B3" s="32" t="s">
        <v>33</v>
      </c>
      <c r="C3" s="32" t="s">
        <v>298</v>
      </c>
      <c r="D3" s="349">
        <v>5.29</v>
      </c>
      <c r="E3" s="349">
        <v>5.82</v>
      </c>
      <c r="F3" s="349">
        <v>6.31</v>
      </c>
      <c r="G3" s="349">
        <v>6.91</v>
      </c>
      <c r="H3" s="349">
        <v>7.67</v>
      </c>
      <c r="I3" s="349">
        <v>8.73</v>
      </c>
      <c r="J3" s="349">
        <v>7.43</v>
      </c>
      <c r="K3" s="349">
        <v>8.09</v>
      </c>
      <c r="L3" s="349">
        <v>8.76</v>
      </c>
      <c r="M3" s="349">
        <v>9.4600000000000009</v>
      </c>
      <c r="N3" s="349">
        <v>10.19</v>
      </c>
      <c r="O3" s="349">
        <v>10.95</v>
      </c>
      <c r="P3" s="349">
        <v>11.74</v>
      </c>
      <c r="Q3" s="349">
        <v>12.55</v>
      </c>
      <c r="R3" s="349">
        <v>13.4</v>
      </c>
      <c r="S3" s="349">
        <v>14.27</v>
      </c>
      <c r="T3" s="34"/>
      <c r="U3" s="178"/>
      <c r="V3" s="178">
        <v>8.9999999999999969E-2</v>
      </c>
      <c r="W3" s="178">
        <v>8.8899999999999979E-2</v>
      </c>
      <c r="X3" s="178">
        <v>8.7899999999999978E-2</v>
      </c>
      <c r="Y3" s="178">
        <v>8.6799999999999988E-2</v>
      </c>
      <c r="Z3" s="178">
        <v>8.5699999999999998E-2</v>
      </c>
      <c r="AA3" s="178">
        <v>8.4699999999999998E-2</v>
      </c>
      <c r="AB3" s="178">
        <v>8.3600000000000008E-2</v>
      </c>
      <c r="AC3" s="178">
        <v>8.2500000000000018E-2</v>
      </c>
      <c r="AD3" s="178">
        <v>8.1500000000000017E-2</v>
      </c>
      <c r="AE3" s="178">
        <v>8.0400000000000027E-2</v>
      </c>
      <c r="AF3" s="178">
        <v>7.9300000000000037E-2</v>
      </c>
      <c r="AG3" s="178">
        <v>7.8300000000000036E-2</v>
      </c>
      <c r="AH3" s="178">
        <v>7.7200000000000046E-2</v>
      </c>
      <c r="AI3" s="178">
        <v>7.6099999999999945E-2</v>
      </c>
      <c r="AJ3" s="178">
        <v>7.5099999999999945E-2</v>
      </c>
      <c r="AK3" s="178">
        <v>7.3999999999999955E-2</v>
      </c>
    </row>
    <row r="4" spans="1:37" ht="13.5" thickBot="1">
      <c r="A4" s="179" t="s">
        <v>32</v>
      </c>
      <c r="B4" s="179" t="s">
        <v>33</v>
      </c>
      <c r="C4" s="179" t="s">
        <v>58</v>
      </c>
      <c r="D4" s="349">
        <v>58.83</v>
      </c>
      <c r="E4" s="349">
        <v>65.430000000000007</v>
      </c>
      <c r="F4" s="349">
        <v>71.790000000000006</v>
      </c>
      <c r="G4" s="349">
        <v>79.649999999999991</v>
      </c>
      <c r="H4" s="349">
        <v>89.47</v>
      </c>
      <c r="I4" s="349">
        <v>103.02000000000001</v>
      </c>
      <c r="J4" s="349">
        <v>88.830000000000013</v>
      </c>
      <c r="K4" s="349">
        <v>98.11</v>
      </c>
      <c r="L4" s="349">
        <v>107.53</v>
      </c>
      <c r="M4" s="349">
        <v>117.69</v>
      </c>
      <c r="N4" s="349">
        <v>128.53</v>
      </c>
      <c r="O4" s="349">
        <v>139.83999999999997</v>
      </c>
      <c r="P4" s="349">
        <v>152.04000000000002</v>
      </c>
      <c r="Q4" s="349">
        <v>164.87</v>
      </c>
      <c r="R4" s="349">
        <v>178.41</v>
      </c>
      <c r="S4" s="349">
        <v>192.79000000000002</v>
      </c>
      <c r="T4" s="34"/>
      <c r="U4" s="182"/>
      <c r="V4" s="178">
        <v>1</v>
      </c>
      <c r="W4" s="178">
        <v>1</v>
      </c>
      <c r="X4" s="178">
        <v>1</v>
      </c>
      <c r="Y4" s="178">
        <v>1</v>
      </c>
      <c r="Z4" s="178">
        <v>1</v>
      </c>
      <c r="AA4" s="178">
        <v>1</v>
      </c>
      <c r="AB4" s="178">
        <v>1</v>
      </c>
      <c r="AC4" s="178">
        <v>1</v>
      </c>
      <c r="AD4" s="178">
        <v>1</v>
      </c>
      <c r="AE4" s="178">
        <v>1</v>
      </c>
      <c r="AF4" s="178">
        <v>1</v>
      </c>
      <c r="AG4" s="178">
        <v>1</v>
      </c>
      <c r="AH4" s="178">
        <v>1</v>
      </c>
      <c r="AI4" s="178">
        <v>1</v>
      </c>
      <c r="AJ4" s="178">
        <v>1</v>
      </c>
      <c r="AK4" s="178">
        <v>1</v>
      </c>
    </row>
    <row r="5" spans="1:37" s="77" customFormat="1" ht="13.5" thickBot="1">
      <c r="A5" s="224" t="s">
        <v>57</v>
      </c>
      <c r="B5" s="224" t="s">
        <v>57</v>
      </c>
      <c r="C5" s="224" t="s">
        <v>297</v>
      </c>
      <c r="D5" s="351">
        <v>2579.25</v>
      </c>
      <c r="E5" s="351">
        <v>2684.01</v>
      </c>
      <c r="F5" s="351">
        <v>2890.2799999999997</v>
      </c>
      <c r="G5" s="351">
        <v>2934.42</v>
      </c>
      <c r="H5" s="351">
        <v>3089.1099999999997</v>
      </c>
      <c r="I5" s="351">
        <v>2991.7599999999998</v>
      </c>
      <c r="J5" s="351">
        <v>3201.67</v>
      </c>
      <c r="K5" s="351">
        <v>3402.9199999999996</v>
      </c>
      <c r="L5" s="351">
        <v>3594.3999999999996</v>
      </c>
      <c r="M5" s="351">
        <v>3790.58</v>
      </c>
      <c r="N5" s="351">
        <v>4015.42</v>
      </c>
      <c r="O5" s="351">
        <v>4214.3599999999997</v>
      </c>
      <c r="P5" s="351">
        <v>4420.79</v>
      </c>
      <c r="Q5" s="351">
        <v>4633.45</v>
      </c>
      <c r="R5" s="351">
        <v>4822.97</v>
      </c>
      <c r="S5" s="351">
        <v>5011.41</v>
      </c>
      <c r="T5" s="180">
        <v>3.0117256267513604E-2</v>
      </c>
      <c r="U5" s="180">
        <v>5.1042734166400816E-2</v>
      </c>
      <c r="V5" s="181">
        <v>0.93669999999999998</v>
      </c>
      <c r="W5" s="181">
        <v>0.92830000000000001</v>
      </c>
      <c r="X5" s="181">
        <v>0.92920000000000003</v>
      </c>
      <c r="Y5" s="181">
        <v>0.92069999999999996</v>
      </c>
      <c r="Z5" s="181">
        <v>0.91810000000000003</v>
      </c>
      <c r="AA5" s="181">
        <v>0.91739999999999999</v>
      </c>
      <c r="AB5" s="181">
        <v>0.91639999999999999</v>
      </c>
      <c r="AC5" s="181">
        <v>0.91500000000000004</v>
      </c>
      <c r="AD5" s="181">
        <v>0.91249999999999998</v>
      </c>
      <c r="AE5" s="181">
        <v>0.90849999999999997</v>
      </c>
      <c r="AF5" s="181">
        <v>0.91269999999999996</v>
      </c>
      <c r="AG5" s="181">
        <v>0.91300000000000003</v>
      </c>
      <c r="AH5" s="181">
        <v>0.91439999999999999</v>
      </c>
      <c r="AI5" s="181">
        <v>0.91649999999999998</v>
      </c>
      <c r="AJ5" s="181">
        <v>0.9133</v>
      </c>
      <c r="AK5" s="181">
        <v>0.9093</v>
      </c>
    </row>
    <row r="6" spans="1:37" s="77" customFormat="1">
      <c r="A6" s="225" t="s">
        <v>57</v>
      </c>
      <c r="B6" s="225" t="s">
        <v>57</v>
      </c>
      <c r="C6" s="225" t="s">
        <v>298</v>
      </c>
      <c r="D6" s="351">
        <v>174.3</v>
      </c>
      <c r="E6" s="351">
        <v>207.29000000000002</v>
      </c>
      <c r="F6" s="351">
        <v>220.16</v>
      </c>
      <c r="G6" s="351">
        <v>252.70000000000002</v>
      </c>
      <c r="H6" s="351">
        <v>275.53999999999996</v>
      </c>
      <c r="I6" s="351">
        <v>269.31</v>
      </c>
      <c r="J6" s="351">
        <v>292.23</v>
      </c>
      <c r="K6" s="351">
        <v>316.02999999999997</v>
      </c>
      <c r="L6" s="351">
        <v>344.83</v>
      </c>
      <c r="M6" s="351">
        <v>381.72999999999996</v>
      </c>
      <c r="N6" s="351">
        <v>384.29999999999995</v>
      </c>
      <c r="O6" s="351">
        <v>401.48</v>
      </c>
      <c r="P6" s="351">
        <v>413.84000000000003</v>
      </c>
      <c r="Q6" s="351">
        <v>421.96000000000004</v>
      </c>
      <c r="R6" s="351">
        <v>457.58</v>
      </c>
      <c r="S6" s="351">
        <v>499.87999999999994</v>
      </c>
      <c r="T6" s="180">
        <v>9.0915264372940285E-2</v>
      </c>
      <c r="U6" s="180">
        <v>6.1462245088004686E-2</v>
      </c>
      <c r="V6" s="181">
        <v>6.3299999999999995E-2</v>
      </c>
      <c r="W6" s="181">
        <v>7.17E-2</v>
      </c>
      <c r="X6" s="181">
        <v>7.0800000000000002E-2</v>
      </c>
      <c r="Y6" s="181">
        <v>7.9299999999999995E-2</v>
      </c>
      <c r="Z6" s="181">
        <v>8.1900000000000001E-2</v>
      </c>
      <c r="AA6" s="181">
        <v>8.2600000000000007E-2</v>
      </c>
      <c r="AB6" s="181">
        <v>8.3599999999999994E-2</v>
      </c>
      <c r="AC6" s="181">
        <v>8.5000000000000006E-2</v>
      </c>
      <c r="AD6" s="181">
        <v>8.7499999999999994E-2</v>
      </c>
      <c r="AE6" s="181">
        <v>9.1499999999999998E-2</v>
      </c>
      <c r="AF6" s="181">
        <v>8.7300000000000003E-2</v>
      </c>
      <c r="AG6" s="181">
        <v>8.6999999999999994E-2</v>
      </c>
      <c r="AH6" s="181">
        <v>8.5599999999999996E-2</v>
      </c>
      <c r="AI6" s="181">
        <v>8.3500000000000005E-2</v>
      </c>
      <c r="AJ6" s="181">
        <v>8.6699999999999999E-2</v>
      </c>
      <c r="AK6" s="181">
        <v>9.0700000000000003E-2</v>
      </c>
    </row>
    <row r="7" spans="1:37" s="77" customFormat="1" ht="13.5" thickBot="1">
      <c r="A7" s="183" t="s">
        <v>57</v>
      </c>
      <c r="B7" s="183" t="s">
        <v>57</v>
      </c>
      <c r="C7" s="183" t="s">
        <v>58</v>
      </c>
      <c r="D7" s="350">
        <v>2753.55</v>
      </c>
      <c r="E7" s="350">
        <v>2891.3</v>
      </c>
      <c r="F7" s="350">
        <v>3110.4399999999996</v>
      </c>
      <c r="G7" s="350">
        <v>3187.12</v>
      </c>
      <c r="H7" s="350">
        <v>3364.6499999999996</v>
      </c>
      <c r="I7" s="350">
        <v>3261.0699999999997</v>
      </c>
      <c r="J7" s="350">
        <v>3493.9</v>
      </c>
      <c r="K7" s="350">
        <v>3718.95</v>
      </c>
      <c r="L7" s="350">
        <v>3939.2299999999996</v>
      </c>
      <c r="M7" s="350">
        <v>4172.3099999999995</v>
      </c>
      <c r="N7" s="350">
        <v>4399.72</v>
      </c>
      <c r="O7" s="350">
        <v>4615.84</v>
      </c>
      <c r="P7" s="350">
        <v>4834.63</v>
      </c>
      <c r="Q7" s="350">
        <v>5055.41</v>
      </c>
      <c r="R7" s="350">
        <v>5280.55</v>
      </c>
      <c r="S7" s="350">
        <v>5511.29</v>
      </c>
      <c r="T7" s="192"/>
      <c r="U7" s="192"/>
      <c r="V7" s="226">
        <v>1</v>
      </c>
      <c r="W7" s="226">
        <v>1</v>
      </c>
      <c r="X7" s="226">
        <v>1</v>
      </c>
      <c r="Y7" s="226">
        <v>1</v>
      </c>
      <c r="Z7" s="226">
        <v>1</v>
      </c>
      <c r="AA7" s="226">
        <v>1</v>
      </c>
      <c r="AB7" s="226">
        <v>1</v>
      </c>
      <c r="AC7" s="226">
        <v>1</v>
      </c>
      <c r="AD7" s="226">
        <v>1</v>
      </c>
      <c r="AE7" s="226">
        <v>1</v>
      </c>
      <c r="AF7" s="226">
        <v>1</v>
      </c>
      <c r="AG7" s="226">
        <v>1</v>
      </c>
      <c r="AH7" s="226">
        <v>1</v>
      </c>
      <c r="AI7" s="226">
        <v>1</v>
      </c>
      <c r="AJ7" s="226">
        <v>1</v>
      </c>
      <c r="AK7" s="226">
        <v>1</v>
      </c>
    </row>
    <row r="8" spans="1:37">
      <c r="D8" s="329">
        <f>D7-' Demand-Supply Gap'!D21</f>
        <v>-5.0440610020814347E-3</v>
      </c>
      <c r="E8" s="329">
        <f>E7-' Demand-Supply Gap'!E21</f>
        <v>6.0924753688595956E-3</v>
      </c>
      <c r="F8" s="329">
        <f>F7-' Demand-Supply Gap'!F21</f>
        <v>1.9465286204649601E-3</v>
      </c>
      <c r="G8" s="329">
        <f>G7-' Demand-Supply Gap'!G21</f>
        <v>-2.0608378048564191E-2</v>
      </c>
      <c r="H8" s="329">
        <f>H7-' Demand-Supply Gap'!H21</f>
        <v>5.2370519824762596E-4</v>
      </c>
      <c r="I8" s="329">
        <f>I7-' Demand-Supply Gap'!I21</f>
        <v>-8.6066666667647951E-3</v>
      </c>
      <c r="J8" s="329">
        <f>J7-' Demand-Supply Gap'!J21</f>
        <v>1.5250638666657323E-2</v>
      </c>
      <c r="K8" s="329">
        <f>K7-' Demand-Supply Gap'!K21</f>
        <v>-6.6984430304728448E-3</v>
      </c>
      <c r="L8" s="329">
        <f>L7-' Demand-Supply Gap'!L21</f>
        <v>7.5989986321474134E-3</v>
      </c>
      <c r="M8" s="329">
        <f>M7-' Demand-Supply Gap'!M21</f>
        <v>3.9133818490881822E-3</v>
      </c>
      <c r="N8" s="329">
        <f>N7-' Demand-Supply Gap'!N21</f>
        <v>1.0909780357906129E-2</v>
      </c>
      <c r="O8" s="329">
        <f>O7-' Demand-Supply Gap'!O21</f>
        <v>2.1418397309389547E-3</v>
      </c>
      <c r="P8" s="329">
        <f>P7-' Demand-Supply Gap'!P21</f>
        <v>1.0723245258304814E-2</v>
      </c>
      <c r="Q8" s="329">
        <f>Q7-' Demand-Supply Gap'!Q21</f>
        <v>4.9984115221377579E-3</v>
      </c>
      <c r="R8" s="329">
        <f>R7-' Demand-Supply Gap'!R21</f>
        <v>1.0986854522343492E-2</v>
      </c>
      <c r="S8" s="329">
        <f>S7-' Demand-Supply Gap'!S21</f>
        <v>-4.5125739879949833E-3</v>
      </c>
      <c r="T8" s="217"/>
      <c r="U8" s="217"/>
    </row>
    <row r="10" spans="1:37"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</row>
    <row r="11" spans="1:37"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7"/>
  <sheetViews>
    <sheetView zoomScale="85" zoomScaleNormal="85" workbookViewId="0">
      <selection activeCell="I10" sqref="I10"/>
    </sheetView>
  </sheetViews>
  <sheetFormatPr defaultColWidth="9" defaultRowHeight="15"/>
  <cols>
    <col min="1" max="2" width="11.5703125" style="45" bestFit="1" customWidth="1"/>
    <col min="3" max="3" width="23.140625" style="45" bestFit="1" customWidth="1"/>
    <col min="4" max="9" width="7.7109375" style="46" bestFit="1" customWidth="1"/>
    <col min="10" max="10" width="7" style="46" bestFit="1" customWidth="1"/>
    <col min="11" max="11" width="0.140625" style="223" customWidth="1"/>
    <col min="12" max="17" width="10.28515625" style="46" bestFit="1" customWidth="1"/>
    <col min="18" max="16384" width="9" style="46"/>
  </cols>
  <sheetData>
    <row r="1" spans="1:18">
      <c r="A1" s="29" t="s">
        <v>31</v>
      </c>
      <c r="B1" s="29" t="s">
        <v>15</v>
      </c>
      <c r="C1" s="30" t="s">
        <v>29</v>
      </c>
      <c r="D1" s="35">
        <v>2015</v>
      </c>
      <c r="E1" s="35">
        <v>2016</v>
      </c>
      <c r="F1" s="35">
        <v>2017</v>
      </c>
      <c r="G1" s="35">
        <v>2018</v>
      </c>
      <c r="H1" s="48">
        <v>2019</v>
      </c>
      <c r="I1" s="35" t="s">
        <v>59</v>
      </c>
      <c r="J1" s="260"/>
      <c r="K1" s="220"/>
      <c r="L1" s="62">
        <v>2015</v>
      </c>
      <c r="M1" s="63">
        <v>2016</v>
      </c>
      <c r="N1" s="62">
        <v>2017</v>
      </c>
      <c r="O1" s="62">
        <v>2018</v>
      </c>
      <c r="P1" s="64">
        <v>2019</v>
      </c>
      <c r="Q1" s="62" t="s">
        <v>59</v>
      </c>
    </row>
    <row r="2" spans="1:18">
      <c r="A2" s="70" t="s">
        <v>32</v>
      </c>
      <c r="B2" s="70" t="s">
        <v>33</v>
      </c>
      <c r="C2" s="71" t="s">
        <v>28</v>
      </c>
      <c r="D2" s="51">
        <v>33.08</v>
      </c>
      <c r="E2" s="51">
        <v>36.08</v>
      </c>
      <c r="F2" s="51">
        <v>40.42</v>
      </c>
      <c r="G2" s="51">
        <v>44.81</v>
      </c>
      <c r="H2" s="51">
        <v>50.3</v>
      </c>
      <c r="I2" s="51">
        <v>58.56</v>
      </c>
      <c r="J2" s="219"/>
      <c r="K2" s="221"/>
      <c r="L2" s="75">
        <v>0.56230000000000002</v>
      </c>
      <c r="M2" s="75">
        <v>0.5514</v>
      </c>
      <c r="N2" s="75">
        <v>0.56310000000000004</v>
      </c>
      <c r="O2" s="75">
        <v>0.56259999999999999</v>
      </c>
      <c r="P2" s="75">
        <v>0.56220000000000003</v>
      </c>
      <c r="Q2" s="75">
        <v>0.56840000000000002</v>
      </c>
      <c r="R2" s="65"/>
    </row>
    <row r="3" spans="1:18">
      <c r="A3" s="70" t="s">
        <v>32</v>
      </c>
      <c r="B3" s="70" t="s">
        <v>33</v>
      </c>
      <c r="C3" s="71" t="s">
        <v>314</v>
      </c>
      <c r="D3" s="51">
        <v>25.75</v>
      </c>
      <c r="E3" s="51">
        <v>29.35</v>
      </c>
      <c r="F3" s="51">
        <v>31.36</v>
      </c>
      <c r="G3" s="51">
        <v>34.840000000000003</v>
      </c>
      <c r="H3" s="51">
        <v>39.17</v>
      </c>
      <c r="I3" s="51">
        <v>44.46</v>
      </c>
      <c r="J3" s="219"/>
      <c r="K3" s="221"/>
      <c r="L3" s="72">
        <v>0.43769999999999998</v>
      </c>
      <c r="M3" s="72">
        <v>0.4486</v>
      </c>
      <c r="N3" s="72">
        <v>0.43689999999999996</v>
      </c>
      <c r="O3" s="72">
        <v>0.43740000000000001</v>
      </c>
      <c r="P3" s="72">
        <v>0.43779999999999997</v>
      </c>
      <c r="Q3" s="72">
        <v>0.43159999999999998</v>
      </c>
    </row>
    <row r="4" spans="1:18">
      <c r="A4" s="70" t="s">
        <v>32</v>
      </c>
      <c r="B4" s="70" t="s">
        <v>33</v>
      </c>
      <c r="C4" s="66" t="s">
        <v>58</v>
      </c>
      <c r="D4" s="328">
        <v>58.83</v>
      </c>
      <c r="E4" s="328">
        <v>65.430000000000007</v>
      </c>
      <c r="F4" s="328">
        <v>71.790000000000006</v>
      </c>
      <c r="G4" s="328">
        <v>79.650000000000006</v>
      </c>
      <c r="H4" s="328">
        <v>89.47</v>
      </c>
      <c r="I4" s="328">
        <v>103.02</v>
      </c>
      <c r="J4" s="219"/>
      <c r="K4" s="221"/>
      <c r="L4" s="72">
        <v>1</v>
      </c>
      <c r="M4" s="72">
        <v>1</v>
      </c>
      <c r="N4" s="72">
        <v>1</v>
      </c>
      <c r="O4" s="72">
        <v>1</v>
      </c>
      <c r="P4" s="72">
        <v>1</v>
      </c>
      <c r="Q4" s="72">
        <v>1</v>
      </c>
    </row>
    <row r="5" spans="1:18">
      <c r="A5" s="74" t="s">
        <v>57</v>
      </c>
      <c r="B5" s="74" t="s">
        <v>57</v>
      </c>
      <c r="C5" s="71" t="s">
        <v>28</v>
      </c>
      <c r="D5" s="353">
        <v>1534.6200000000001</v>
      </c>
      <c r="E5" s="353">
        <v>1615.0300000000002</v>
      </c>
      <c r="F5" s="353">
        <v>1767.07</v>
      </c>
      <c r="G5" s="353">
        <v>1818.1399999999999</v>
      </c>
      <c r="H5" s="353">
        <v>1931.47</v>
      </c>
      <c r="I5" s="353">
        <v>1898.8899999999999</v>
      </c>
      <c r="J5" s="217">
        <v>4.3517629844428862E-2</v>
      </c>
      <c r="K5" s="216"/>
      <c r="L5" s="73">
        <v>0.55730000000000002</v>
      </c>
      <c r="M5" s="73">
        <v>0.55859999999999999</v>
      </c>
      <c r="N5" s="73">
        <v>0.56810000000000005</v>
      </c>
      <c r="O5" s="73">
        <v>0.57050000000000001</v>
      </c>
      <c r="P5" s="73">
        <v>0.57399999999999995</v>
      </c>
      <c r="Q5" s="73">
        <v>0.58230000000000004</v>
      </c>
    </row>
    <row r="6" spans="1:18">
      <c r="A6" s="74" t="s">
        <v>57</v>
      </c>
      <c r="B6" s="74" t="s">
        <v>57</v>
      </c>
      <c r="C6" s="71" t="s">
        <v>314</v>
      </c>
      <c r="D6" s="353">
        <v>1218.9299999999998</v>
      </c>
      <c r="E6" s="353">
        <v>1276.25</v>
      </c>
      <c r="F6" s="353">
        <v>1343.37</v>
      </c>
      <c r="G6" s="353">
        <v>1368.9900000000002</v>
      </c>
      <c r="H6" s="353">
        <v>1433.1899999999998</v>
      </c>
      <c r="I6" s="353">
        <v>1362.19</v>
      </c>
      <c r="J6" s="217">
        <v>2.2472848757644437E-2</v>
      </c>
      <c r="K6" s="216"/>
      <c r="L6" s="73">
        <v>0.44269999999999998</v>
      </c>
      <c r="M6" s="73">
        <v>0.44140000000000001</v>
      </c>
      <c r="N6" s="73">
        <v>0.43190000000000001</v>
      </c>
      <c r="O6" s="73">
        <v>0.42949999999999999</v>
      </c>
      <c r="P6" s="73">
        <v>0.42599999999999999</v>
      </c>
      <c r="Q6" s="73">
        <v>0.41770000000000002</v>
      </c>
    </row>
    <row r="7" spans="1:18">
      <c r="A7" s="74" t="s">
        <v>57</v>
      </c>
      <c r="B7" s="74" t="s">
        <v>57</v>
      </c>
      <c r="C7" s="66" t="s">
        <v>58</v>
      </c>
      <c r="D7" s="353">
        <v>2753.55</v>
      </c>
      <c r="E7" s="353">
        <v>2891.28</v>
      </c>
      <c r="F7" s="353">
        <v>3110.4399999999996</v>
      </c>
      <c r="G7" s="353">
        <v>3187.13</v>
      </c>
      <c r="H7" s="353">
        <v>3364.66</v>
      </c>
      <c r="I7" s="353">
        <v>3261.08</v>
      </c>
      <c r="J7" s="219"/>
      <c r="K7" s="222"/>
      <c r="L7" s="73">
        <v>1</v>
      </c>
      <c r="M7" s="73">
        <v>1</v>
      </c>
      <c r="N7" s="73">
        <v>1</v>
      </c>
      <c r="O7" s="73">
        <v>1</v>
      </c>
      <c r="P7" s="73">
        <v>1</v>
      </c>
      <c r="Q7" s="73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Coverpage</vt:lpstr>
      <vt:lpstr>Audit Trail Information</vt:lpstr>
      <vt:lpstr> Capacity by Location</vt:lpstr>
      <vt:lpstr> Capacity by Company</vt:lpstr>
      <vt:lpstr>Production by Company</vt:lpstr>
      <vt:lpstr>Operating Efficiency.</vt:lpstr>
      <vt:lpstr>Demand by Application</vt:lpstr>
      <vt:lpstr>Demand ByType</vt:lpstr>
      <vt:lpstr>Demand by Sales Channel</vt:lpstr>
      <vt:lpstr>Demand By Grade</vt:lpstr>
      <vt:lpstr> Demand-Supply Gap</vt:lpstr>
      <vt:lpstr>Demand By Type</vt:lpstr>
      <vt:lpstr>Operating Efficiency</vt:lpstr>
      <vt:lpstr>Foreign Trade</vt:lpstr>
      <vt:lpstr>Foreign Trade 2</vt:lpstr>
      <vt:lpstr>Important Links</vt:lpstr>
      <vt:lpstr>Company Share</vt:lpstr>
      <vt:lpstr>Product Overview</vt:lpstr>
      <vt:lpstr>About Us &amp; Disclaimer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2022-01-12T06:05:28Z</dcterms:modified>
</cp:coreProperties>
</file>