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705AB00E-1457-472F-B003-A99D1072447B}" xr6:coauthVersionLast="47" xr6:coauthVersionMax="47" xr10:uidLastSave="{00000000-0000-0000-0000-000000000000}"/>
  <bookViews>
    <workbookView xWindow="-120" yWindow="-120" windowWidth="20730" windowHeight="11160" tabRatio="889" firstSheet="4" activeTab="7" xr2:uid="{6054313A-0119-4C57-82E1-7B0A7536E1B8}"/>
  </bookViews>
  <sheets>
    <sheet name="Coverpage" sheetId="41" r:id="rId1"/>
    <sheet name=" Capacity by Location" sheetId="35" r:id="rId2"/>
    <sheet name=" Capacity by Company" sheetId="9" r:id="rId3"/>
    <sheet name="Operating Efficiency." sheetId="54" r:id="rId4"/>
    <sheet name="Production by Company" sheetId="38" r:id="rId5"/>
    <sheet name="India Demand by Segments " sheetId="51" r:id="rId6"/>
    <sheet name="Global Demand by Segments" sheetId="53" r:id="rId7"/>
    <sheet name=" India Demand-Supply Gap" sheetId="1" r:id="rId8"/>
    <sheet name="Global Demand-Supply Gap" sheetId="55" r:id="rId9"/>
    <sheet name="Sheet4" sheetId="52" r:id="rId10"/>
    <sheet name="Operating Efficiency" sheetId="17" state="hidden" r:id="rId11"/>
    <sheet name="About Us &amp; Disclaimer" sheetId="44" r:id="rId12"/>
  </sheets>
  <definedNames>
    <definedName name="_xlnm._FilterDatabase" localSheetId="2" hidden="1">' Capacity by Company'!$A$1:$R$7</definedName>
    <definedName name="_xlnm._FilterDatabase" localSheetId="1" hidden="1">' Capacity by Location'!$A$1:$S$7</definedName>
    <definedName name="_xlnm._FilterDatabase" localSheetId="7" hidden="1">' India Demand-Supply Gap'!$A$1:$T$10</definedName>
    <definedName name="_xlnm._FilterDatabase" localSheetId="3" hidden="1">'Operating Efficiency.'!$A$1:$S$91</definedName>
    <definedName name="_xlnm._FilterDatabase" localSheetId="4" hidden="1">'Production by Company'!$A$1:$S$1</definedName>
    <definedName name="_Hlk86412260" localSheetId="9">Sheet4!$A$1</definedName>
    <definedName name="a" localSheetId="3">#REF!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" l="1"/>
  <c r="J18" i="1"/>
  <c r="K18" i="1"/>
  <c r="L18" i="1"/>
  <c r="M18" i="1"/>
  <c r="N18" i="1"/>
  <c r="O18" i="1"/>
  <c r="P18" i="1"/>
  <c r="Q18" i="1"/>
  <c r="R18" i="1"/>
  <c r="I18" i="1"/>
  <c r="J15" i="1"/>
  <c r="K15" i="1"/>
  <c r="L15" i="1"/>
  <c r="M15" i="1"/>
  <c r="N15" i="1"/>
  <c r="O15" i="1"/>
  <c r="P15" i="1"/>
  <c r="Q15" i="1"/>
  <c r="R15" i="1"/>
  <c r="I15" i="1"/>
  <c r="R16" i="1"/>
  <c r="R13" i="1"/>
  <c r="K10" i="1"/>
  <c r="L10" i="1"/>
  <c r="M10" i="1"/>
  <c r="N10" i="1"/>
  <c r="O10" i="1"/>
  <c r="P10" i="1"/>
  <c r="Q10" i="1"/>
  <c r="R10" i="1"/>
  <c r="J10" i="1"/>
  <c r="S20" i="1"/>
  <c r="R9" i="1"/>
  <c r="W18" i="51"/>
  <c r="W19" i="51"/>
  <c r="W20" i="51"/>
  <c r="W21" i="51"/>
  <c r="W17" i="51"/>
  <c r="W12" i="51"/>
  <c r="W13" i="51"/>
  <c r="W11" i="51"/>
  <c r="W3" i="51"/>
  <c r="W4" i="51"/>
  <c r="W5" i="51"/>
  <c r="W6" i="51"/>
  <c r="W7" i="51"/>
  <c r="W2" i="51"/>
  <c r="Y18" i="51"/>
  <c r="Z18" i="51"/>
  <c r="AA18" i="51"/>
  <c r="AB18" i="51"/>
  <c r="AC18" i="51"/>
  <c r="AD18" i="51"/>
  <c r="AE18" i="51"/>
  <c r="AF18" i="51"/>
  <c r="AG18" i="51"/>
  <c r="AH18" i="51"/>
  <c r="AI18" i="51"/>
  <c r="AJ18" i="51"/>
  <c r="AK18" i="51"/>
  <c r="AL18" i="51"/>
  <c r="AM18" i="51"/>
  <c r="Y19" i="51"/>
  <c r="Z19" i="51"/>
  <c r="AA19" i="51"/>
  <c r="AB19" i="51"/>
  <c r="AC19" i="51"/>
  <c r="AD19" i="51"/>
  <c r="AE19" i="51"/>
  <c r="AF19" i="51"/>
  <c r="AG19" i="51"/>
  <c r="AH19" i="51"/>
  <c r="AI19" i="51"/>
  <c r="AJ19" i="51"/>
  <c r="AK19" i="51"/>
  <c r="AL19" i="51"/>
  <c r="AM19" i="51"/>
  <c r="Y20" i="51"/>
  <c r="Z20" i="51"/>
  <c r="AA20" i="51"/>
  <c r="AB20" i="51"/>
  <c r="AC20" i="51"/>
  <c r="AD20" i="51"/>
  <c r="AE20" i="51"/>
  <c r="AF20" i="51"/>
  <c r="AG20" i="51"/>
  <c r="AH20" i="51"/>
  <c r="AI20" i="51"/>
  <c r="AJ20" i="51"/>
  <c r="AK20" i="51"/>
  <c r="AL20" i="51"/>
  <c r="AM20" i="51"/>
  <c r="Y21" i="51"/>
  <c r="Z21" i="51"/>
  <c r="AA21" i="51"/>
  <c r="AB21" i="51"/>
  <c r="AC21" i="51"/>
  <c r="AD21" i="51"/>
  <c r="AE21" i="51"/>
  <c r="AF21" i="51"/>
  <c r="AG21" i="51"/>
  <c r="AH21" i="51"/>
  <c r="AI21" i="51"/>
  <c r="AJ21" i="51"/>
  <c r="AK21" i="51"/>
  <c r="AL21" i="51"/>
  <c r="AM21" i="51"/>
  <c r="Y22" i="51"/>
  <c r="Z22" i="51"/>
  <c r="AA22" i="51"/>
  <c r="AB22" i="51"/>
  <c r="AC22" i="51"/>
  <c r="AD22" i="51"/>
  <c r="AE22" i="51"/>
  <c r="AF22" i="51"/>
  <c r="AG22" i="51"/>
  <c r="AH22" i="51"/>
  <c r="AI22" i="51"/>
  <c r="AJ22" i="51"/>
  <c r="AK22" i="51"/>
  <c r="AL22" i="51"/>
  <c r="AM22" i="51"/>
  <c r="Z17" i="51"/>
  <c r="AA17" i="51"/>
  <c r="AB17" i="51"/>
  <c r="AC17" i="51"/>
  <c r="AD17" i="51"/>
  <c r="AE17" i="51"/>
  <c r="AF17" i="51"/>
  <c r="AG17" i="51"/>
  <c r="AH17" i="51"/>
  <c r="AI17" i="51"/>
  <c r="AJ17" i="51"/>
  <c r="AK17" i="51"/>
  <c r="AL17" i="51"/>
  <c r="AM17" i="51"/>
  <c r="Y17" i="51"/>
  <c r="Y12" i="51"/>
  <c r="Z12" i="51"/>
  <c r="AA12" i="51"/>
  <c r="AB12" i="51"/>
  <c r="AC12" i="51"/>
  <c r="AD12" i="51"/>
  <c r="AE12" i="51"/>
  <c r="AF12" i="51"/>
  <c r="AG12" i="51"/>
  <c r="AH12" i="51"/>
  <c r="AI12" i="51"/>
  <c r="AJ12" i="51"/>
  <c r="AK12" i="51"/>
  <c r="AL12" i="51"/>
  <c r="AM12" i="51"/>
  <c r="Y13" i="51"/>
  <c r="Z13" i="51"/>
  <c r="AA13" i="51"/>
  <c r="AB13" i="51"/>
  <c r="AC13" i="51"/>
  <c r="AD13" i="51"/>
  <c r="AE13" i="51"/>
  <c r="AF13" i="51"/>
  <c r="AG13" i="51"/>
  <c r="AH13" i="51"/>
  <c r="AI13" i="51"/>
  <c r="AJ13" i="51"/>
  <c r="AK13" i="51"/>
  <c r="AL13" i="51"/>
  <c r="AM13" i="51"/>
  <c r="Y14" i="51"/>
  <c r="Z14" i="51"/>
  <c r="AA14" i="51"/>
  <c r="AB14" i="51"/>
  <c r="AC14" i="51"/>
  <c r="AD14" i="51"/>
  <c r="AE14" i="51"/>
  <c r="AF14" i="51"/>
  <c r="AG14" i="51"/>
  <c r="AH14" i="51"/>
  <c r="AI14" i="51"/>
  <c r="AJ14" i="51"/>
  <c r="AK14" i="51"/>
  <c r="AL14" i="51"/>
  <c r="AM14" i="51"/>
  <c r="Z11" i="51"/>
  <c r="AA11" i="51"/>
  <c r="AB11" i="51"/>
  <c r="AC11" i="51"/>
  <c r="AD11" i="51"/>
  <c r="AE11" i="51"/>
  <c r="AF11" i="51"/>
  <c r="AG11" i="51"/>
  <c r="AH11" i="51"/>
  <c r="AI11" i="51"/>
  <c r="AJ11" i="51"/>
  <c r="AK11" i="51"/>
  <c r="AL11" i="51"/>
  <c r="AM11" i="51"/>
  <c r="Y11" i="51"/>
  <c r="Y3" i="51"/>
  <c r="Z3" i="51"/>
  <c r="AA3" i="51"/>
  <c r="AB3" i="51"/>
  <c r="AC3" i="51"/>
  <c r="AD3" i="51"/>
  <c r="AE3" i="51"/>
  <c r="AF3" i="51"/>
  <c r="AG3" i="51"/>
  <c r="AH3" i="51"/>
  <c r="AI3" i="51"/>
  <c r="AJ3" i="51"/>
  <c r="AK3" i="51"/>
  <c r="AL3" i="51"/>
  <c r="AM3" i="51"/>
  <c r="Y4" i="51"/>
  <c r="Z4" i="51"/>
  <c r="AA4" i="51"/>
  <c r="AB4" i="51"/>
  <c r="AC4" i="51"/>
  <c r="AD4" i="51"/>
  <c r="AE4" i="51"/>
  <c r="AF4" i="51"/>
  <c r="AG4" i="51"/>
  <c r="AH4" i="51"/>
  <c r="AI4" i="51"/>
  <c r="AJ4" i="51"/>
  <c r="AK4" i="51"/>
  <c r="AL4" i="51"/>
  <c r="AM4" i="51"/>
  <c r="Y5" i="51"/>
  <c r="Z5" i="51"/>
  <c r="AA5" i="51"/>
  <c r="AB5" i="51"/>
  <c r="AC5" i="51"/>
  <c r="AD5" i="51"/>
  <c r="AE5" i="51"/>
  <c r="AF5" i="51"/>
  <c r="AG5" i="51"/>
  <c r="AH5" i="51"/>
  <c r="AI5" i="51"/>
  <c r="AJ5" i="51"/>
  <c r="AK5" i="51"/>
  <c r="AL5" i="51"/>
  <c r="AM5" i="51"/>
  <c r="Y6" i="51"/>
  <c r="Z6" i="51"/>
  <c r="AA6" i="51"/>
  <c r="AB6" i="51"/>
  <c r="AC6" i="51"/>
  <c r="AD6" i="51"/>
  <c r="AE6" i="51"/>
  <c r="AF6" i="51"/>
  <c r="AG6" i="51"/>
  <c r="AH6" i="51"/>
  <c r="AI6" i="51"/>
  <c r="AJ6" i="51"/>
  <c r="AK6" i="51"/>
  <c r="AL6" i="51"/>
  <c r="AM6" i="51"/>
  <c r="Y7" i="51"/>
  <c r="Z7" i="51"/>
  <c r="AA7" i="51"/>
  <c r="AB7" i="51"/>
  <c r="AC7" i="51"/>
  <c r="AD7" i="51"/>
  <c r="AE7" i="51"/>
  <c r="AF7" i="51"/>
  <c r="AG7" i="51"/>
  <c r="AH7" i="51"/>
  <c r="AI7" i="51"/>
  <c r="AJ7" i="51"/>
  <c r="AK7" i="51"/>
  <c r="AL7" i="51"/>
  <c r="AM7" i="51"/>
  <c r="Y8" i="51"/>
  <c r="Z8" i="51"/>
  <c r="AA8" i="51"/>
  <c r="AB8" i="51"/>
  <c r="AC8" i="51"/>
  <c r="AD8" i="51"/>
  <c r="AE8" i="51"/>
  <c r="AF8" i="51"/>
  <c r="AG8" i="51"/>
  <c r="AH8" i="51"/>
  <c r="AI8" i="51"/>
  <c r="AJ8" i="51"/>
  <c r="AK8" i="51"/>
  <c r="AL8" i="51"/>
  <c r="AM8" i="51"/>
  <c r="Z2" i="51"/>
  <c r="AA2" i="51"/>
  <c r="AB2" i="51"/>
  <c r="AC2" i="51"/>
  <c r="AD2" i="51"/>
  <c r="AE2" i="51"/>
  <c r="AF2" i="51"/>
  <c r="AG2" i="51"/>
  <c r="AH2" i="51"/>
  <c r="AI2" i="51"/>
  <c r="AJ2" i="51"/>
  <c r="AK2" i="51"/>
  <c r="AL2" i="51"/>
  <c r="AM2" i="51"/>
  <c r="Y2" i="51"/>
  <c r="AS18" i="53"/>
  <c r="AS19" i="53"/>
  <c r="AS20" i="53"/>
  <c r="AS21" i="53"/>
  <c r="AS17" i="53"/>
  <c r="AS12" i="53"/>
  <c r="AS13" i="53"/>
  <c r="AS11" i="53"/>
  <c r="AS3" i="53"/>
  <c r="AS4" i="53"/>
  <c r="AS5" i="53"/>
  <c r="AS6" i="53"/>
  <c r="AS7" i="53"/>
  <c r="AS2" i="53"/>
  <c r="Y27" i="53"/>
  <c r="S8" i="55"/>
  <c r="T8" i="55" s="1"/>
  <c r="U8" i="55" s="1"/>
  <c r="T3" i="55"/>
  <c r="U3" i="55"/>
  <c r="V3" i="55"/>
  <c r="W3" i="55"/>
  <c r="S3" i="55"/>
  <c r="J114" i="54"/>
  <c r="I114" i="54"/>
  <c r="H114" i="54"/>
  <c r="G114" i="54"/>
  <c r="F114" i="54"/>
  <c r="E114" i="54"/>
  <c r="D114" i="54"/>
  <c r="J113" i="54"/>
  <c r="I113" i="54"/>
  <c r="H113" i="54"/>
  <c r="G113" i="54"/>
  <c r="F113" i="54"/>
  <c r="E113" i="54"/>
  <c r="D113" i="54"/>
  <c r="J112" i="54"/>
  <c r="I112" i="54"/>
  <c r="H112" i="54"/>
  <c r="G112" i="54"/>
  <c r="F112" i="54"/>
  <c r="E112" i="54"/>
  <c r="D112" i="54"/>
  <c r="J111" i="54"/>
  <c r="I111" i="54"/>
  <c r="H111" i="54"/>
  <c r="G111" i="54"/>
  <c r="F111" i="54"/>
  <c r="E111" i="54"/>
  <c r="D111" i="54"/>
  <c r="J110" i="54"/>
  <c r="I110" i="54"/>
  <c r="H110" i="54"/>
  <c r="G110" i="54"/>
  <c r="F110" i="54"/>
  <c r="E110" i="54"/>
  <c r="D110" i="54"/>
  <c r="J109" i="54"/>
  <c r="I109" i="54"/>
  <c r="H109" i="54"/>
  <c r="G109" i="54"/>
  <c r="F109" i="54"/>
  <c r="E109" i="54"/>
  <c r="D109" i="54"/>
  <c r="J108" i="54"/>
  <c r="I108" i="54"/>
  <c r="H108" i="54"/>
  <c r="G108" i="54"/>
  <c r="F108" i="54"/>
  <c r="E108" i="54"/>
  <c r="D108" i="54"/>
  <c r="J107" i="54"/>
  <c r="I107" i="54"/>
  <c r="H107" i="54"/>
  <c r="G107" i="54"/>
  <c r="F107" i="54"/>
  <c r="E107" i="54"/>
  <c r="D107" i="54"/>
  <c r="J106" i="54"/>
  <c r="I106" i="54"/>
  <c r="H106" i="54"/>
  <c r="G106" i="54"/>
  <c r="F106" i="54"/>
  <c r="E106" i="54"/>
  <c r="D106" i="54"/>
  <c r="J105" i="54"/>
  <c r="I105" i="54"/>
  <c r="H105" i="54"/>
  <c r="G105" i="54"/>
  <c r="F105" i="54"/>
  <c r="E105" i="54"/>
  <c r="D105" i="54"/>
  <c r="J104" i="54"/>
  <c r="I104" i="54"/>
  <c r="H104" i="54"/>
  <c r="G104" i="54"/>
  <c r="F104" i="54"/>
  <c r="E104" i="54"/>
  <c r="D104" i="54"/>
  <c r="J103" i="54"/>
  <c r="I103" i="54"/>
  <c r="H103" i="54"/>
  <c r="G103" i="54"/>
  <c r="F103" i="54"/>
  <c r="E103" i="54"/>
  <c r="D103" i="54"/>
  <c r="J102" i="54"/>
  <c r="I102" i="54"/>
  <c r="H102" i="54"/>
  <c r="G102" i="54"/>
  <c r="F102" i="54"/>
  <c r="E102" i="54"/>
  <c r="D102" i="54"/>
  <c r="J101" i="54"/>
  <c r="I101" i="54"/>
  <c r="H101" i="54"/>
  <c r="G101" i="54"/>
  <c r="F101" i="54"/>
  <c r="E101" i="54"/>
  <c r="D101" i="54"/>
  <c r="D27" i="53"/>
  <c r="E27" i="53"/>
  <c r="F27" i="53"/>
  <c r="G27" i="53"/>
  <c r="H27" i="53"/>
  <c r="C27" i="53"/>
  <c r="D22" i="53"/>
  <c r="E22" i="53"/>
  <c r="F22" i="53"/>
  <c r="G22" i="53"/>
  <c r="H22" i="53"/>
  <c r="I22" i="53"/>
  <c r="J22" i="53"/>
  <c r="K22" i="53"/>
  <c r="L22" i="53"/>
  <c r="M22" i="53"/>
  <c r="N22" i="53"/>
  <c r="O22" i="53"/>
  <c r="P22" i="53"/>
  <c r="Q22" i="53"/>
  <c r="R22" i="53"/>
  <c r="C22" i="53"/>
  <c r="D14" i="53"/>
  <c r="E14" i="53"/>
  <c r="F14" i="53"/>
  <c r="G14" i="53"/>
  <c r="H14" i="53"/>
  <c r="I14" i="53"/>
  <c r="J14" i="53"/>
  <c r="K14" i="53"/>
  <c r="L14" i="53"/>
  <c r="M14" i="53"/>
  <c r="N14" i="53"/>
  <c r="O14" i="53"/>
  <c r="P14" i="53"/>
  <c r="Q14" i="53"/>
  <c r="R14" i="53"/>
  <c r="C14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C8" i="53"/>
  <c r="Z27" i="53"/>
  <c r="AA27" i="53"/>
  <c r="AB27" i="53"/>
  <c r="AC27" i="53"/>
  <c r="C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9"/>
  <c r="D7" i="35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D7" i="9"/>
  <c r="T16" i="1"/>
  <c r="T13" i="1"/>
  <c r="S8" i="1"/>
  <c r="V8" i="55" l="1"/>
  <c r="U10" i="55"/>
  <c r="S10" i="55"/>
  <c r="T10" i="5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B3" i="9"/>
  <c r="B4" i="9"/>
  <c r="B5" i="9"/>
  <c r="C2" i="35"/>
  <c r="W8" i="55" l="1"/>
  <c r="W10" i="55" s="1"/>
  <c r="V10" i="55"/>
  <c r="B7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G10" authorId="0" shapeId="0" xr:uid="{B8B2C7A2-CDC3-4D2E-875C-3E1878B59247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<sst xmlns="http://schemas.openxmlformats.org/spreadsheetml/2006/main" count="1080" uniqueCount="206">
  <si>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</si>
  <si>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</si>
  <si>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</si>
  <si>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</si>
  <si>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</si>
  <si>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</si>
  <si>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</si>
  <si>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</si>
  <si>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</si>
  <si>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</si>
  <si>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</si>
  <si>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</si>
  <si>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</si>
  <si>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 xml:space="preserve">Gujarat Narmada Valley Fertilizers and Chemicals Ltd </t>
  </si>
  <si>
    <t>Country</t>
  </si>
  <si>
    <t>2030F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</si>
  <si>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</si>
  <si>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</si>
  <si>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</si>
  <si>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</si>
  <si>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</si>
  <si>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</si>
  <si>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</si>
  <si>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</si>
  <si>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</si>
  <si>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2021E</t>
  </si>
  <si>
    <t>Asia Pacific</t>
  </si>
  <si>
    <t>India</t>
  </si>
  <si>
    <t>North America</t>
  </si>
  <si>
    <t>Europe</t>
  </si>
  <si>
    <t>South America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</si>
  <si>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</si>
  <si>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</si>
  <si>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</si>
  <si>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</si>
  <si>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</si>
  <si>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Global</t>
  </si>
  <si>
    <t>Total</t>
  </si>
  <si>
    <t>Epoxy Resins Demand (Y-O-Y, %)</t>
  </si>
  <si>
    <t>Epoxy Resins Demand-Supply Gap (Thousand Tonnes)</t>
  </si>
  <si>
    <t>Paints &amp; Coatings</t>
  </si>
  <si>
    <t>Electrical &amp; Electronics</t>
  </si>
  <si>
    <t>Adhesives</t>
  </si>
  <si>
    <t>Dahej, Baruch, Gujarat</t>
  </si>
  <si>
    <t>Valsad, Gujarat</t>
  </si>
  <si>
    <t>Atul Ltd.</t>
  </si>
  <si>
    <t>Grasim Industries Ltd.</t>
  </si>
  <si>
    <t>Vilayat, Gujarat</t>
  </si>
  <si>
    <t>Liquid</t>
  </si>
  <si>
    <t>Semi-Solid</t>
  </si>
  <si>
    <t>Solid</t>
  </si>
  <si>
    <t>Meghmani Finechem Ltd</t>
  </si>
  <si>
    <t>Dahej, Gujarat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</si>
  <si>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</si>
  <si>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</si>
  <si>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</si>
  <si>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</si>
  <si>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</si>
  <si>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>Kukdo Chemical India Private Limited</t>
  </si>
  <si>
    <t>Atul Limited</t>
  </si>
  <si>
    <t>Meghmani Finechem Limited</t>
  </si>
  <si>
    <t>Middle East and Africa</t>
  </si>
  <si>
    <t>Jhagadua, Gujarat</t>
  </si>
  <si>
    <t>Hindusthan Specialty Chemicals Ltd</t>
  </si>
  <si>
    <t>Bisphenol A Based Resin</t>
  </si>
  <si>
    <t>Bisphenol F Based Resin</t>
  </si>
  <si>
    <t>Epoxy Phenol Novolac Based Resin</t>
  </si>
  <si>
    <t>Cycloaliphatic Epoxy Based Resin</t>
  </si>
  <si>
    <t>FY 2016</t>
  </si>
  <si>
    <t>FY 2017</t>
  </si>
  <si>
    <t>FY 2018</t>
  </si>
  <si>
    <t>FY 2019</t>
  </si>
  <si>
    <t>FY 2020</t>
  </si>
  <si>
    <t>FY 2021</t>
  </si>
  <si>
    <t>FY 2022</t>
  </si>
  <si>
    <t>FY 2024F</t>
  </si>
  <si>
    <t>FY 2025F</t>
  </si>
  <si>
    <t>FY 2026F</t>
  </si>
  <si>
    <t>FY 2027F</t>
  </si>
  <si>
    <t>FY 2028F</t>
  </si>
  <si>
    <t>FY 2029F</t>
  </si>
  <si>
    <t>FY 2030F</t>
  </si>
  <si>
    <t xml:space="preserve">Direct </t>
  </si>
  <si>
    <t xml:space="preserve">Indirect </t>
  </si>
  <si>
    <t xml:space="preserve"> Demand By Application</t>
  </si>
  <si>
    <t>Demand By Grade</t>
  </si>
  <si>
    <t xml:space="preserve"> Demand By Type</t>
  </si>
  <si>
    <t>FY 2023E</t>
  </si>
  <si>
    <t>Demand By Sales Channel</t>
  </si>
  <si>
    <t>CAGR FY 2023E-FY 2030F</t>
  </si>
  <si>
    <t>CAGR FY 2016-FY 2022</t>
  </si>
  <si>
    <t> Region/Country</t>
  </si>
  <si>
    <t>CAGR (2015-2020)</t>
  </si>
  <si>
    <t>CAGR (2021E-2030F)</t>
  </si>
  <si>
    <t>China</t>
  </si>
  <si>
    <t>Jiangsu Sanmu Group</t>
  </si>
  <si>
    <t>Nan Ya Electronic Material (Kunshan) Co. Ltd.</t>
  </si>
  <si>
    <t>Nantong Xincheng Synthetic Material Co Ltd</t>
  </si>
  <si>
    <t>Kukdo Chemical (Kunshan) Co., Ltd.</t>
  </si>
  <si>
    <t>Jiangsu Yangnong Kumho Chemical Co., Ltd.</t>
  </si>
  <si>
    <t>Sinopec Baling Petrochemical Co.,Ltd</t>
  </si>
  <si>
    <t>Zhuhai Hongchang Electronic Material Co Ltd</t>
  </si>
  <si>
    <t>Changchun Chemical (Jiangsu) Co., Ltd.</t>
  </si>
  <si>
    <t>Anhui Shanfu New Material Technology Co., Ltd.</t>
  </si>
  <si>
    <t>Dalian Qihua New Material Co. Ltd.</t>
  </si>
  <si>
    <t>Olin Corporation</t>
  </si>
  <si>
    <t>The Dow Chemical Company</t>
  </si>
  <si>
    <t>Huntsman Corporation</t>
  </si>
  <si>
    <t>CHANGZHOU HONGCHANG ELECTRONICS CO</t>
  </si>
  <si>
    <t>Sinopec Baling Petrochemical Co., Ltd.</t>
  </si>
  <si>
    <t>Japan</t>
  </si>
  <si>
    <t>Japan Epoxy Resins</t>
  </si>
  <si>
    <t>Nippon Steel Chemical &amp; Material Co., Ltd.</t>
  </si>
  <si>
    <t>South Korea</t>
  </si>
  <si>
    <t>Kumho P&amp;B Chemicals</t>
  </si>
  <si>
    <t>Taiwan</t>
  </si>
  <si>
    <t>Nan Ya Plastics Co Ltd</t>
  </si>
  <si>
    <t>Chang Chung Plastics Co Ltd</t>
  </si>
  <si>
    <t>Thailand</t>
  </si>
  <si>
    <t>Aditya Birla Chemicals (Thailand) Ltd.</t>
  </si>
  <si>
    <t>Rest of APAC</t>
  </si>
  <si>
    <t>Germany</t>
  </si>
  <si>
    <t>Dow Epoxy</t>
  </si>
  <si>
    <t>LEUNA-Harze GmbH</t>
  </si>
  <si>
    <t>Spain</t>
  </si>
  <si>
    <t>Hexion Inc.</t>
  </si>
  <si>
    <t>Italy</t>
  </si>
  <si>
    <t>SIR Industriale SpA</t>
  </si>
  <si>
    <t>Switzerland</t>
  </si>
  <si>
    <t>Netherlands</t>
  </si>
  <si>
    <t>Poland</t>
  </si>
  <si>
    <t>Ciech Sarzyna</t>
  </si>
  <si>
    <t>Czech Republic</t>
  </si>
  <si>
    <t xml:space="preserve">Spolchemie A.S. </t>
  </si>
  <si>
    <t>United Kingdom</t>
  </si>
  <si>
    <t>Alchemie Ltd.</t>
  </si>
  <si>
    <t>Rest of Europe</t>
  </si>
  <si>
    <t>USA</t>
  </si>
  <si>
    <t>Dow Chemical</t>
  </si>
  <si>
    <t>Canada</t>
  </si>
  <si>
    <t>Rest of NA</t>
  </si>
  <si>
    <t>Brazil</t>
  </si>
  <si>
    <t>Argentina</t>
  </si>
  <si>
    <t>Rest of SA</t>
  </si>
  <si>
    <t>Saudi Arabia</t>
  </si>
  <si>
    <t>NAMA Chemicals</t>
  </si>
  <si>
    <t>QATAR</t>
  </si>
  <si>
    <t>Sika AG</t>
  </si>
  <si>
    <t>Turkey</t>
  </si>
  <si>
    <t>Izel Kimya</t>
  </si>
  <si>
    <t>Rest of MEA</t>
  </si>
  <si>
    <t>MEA</t>
  </si>
  <si>
    <t>Jiangmen, Guangdong province</t>
  </si>
  <si>
    <t>Yixing, Jiangsu province</t>
  </si>
  <si>
    <t>Kunshan, Jiangsu province</t>
  </si>
  <si>
    <t>Beijing, China</t>
  </si>
  <si>
    <t>Jiangsu</t>
  </si>
  <si>
    <t>Hunan province, Central China</t>
  </si>
  <si>
    <t>Sinopec Baling Petrochemical Co., Ltd</t>
  </si>
  <si>
    <t>Guangdong</t>
  </si>
  <si>
    <t>Changshu, Eastern province of Jiangsu</t>
  </si>
  <si>
    <t>Huangshan City, Anhui</t>
  </si>
  <si>
    <t>Liaoning</t>
  </si>
  <si>
    <t>Zhangjiagang, Jiangsu</t>
  </si>
  <si>
    <t>Multiple Locations</t>
  </si>
  <si>
    <t>Kinu Ura</t>
  </si>
  <si>
    <t>Mie Pref</t>
  </si>
  <si>
    <t xml:space="preserve">Gumi </t>
  </si>
  <si>
    <t>Busan</t>
  </si>
  <si>
    <t>Iksan</t>
  </si>
  <si>
    <t>Jung-gu, Seoul</t>
  </si>
  <si>
    <t>Shulin</t>
  </si>
  <si>
    <t>Mailao</t>
  </si>
  <si>
    <t>Changshu, Jiangsu province</t>
  </si>
  <si>
    <t>Map Tha Phut, Rayong Province</t>
  </si>
  <si>
    <t>Rheinmünster</t>
  </si>
  <si>
    <t>Stade</t>
  </si>
  <si>
    <t>Leuna</t>
  </si>
  <si>
    <t>Barbastro</t>
  </si>
  <si>
    <t>Pisticci</t>
  </si>
  <si>
    <t>Macherio</t>
  </si>
  <si>
    <t>Monthey</t>
  </si>
  <si>
    <t>Rotterdam-Pernis</t>
  </si>
  <si>
    <t>Nowa Sarzyna</t>
  </si>
  <si>
    <t>Usti nad Labem</t>
  </si>
  <si>
    <t>Argo, IL</t>
  </si>
  <si>
    <t>Deer Park,Texas</t>
  </si>
  <si>
    <t>Freeport, Texas</t>
  </si>
  <si>
    <t>Roberta, GA</t>
  </si>
  <si>
    <t>Texas</t>
  </si>
  <si>
    <t>McIntosh, Alabama</t>
  </si>
  <si>
    <t>Guarujá, São Paulo</t>
  </si>
  <si>
    <t>Taboao de Serra, Sao Paulo</t>
  </si>
  <si>
    <t>SIR Industriale</t>
  </si>
  <si>
    <t>Region</t>
  </si>
  <si>
    <t>Singapore</t>
  </si>
  <si>
    <t>Australia</t>
  </si>
  <si>
    <t>Aditya Birla Chemicals Ltd.</t>
  </si>
  <si>
    <t>FY 2031F</t>
  </si>
  <si>
    <t>FY 2032F</t>
  </si>
  <si>
    <t>FY 2033F</t>
  </si>
  <si>
    <t>FY 2034F</t>
  </si>
  <si>
    <t>FY 2035F</t>
  </si>
  <si>
    <t>FY 2036F</t>
  </si>
  <si>
    <t xml:space="preserve">Demand Supply Gap - Optimistic </t>
  </si>
  <si>
    <t>Demand Supply Gap - 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</si>
</sst>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"/>
    <numFmt numFmtId="166" formatCode="0.00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0"/>
      <name val="Verdana"/>
      <family val="2"/>
    </font>
    <font>
      <b/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9"/>
      <color rgb="FF000000"/>
      <name val="Arial"/>
      <family val="2"/>
    </font>
    <font>
      <sz val="10"/>
      <color rgb="FFFFFFFF"/>
      <name val="Arial"/>
      <family val="2"/>
    </font>
    <font>
      <b/>
      <sz val="11"/>
      <color theme="0"/>
      <name val="Calibri"/>
      <family val="2"/>
      <scheme val="minor"/>
    </font>
    <font>
      <sz val="10"/>
      <color rgb="FF353535"/>
      <name val="Open_sansregula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8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3" fillId="0" borderId="0"/>
    <xf numFmtId="0" fontId="1" fillId="0" borderId="0"/>
  </cellStyleXfs>
  <cellXfs count="225">
    <xf numFmtId="0" fontId="0" fillId="0" borderId="0" xfId="0"/>
    <xf numFmtId="0" fontId="0" fillId="3" borderId="0" xfId="0" applyFill="1"/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2" borderId="0" xfId="9" applyFont="1" applyFill="1"/>
    <xf numFmtId="0" fontId="9" fillId="3" borderId="0" xfId="9" applyFont="1" applyFill="1"/>
    <xf numFmtId="164" fontId="9" fillId="3" borderId="6" xfId="9" applyNumberFormat="1" applyFont="1" applyFill="1" applyBorder="1" applyAlignment="1">
      <alignment horizontal="center"/>
    </xf>
    <xf numFmtId="164" fontId="9" fillId="3" borderId="5" xfId="9" applyNumberFormat="1" applyFont="1" applyFill="1" applyBorder="1" applyAlignment="1">
      <alignment horizontal="center"/>
    </xf>
    <xf numFmtId="0" fontId="9" fillId="2" borderId="15" xfId="9" applyFont="1" applyFill="1" applyBorder="1"/>
    <xf numFmtId="10" fontId="7" fillId="2" borderId="9" xfId="4" applyNumberFormat="1" applyFont="1" applyFill="1" applyBorder="1" applyAlignment="1">
      <alignment horizont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1" xfId="2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>
      <alignment horizontal="left"/>
    </xf>
    <xf numFmtId="164" fontId="9" fillId="3" borderId="19" xfId="9" applyNumberFormat="1" applyFont="1" applyFill="1" applyBorder="1" applyAlignment="1">
      <alignment horizontal="center"/>
    </xf>
    <xf numFmtId="164" fontId="9" fillId="3" borderId="17" xfId="9" applyNumberFormat="1" applyFont="1" applyFill="1" applyBorder="1" applyAlignment="1">
      <alignment horizontal="center"/>
    </xf>
    <xf numFmtId="10" fontId="7" fillId="2" borderId="18" xfId="4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5" fillId="4" borderId="5" xfId="1" applyFont="1" applyFill="1" applyBorder="1" applyAlignment="1" applyProtection="1">
      <alignment horizontal="center" vertical="center"/>
      <protection locked="0"/>
    </xf>
    <xf numFmtId="1" fontId="15" fillId="0" borderId="5" xfId="0" applyNumberFormat="1" applyFont="1" applyFill="1" applyBorder="1" applyAlignment="1">
      <alignment horizontal="center" vertical="center"/>
    </xf>
    <xf numFmtId="10" fontId="15" fillId="0" borderId="5" xfId="0" applyNumberFormat="1" applyFont="1" applyFill="1" applyBorder="1" applyAlignment="1">
      <alignment horizontal="center" vertical="center"/>
    </xf>
    <xf numFmtId="10" fontId="0" fillId="3" borderId="0" xfId="0" applyNumberFormat="1" applyFill="1"/>
    <xf numFmtId="2" fontId="15" fillId="0" borderId="9" xfId="0" applyNumberFormat="1" applyFont="1" applyFill="1" applyBorder="1" applyAlignment="1">
      <alignment horizontal="center" vertical="center"/>
    </xf>
    <xf numFmtId="0" fontId="13" fillId="0" borderId="0" xfId="0" applyFont="1" applyFill="1"/>
    <xf numFmtId="10" fontId="13" fillId="0" borderId="0" xfId="0" applyNumberFormat="1" applyFont="1" applyFill="1"/>
    <xf numFmtId="0" fontId="13" fillId="0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5" xfId="0" applyFont="1" applyFill="1" applyBorder="1"/>
    <xf numFmtId="0" fontId="15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/>
    </xf>
    <xf numFmtId="0" fontId="9" fillId="3" borderId="5" xfId="13" applyFont="1" applyFill="1" applyBorder="1" applyAlignment="1">
      <alignment horizontal="center"/>
    </xf>
    <xf numFmtId="0" fontId="3" fillId="0" borderId="7" xfId="0" applyFont="1" applyBorder="1"/>
    <xf numFmtId="0" fontId="17" fillId="0" borderId="7" xfId="0" applyFont="1" applyBorder="1" applyAlignment="1">
      <alignment vertical="center"/>
    </xf>
    <xf numFmtId="0" fontId="3" fillId="3" borderId="7" xfId="0" applyFont="1" applyFill="1" applyBorder="1"/>
    <xf numFmtId="0" fontId="17" fillId="3" borderId="7" xfId="0" applyFont="1" applyFill="1" applyBorder="1" applyAlignment="1">
      <alignment vertical="center"/>
    </xf>
    <xf numFmtId="0" fontId="4" fillId="0" borderId="5" xfId="0" applyFont="1" applyBorder="1"/>
    <xf numFmtId="0" fontId="17" fillId="0" borderId="5" xfId="0" applyFont="1" applyBorder="1" applyAlignment="1">
      <alignment vertical="center"/>
    </xf>
    <xf numFmtId="0" fontId="14" fillId="3" borderId="20" xfId="0" applyFont="1" applyFill="1" applyBorder="1"/>
    <xf numFmtId="0" fontId="4" fillId="3" borderId="0" xfId="0" applyFont="1" applyFill="1"/>
    <xf numFmtId="10" fontId="13" fillId="3" borderId="0" xfId="4" applyNumberFormat="1" applyFont="1" applyFill="1" applyBorder="1"/>
    <xf numFmtId="0" fontId="4" fillId="4" borderId="5" xfId="0" applyFont="1" applyFill="1" applyBorder="1"/>
    <xf numFmtId="1" fontId="9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31" xfId="0" applyFont="1" applyFill="1" applyBorder="1" applyAlignment="1">
      <alignment horizontal="center" vertical="center"/>
    </xf>
    <xf numFmtId="10" fontId="15" fillId="0" borderId="8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1" fontId="13" fillId="0" borderId="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Border="1"/>
    <xf numFmtId="0" fontId="4" fillId="4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4" fillId="4" borderId="5" xfId="0" applyFont="1" applyFill="1" applyBorder="1"/>
    <xf numFmtId="0" fontId="5" fillId="0" borderId="2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1" fontId="15" fillId="0" borderId="11" xfId="0" applyNumberFormat="1" applyFont="1" applyFill="1" applyBorder="1" applyAlignment="1">
      <alignment horizontal="center" vertical="center"/>
    </xf>
    <xf numFmtId="1" fontId="15" fillId="0" borderId="1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1" fontId="15" fillId="0" borderId="8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10" fontId="15" fillId="0" borderId="9" xfId="0" applyNumberFormat="1" applyFont="1" applyFill="1" applyBorder="1" applyAlignment="1">
      <alignment horizontal="center" vertical="center"/>
    </xf>
    <xf numFmtId="10" fontId="15" fillId="0" borderId="10" xfId="0" applyNumberFormat="1" applyFont="1" applyFill="1" applyBorder="1" applyAlignment="1">
      <alignment horizontal="center" vertical="center"/>
    </xf>
    <xf numFmtId="10" fontId="5" fillId="3" borderId="0" xfId="4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13" fillId="3" borderId="5" xfId="0" applyNumberFormat="1" applyFont="1" applyFill="1" applyBorder="1" applyAlignment="1">
      <alignment horizontal="center"/>
    </xf>
    <xf numFmtId="9" fontId="15" fillId="0" borderId="5" xfId="4" applyFont="1" applyFill="1" applyBorder="1" applyAlignment="1">
      <alignment horizontal="center" vertical="center"/>
    </xf>
    <xf numFmtId="9" fontId="15" fillId="0" borderId="8" xfId="4" applyFont="1" applyFill="1" applyBorder="1" applyAlignment="1">
      <alignment horizontal="center" vertical="center"/>
    </xf>
    <xf numFmtId="10" fontId="5" fillId="3" borderId="26" xfId="4" applyNumberFormat="1" applyFont="1" applyFill="1" applyBorder="1" applyAlignment="1">
      <alignment horizontal="center"/>
    </xf>
    <xf numFmtId="10" fontId="5" fillId="3" borderId="32" xfId="4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 vertical="center"/>
    </xf>
    <xf numFmtId="1" fontId="15" fillId="0" borderId="37" xfId="0" applyNumberFormat="1" applyFont="1" applyFill="1" applyBorder="1" applyAlignment="1">
      <alignment horizontal="center" vertical="center"/>
    </xf>
    <xf numFmtId="0" fontId="5" fillId="4" borderId="25" xfId="1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/>
    </xf>
    <xf numFmtId="0" fontId="18" fillId="4" borderId="5" xfId="13" applyFont="1" applyFill="1" applyBorder="1" applyAlignment="1">
      <alignment horizontal="center"/>
    </xf>
    <xf numFmtId="0" fontId="20" fillId="4" borderId="7" xfId="0" applyFont="1" applyFill="1" applyBorder="1" applyAlignment="1">
      <alignment vertical="center"/>
    </xf>
    <xf numFmtId="0" fontId="5" fillId="5" borderId="7" xfId="0" applyFont="1" applyFill="1" applyBorder="1"/>
    <xf numFmtId="0" fontId="5" fillId="4" borderId="11" xfId="2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1" fillId="6" borderId="32" xfId="0" applyFont="1" applyFill="1" applyBorder="1" applyAlignment="1">
      <alignment vertical="center"/>
    </xf>
    <xf numFmtId="0" fontId="21" fillId="6" borderId="26" xfId="0" applyFont="1" applyFill="1" applyBorder="1" applyAlignment="1">
      <alignment vertical="center"/>
    </xf>
    <xf numFmtId="0" fontId="22" fillId="7" borderId="39" xfId="0" applyFont="1" applyFill="1" applyBorder="1" applyAlignment="1">
      <alignment vertical="center"/>
    </xf>
    <xf numFmtId="0" fontId="22" fillId="7" borderId="22" xfId="0" applyFont="1" applyFill="1" applyBorder="1" applyAlignment="1">
      <alignment vertical="center"/>
    </xf>
    <xf numFmtId="0" fontId="15" fillId="6" borderId="38" xfId="0" applyFont="1" applyFill="1" applyBorder="1" applyAlignment="1">
      <alignment vertical="center"/>
    </xf>
    <xf numFmtId="0" fontId="15" fillId="6" borderId="24" xfId="0" applyFont="1" applyFill="1" applyBorder="1" applyAlignment="1">
      <alignment horizontal="center" vertical="center"/>
    </xf>
    <xf numFmtId="10" fontId="15" fillId="6" borderId="24" xfId="0" applyNumberFormat="1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10" fontId="22" fillId="7" borderId="22" xfId="0" applyNumberFormat="1" applyFont="1" applyFill="1" applyBorder="1" applyAlignment="1">
      <alignment horizontal="center" vertical="center"/>
    </xf>
    <xf numFmtId="0" fontId="21" fillId="6" borderId="26" xfId="0" applyFont="1" applyFill="1" applyBorder="1" applyAlignment="1">
      <alignment horizontal="center" vertical="center"/>
    </xf>
    <xf numFmtId="0" fontId="3" fillId="3" borderId="5" xfId="13" applyFill="1" applyBorder="1"/>
    <xf numFmtId="0" fontId="24" fillId="3" borderId="5" xfId="0" applyFont="1" applyFill="1" applyBorder="1"/>
    <xf numFmtId="0" fontId="0" fillId="3" borderId="5" xfId="0" applyFill="1" applyBorder="1"/>
    <xf numFmtId="0" fontId="0" fillId="0" borderId="5" xfId="0" applyBorder="1"/>
    <xf numFmtId="1" fontId="9" fillId="3" borderId="5" xfId="13" applyNumberFormat="1" applyFont="1" applyFill="1" applyBorder="1" applyAlignment="1">
      <alignment horizontal="center"/>
    </xf>
    <xf numFmtId="0" fontId="0" fillId="3" borderId="7" xfId="0" applyFill="1" applyBorder="1"/>
    <xf numFmtId="0" fontId="3" fillId="3" borderId="7" xfId="13" applyFill="1" applyBorder="1"/>
    <xf numFmtId="1" fontId="9" fillId="3" borderId="20" xfId="0" applyNumberFormat="1" applyFont="1" applyFill="1" applyBorder="1" applyAlignment="1">
      <alignment horizontal="center"/>
    </xf>
    <xf numFmtId="0" fontId="13" fillId="3" borderId="7" xfId="13" applyFont="1" applyFill="1" applyBorder="1"/>
    <xf numFmtId="1" fontId="7" fillId="3" borderId="20" xfId="0" applyNumberFormat="1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17" xfId="0" applyBorder="1"/>
    <xf numFmtId="0" fontId="17" fillId="3" borderId="5" xfId="0" applyFont="1" applyFill="1" applyBorder="1" applyAlignment="1">
      <alignment vertical="center"/>
    </xf>
    <xf numFmtId="0" fontId="9" fillId="3" borderId="20" xfId="13" applyFont="1" applyFill="1" applyBorder="1" applyAlignment="1">
      <alignment horizontal="center"/>
    </xf>
    <xf numFmtId="0" fontId="3" fillId="3" borderId="17" xfId="0" applyFont="1" applyFill="1" applyBorder="1"/>
    <xf numFmtId="0" fontId="3" fillId="0" borderId="5" xfId="13" applyBorder="1"/>
    <xf numFmtId="0" fontId="9" fillId="0" borderId="5" xfId="13" applyFont="1" applyBorder="1" applyAlignment="1">
      <alignment horizontal="center"/>
    </xf>
    <xf numFmtId="0" fontId="9" fillId="0" borderId="21" xfId="13" applyFont="1" applyBorder="1" applyAlignment="1">
      <alignment horizontal="center"/>
    </xf>
    <xf numFmtId="0" fontId="3" fillId="0" borderId="5" xfId="0" applyFont="1" applyBorder="1"/>
    <xf numFmtId="0" fontId="13" fillId="0" borderId="7" xfId="13" applyFont="1" applyBorder="1"/>
    <xf numFmtId="1" fontId="9" fillId="0" borderId="20" xfId="0" applyNumberFormat="1" applyFont="1" applyBorder="1" applyAlignment="1">
      <alignment horizontal="center"/>
    </xf>
    <xf numFmtId="0" fontId="3" fillId="0" borderId="7" xfId="13" applyBorder="1"/>
    <xf numFmtId="0" fontId="3" fillId="0" borderId="20" xfId="0" applyFont="1" applyBorder="1"/>
    <xf numFmtId="1" fontId="9" fillId="0" borderId="5" xfId="0" applyNumberFormat="1" applyFont="1" applyBorder="1" applyAlignment="1">
      <alignment horizontal="center"/>
    </xf>
    <xf numFmtId="0" fontId="0" fillId="0" borderId="7" xfId="0" applyBorder="1"/>
    <xf numFmtId="0" fontId="14" fillId="3" borderId="5" xfId="0" applyFont="1" applyFill="1" applyBorder="1"/>
    <xf numFmtId="0" fontId="14" fillId="3" borderId="7" xfId="0" applyFont="1" applyFill="1" applyBorder="1"/>
    <xf numFmtId="0" fontId="18" fillId="3" borderId="5" xfId="13" applyFont="1" applyFill="1" applyBorder="1" applyAlignment="1">
      <alignment horizontal="center"/>
    </xf>
    <xf numFmtId="0" fontId="20" fillId="3" borderId="7" xfId="0" applyFont="1" applyFill="1" applyBorder="1" applyAlignment="1">
      <alignment vertical="center"/>
    </xf>
    <xf numFmtId="0" fontId="14" fillId="3" borderId="5" xfId="13" applyFont="1" applyFill="1" applyBorder="1"/>
    <xf numFmtId="1" fontId="18" fillId="3" borderId="5" xfId="13" applyNumberFormat="1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0" fontId="14" fillId="4" borderId="20" xfId="0" applyFont="1" applyFill="1" applyBorder="1"/>
    <xf numFmtId="0" fontId="14" fillId="4" borderId="7" xfId="0" applyFont="1" applyFill="1" applyBorder="1"/>
    <xf numFmtId="1" fontId="28" fillId="4" borderId="5" xfId="0" applyNumberFormat="1" applyFont="1" applyFill="1" applyBorder="1" applyAlignment="1">
      <alignment horizontal="center"/>
    </xf>
    <xf numFmtId="1" fontId="14" fillId="3" borderId="5" xfId="0" applyNumberFormat="1" applyFont="1" applyFill="1" applyBorder="1" applyAlignment="1">
      <alignment horizontal="center"/>
    </xf>
    <xf numFmtId="1" fontId="18" fillId="3" borderId="5" xfId="0" applyNumberFormat="1" applyFont="1" applyFill="1" applyBorder="1" applyAlignment="1">
      <alignment horizontal="center"/>
    </xf>
    <xf numFmtId="165" fontId="3" fillId="0" borderId="5" xfId="4" applyNumberFormat="1" applyFont="1" applyFill="1" applyBorder="1" applyAlignment="1">
      <alignment horizontal="center"/>
    </xf>
    <xf numFmtId="165" fontId="18" fillId="4" borderId="5" xfId="13" applyNumberFormat="1" applyFont="1" applyFill="1" applyBorder="1" applyAlignment="1">
      <alignment horizontal="center"/>
    </xf>
    <xf numFmtId="2" fontId="3" fillId="0" borderId="5" xfId="4" applyNumberFormat="1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7" xfId="13" applyFill="1" applyBorder="1"/>
    <xf numFmtId="2" fontId="3" fillId="2" borderId="5" xfId="4" applyNumberFormat="1" applyFont="1" applyFill="1" applyBorder="1" applyAlignment="1">
      <alignment horizontal="center"/>
    </xf>
    <xf numFmtId="2" fontId="14" fillId="0" borderId="5" xfId="4" applyNumberFormat="1" applyFont="1" applyFill="1" applyBorder="1" applyAlignment="1">
      <alignment horizontal="center"/>
    </xf>
    <xf numFmtId="0" fontId="0" fillId="9" borderId="7" xfId="0" applyFill="1" applyBorder="1"/>
    <xf numFmtId="0" fontId="27" fillId="8" borderId="20" xfId="0" applyFont="1" applyFill="1" applyBorder="1"/>
    <xf numFmtId="0" fontId="27" fillId="8" borderId="7" xfId="0" applyFont="1" applyFill="1" applyBorder="1"/>
    <xf numFmtId="1" fontId="23" fillId="8" borderId="5" xfId="0" applyNumberFormat="1" applyFont="1" applyFill="1" applyBorder="1" applyAlignment="1">
      <alignment horizontal="center"/>
    </xf>
    <xf numFmtId="2" fontId="18" fillId="3" borderId="20" xfId="0" applyNumberFormat="1" applyFont="1" applyFill="1" applyBorder="1" applyAlignment="1">
      <alignment horizontal="center"/>
    </xf>
    <xf numFmtId="0" fontId="14" fillId="0" borderId="7" xfId="0" applyFont="1" applyBorder="1"/>
    <xf numFmtId="1" fontId="4" fillId="3" borderId="0" xfId="0" applyNumberFormat="1" applyFont="1" applyFill="1" applyAlignment="1">
      <alignment horizontal="center"/>
    </xf>
    <xf numFmtId="0" fontId="3" fillId="10" borderId="7" xfId="13" applyFill="1" applyBorder="1"/>
    <xf numFmtId="0" fontId="3" fillId="10" borderId="7" xfId="0" applyFont="1" applyFill="1" applyBorder="1"/>
    <xf numFmtId="1" fontId="4" fillId="3" borderId="5" xfId="0" applyNumberFormat="1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" fontId="13" fillId="2" borderId="5" xfId="0" applyNumberFormat="1" applyFont="1" applyFill="1" applyBorder="1" applyAlignment="1">
      <alignment horizontal="center"/>
    </xf>
    <xf numFmtId="9" fontId="0" fillId="0" borderId="5" xfId="4" applyFont="1" applyBorder="1"/>
    <xf numFmtId="1" fontId="0" fillId="0" borderId="5" xfId="0" applyNumberFormat="1" applyBorder="1"/>
    <xf numFmtId="1" fontId="4" fillId="4" borderId="5" xfId="0" applyNumberFormat="1" applyFont="1" applyFill="1" applyBorder="1"/>
    <xf numFmtId="9" fontId="4" fillId="4" borderId="5" xfId="0" applyNumberFormat="1" applyFont="1" applyFill="1" applyBorder="1"/>
    <xf numFmtId="0" fontId="5" fillId="11" borderId="5" xfId="1" applyFont="1" applyFill="1" applyBorder="1" applyAlignment="1" applyProtection="1">
      <alignment horizontal="center" vertical="center"/>
      <protection locked="0"/>
    </xf>
    <xf numFmtId="1" fontId="5" fillId="11" borderId="5" xfId="1" applyNumberFormat="1" applyFont="1" applyFill="1" applyBorder="1" applyAlignment="1" applyProtection="1">
      <alignment horizontal="center" vertical="center"/>
      <protection locked="0"/>
    </xf>
    <xf numFmtId="9" fontId="5" fillId="11" borderId="5" xfId="1" applyNumberFormat="1" applyFont="1" applyFill="1" applyBorder="1" applyAlignment="1" applyProtection="1">
      <alignment horizontal="center" vertical="center"/>
      <protection locked="0"/>
    </xf>
    <xf numFmtId="10" fontId="9" fillId="3" borderId="5" xfId="0" applyNumberFormat="1" applyFont="1" applyFill="1" applyBorder="1" applyAlignment="1">
      <alignment horizontal="center"/>
    </xf>
    <xf numFmtId="10" fontId="9" fillId="2" borderId="5" xfId="0" applyNumberFormat="1" applyFon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9" fillId="3" borderId="5" xfId="4" applyNumberFormat="1" applyFont="1" applyFill="1" applyBorder="1" applyAlignment="1">
      <alignment horizontal="center"/>
    </xf>
    <xf numFmtId="10" fontId="9" fillId="3" borderId="5" xfId="4" applyNumberFormat="1" applyFont="1" applyFill="1" applyBorder="1"/>
    <xf numFmtId="10" fontId="9" fillId="3" borderId="40" xfId="0" applyNumberFormat="1" applyFont="1" applyFill="1" applyBorder="1" applyAlignment="1">
      <alignment horizontal="center"/>
    </xf>
    <xf numFmtId="10" fontId="9" fillId="2" borderId="40" xfId="0" applyNumberFormat="1" applyFont="1" applyFill="1" applyBorder="1" applyAlignment="1">
      <alignment horizontal="center"/>
    </xf>
    <xf numFmtId="0" fontId="0" fillId="12" borderId="7" xfId="0" applyFill="1" applyBorder="1"/>
    <xf numFmtId="10" fontId="9" fillId="3" borderId="6" xfId="9" applyNumberFormat="1" applyFont="1" applyFill="1" applyBorder="1" applyAlignment="1">
      <alignment horizontal="center" vertical="center"/>
    </xf>
    <xf numFmtId="10" fontId="9" fillId="3" borderId="20" xfId="0" applyNumberFormat="1" applyFon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0" fontId="0" fillId="3" borderId="5" xfId="0" applyNumberFormat="1" applyFill="1" applyBorder="1"/>
    <xf numFmtId="166" fontId="0" fillId="0" borderId="0" xfId="0" applyNumberFormat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0" fontId="15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1" fontId="15" fillId="3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/>
    </xf>
    <xf numFmtId="1" fontId="0" fillId="0" borderId="0" xfId="0" applyNumberFormat="1"/>
    <xf numFmtId="10" fontId="13" fillId="0" borderId="5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9" fontId="0" fillId="0" borderId="0" xfId="4" applyFont="1" applyBorder="1"/>
    <xf numFmtId="9" fontId="4" fillId="4" borderId="0" xfId="0" applyNumberFormat="1" applyFont="1" applyFill="1" applyBorder="1"/>
    <xf numFmtId="10" fontId="0" fillId="0" borderId="5" xfId="4" applyNumberFormat="1" applyFont="1" applyBorder="1"/>
    <xf numFmtId="10" fontId="0" fillId="0" borderId="0" xfId="4" applyNumberFormat="1" applyFont="1" applyBorder="1"/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15" fillId="0" borderId="0" xfId="0" applyNumberFormat="1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10" fontId="0" fillId="0" borderId="0" xfId="4" applyNumberFormat="1" applyFont="1"/>
    <xf numFmtId="10" fontId="0" fillId="0" borderId="0" xfId="0" applyNumberFormat="1"/>
    <xf numFmtId="2" fontId="15" fillId="0" borderId="18" xfId="0" applyNumberFormat="1" applyFont="1" applyFill="1" applyBorder="1" applyAlignment="1">
      <alignment horizontal="center" vertical="center"/>
    </xf>
    <xf numFmtId="2" fontId="15" fillId="0" borderId="33" xfId="0" applyNumberFormat="1" applyFont="1" applyFill="1" applyBorder="1" applyAlignment="1">
      <alignment horizontal="center" vertical="center"/>
    </xf>
    <xf numFmtId="2" fontId="15" fillId="0" borderId="14" xfId="0" applyNumberFormat="1" applyFont="1" applyFill="1" applyBorder="1" applyAlignment="1">
      <alignment horizontal="center" vertical="center"/>
    </xf>
    <xf numFmtId="10" fontId="15" fillId="0" borderId="27" xfId="0" applyNumberFormat="1" applyFont="1" applyFill="1" applyBorder="1" applyAlignment="1">
      <alignment horizontal="center" vertical="center"/>
    </xf>
    <xf numFmtId="10" fontId="15" fillId="0" borderId="4" xfId="0" applyNumberFormat="1" applyFont="1" applyFill="1" applyBorder="1" applyAlignment="1">
      <alignment horizontal="center" vertical="center"/>
    </xf>
    <xf numFmtId="10" fontId="15" fillId="0" borderId="34" xfId="0" applyNumberFormat="1" applyFont="1" applyFill="1" applyBorder="1" applyAlignment="1">
      <alignment horizontal="center" vertical="center"/>
    </xf>
    <xf numFmtId="10" fontId="15" fillId="0" borderId="30" xfId="0" applyNumberFormat="1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10" fontId="15" fillId="0" borderId="29" xfId="0" applyNumberFormat="1" applyFont="1" applyFill="1" applyBorder="1" applyAlignment="1">
      <alignment horizontal="center" vertical="center"/>
    </xf>
    <xf numFmtId="10" fontId="15" fillId="0" borderId="35" xfId="0" applyNumberFormat="1" applyFont="1" applyFill="1" applyBorder="1" applyAlignment="1">
      <alignment horizontal="center" vertical="center"/>
    </xf>
    <xf numFmtId="10" fontId="15" fillId="0" borderId="23" xfId="0" applyNumberFormat="1" applyFont="1" applyFill="1" applyBorder="1" applyAlignment="1">
      <alignment horizontal="center" vertical="center"/>
    </xf>
    <xf numFmtId="10" fontId="15" fillId="0" borderId="36" xfId="0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9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0" xfId="0" applyNumberFormat="1" applyFont="1" applyFill="1"/>
  </cellXfs>
  <cellStyles count="15">
    <cellStyle name="Comma 6" xfId="3" xr:uid="{02CA124B-6531-4C46-986F-9EFBE4DBF77A}"/>
    <cellStyle name="Heading 1 2" xfId="1" xr:uid="{61D1FBD4-9DBC-4C82-8A84-87AB8876449B}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4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0992-BE26-4E4E-BD29-2E338CD717F8}">
  <dimension ref="A1:H8"/>
  <sheetViews>
    <sheetView showGridLines="0" workbookViewId="0">
      <selection activeCell="F5" sqref="F5"/>
    </sheetView>
  </sheetViews>
  <sheetFormatPr defaultRowHeight="15"/>
  <cols>
    <col min="1" max="1" width="37.140625" bestFit="1" customWidth="1"/>
    <col min="2" max="6" width="11.85546875" customWidth="1"/>
    <col min="7" max="7" width="15.85546875" bestFit="1" customWidth="1"/>
    <col min="8" max="8" width="17.85546875" bestFit="1" customWidth="1"/>
  </cols>
  <sheetData>
    <row r="1" spans="1:8" ht="15.75" thickBot="1">
      <c r="A1" s="90" t="s">
        <v>91</v>
      </c>
      <c r="B1" s="99">
        <v>2015</v>
      </c>
      <c r="C1" s="99">
        <v>2020</v>
      </c>
      <c r="D1" s="99" t="s">
        <v>25</v>
      </c>
      <c r="E1" s="99" t="s">
        <v>6</v>
      </c>
      <c r="F1" s="99" t="s">
        <v>15</v>
      </c>
      <c r="G1" s="91" t="s">
        <v>92</v>
      </c>
      <c r="H1" s="91" t="s">
        <v>93</v>
      </c>
    </row>
    <row r="2" spans="1:8">
      <c r="A2" s="92"/>
      <c r="B2" s="93"/>
      <c r="C2" s="93"/>
      <c r="D2" s="93"/>
      <c r="E2" s="93"/>
      <c r="F2" s="93"/>
      <c r="G2" s="93"/>
      <c r="H2" s="93"/>
    </row>
    <row r="3" spans="1:8" ht="15.75" thickBot="1">
      <c r="A3" s="94" t="s">
        <v>26</v>
      </c>
      <c r="B3" s="95">
        <v>1594</v>
      </c>
      <c r="C3" s="95">
        <v>2040</v>
      </c>
      <c r="D3" s="95">
        <v>2200</v>
      </c>
      <c r="E3" s="95">
        <v>2870</v>
      </c>
      <c r="F3" s="95">
        <v>3675</v>
      </c>
      <c r="G3" s="96">
        <v>5.0500000000000003E-2</v>
      </c>
      <c r="H3" s="96">
        <v>5.8599999999999999E-2</v>
      </c>
    </row>
    <row r="4" spans="1:8" ht="15.75" thickBot="1">
      <c r="A4" s="94" t="s">
        <v>29</v>
      </c>
      <c r="B4" s="95">
        <v>507</v>
      </c>
      <c r="C4" s="95">
        <v>551</v>
      </c>
      <c r="D4" s="95">
        <v>582</v>
      </c>
      <c r="E4" s="95">
        <v>675</v>
      </c>
      <c r="F4" s="95">
        <v>822</v>
      </c>
      <c r="G4" s="96">
        <v>1.67E-2</v>
      </c>
      <c r="H4" s="96">
        <v>3.9100000000000003E-2</v>
      </c>
    </row>
    <row r="5" spans="1:8" ht="15.75" thickBot="1">
      <c r="A5" s="94" t="s">
        <v>28</v>
      </c>
      <c r="B5" s="95">
        <v>299</v>
      </c>
      <c r="C5" s="95">
        <v>317</v>
      </c>
      <c r="D5" s="95">
        <v>335</v>
      </c>
      <c r="E5" s="95">
        <v>397</v>
      </c>
      <c r="F5" s="95">
        <v>465</v>
      </c>
      <c r="G5" s="96">
        <v>1.1599999999999999E-2</v>
      </c>
      <c r="H5" s="96">
        <v>3.73E-2</v>
      </c>
    </row>
    <row r="6" spans="1:8" ht="15.75" thickBot="1">
      <c r="A6" s="94" t="s">
        <v>30</v>
      </c>
      <c r="B6" s="95">
        <v>80</v>
      </c>
      <c r="C6" s="95">
        <v>83</v>
      </c>
      <c r="D6" s="95">
        <v>88</v>
      </c>
      <c r="E6" s="95">
        <v>105</v>
      </c>
      <c r="F6" s="95">
        <v>124</v>
      </c>
      <c r="G6" s="96">
        <v>8.0999999999999996E-3</v>
      </c>
      <c r="H6" s="96">
        <v>3.9399999999999998E-2</v>
      </c>
    </row>
    <row r="7" spans="1:8" ht="15.75" thickBot="1">
      <c r="A7" s="94" t="s">
        <v>61</v>
      </c>
      <c r="B7" s="95">
        <v>274</v>
      </c>
      <c r="C7" s="95">
        <v>271</v>
      </c>
      <c r="D7" s="95">
        <v>289</v>
      </c>
      <c r="E7" s="95">
        <v>352</v>
      </c>
      <c r="F7" s="95">
        <v>425</v>
      </c>
      <c r="G7" s="96">
        <v>-2.0999999999999999E-3</v>
      </c>
      <c r="H7" s="96">
        <v>4.3799999999999999E-2</v>
      </c>
    </row>
    <row r="8" spans="1:8">
      <c r="A8" s="92" t="s">
        <v>36</v>
      </c>
      <c r="B8" s="97">
        <v>2754</v>
      </c>
      <c r="C8" s="97">
        <v>3261</v>
      </c>
      <c r="D8" s="97">
        <v>3494</v>
      </c>
      <c r="E8" s="97">
        <v>4400</v>
      </c>
      <c r="F8" s="97">
        <v>5511</v>
      </c>
      <c r="G8" s="98">
        <v>3.44E-2</v>
      </c>
      <c r="H8" s="98">
        <v>5.1900000000000002E-2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20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15</v>
      </c>
    </row>
    <row r="3" spans="1:19">
      <c r="A3" s="19" t="s">
        <v>16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13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17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18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19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21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S96"/>
  <sheetViews>
    <sheetView showGridLines="0" zoomScaleNormal="100" workbookViewId="0">
      <pane ySplit="1" topLeftCell="A2" activePane="bottomLeft" state="frozen"/>
      <selection pane="bottomLeft" activeCell="D7" sqref="D7"/>
    </sheetView>
  </sheetViews>
  <sheetFormatPr defaultColWidth="9" defaultRowHeight="15"/>
  <cols>
    <col min="1" max="1" width="14.28515625" style="1" bestFit="1" customWidth="1"/>
    <col min="2" max="2" width="25.42578125" style="1" customWidth="1"/>
    <col min="3" max="3" width="35.5703125" style="1" customWidth="1"/>
    <col min="4" max="4" width="8" style="1" customWidth="1"/>
    <col min="5" max="10" width="7.5703125" style="1" bestFit="1" customWidth="1"/>
    <col min="11" max="11" width="7.5703125" style="1" customWidth="1"/>
    <col min="12" max="19" width="8.5703125" style="1" bestFit="1" customWidth="1"/>
    <col min="20" max="16384" width="9" style="1"/>
  </cols>
  <sheetData>
    <row r="1" spans="1:19">
      <c r="A1" s="24" t="s">
        <v>14</v>
      </c>
      <c r="B1" s="24" t="s">
        <v>23</v>
      </c>
      <c r="C1" s="24" t="s">
        <v>24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</row>
    <row r="2" spans="1:19">
      <c r="A2" s="32" t="s">
        <v>27</v>
      </c>
      <c r="B2" s="33" t="s">
        <v>43</v>
      </c>
      <c r="C2" s="39" t="str">
        <f>'Production by Company'!B2</f>
        <v>Kukdo Chemical India Private Limited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40</v>
      </c>
      <c r="J2" s="36">
        <v>40</v>
      </c>
      <c r="K2" s="36">
        <v>40</v>
      </c>
      <c r="L2" s="36">
        <v>40</v>
      </c>
      <c r="M2" s="36">
        <v>40</v>
      </c>
      <c r="N2" s="36">
        <v>40</v>
      </c>
      <c r="O2" s="36">
        <v>40</v>
      </c>
      <c r="P2" s="36">
        <v>40</v>
      </c>
      <c r="Q2" s="36">
        <v>40</v>
      </c>
      <c r="R2" s="36">
        <v>40</v>
      </c>
      <c r="S2" s="36">
        <v>40</v>
      </c>
    </row>
    <row r="3" spans="1:19">
      <c r="A3" s="32" t="s">
        <v>27</v>
      </c>
      <c r="B3" s="42" t="s">
        <v>47</v>
      </c>
      <c r="C3" s="40" t="s">
        <v>46</v>
      </c>
      <c r="D3" s="36">
        <v>44</v>
      </c>
      <c r="E3" s="36">
        <v>44</v>
      </c>
      <c r="F3" s="36">
        <v>44</v>
      </c>
      <c r="G3" s="36">
        <v>66</v>
      </c>
      <c r="H3" s="36">
        <v>66</v>
      </c>
      <c r="I3" s="36">
        <v>66</v>
      </c>
      <c r="J3" s="36">
        <v>66</v>
      </c>
      <c r="K3" s="36">
        <v>66</v>
      </c>
      <c r="L3" s="36">
        <v>66</v>
      </c>
      <c r="M3" s="36">
        <v>66</v>
      </c>
      <c r="N3" s="36">
        <v>90</v>
      </c>
      <c r="O3" s="36">
        <v>90</v>
      </c>
      <c r="P3" s="36">
        <v>90</v>
      </c>
      <c r="Q3" s="36">
        <v>90</v>
      </c>
      <c r="R3" s="36">
        <v>90</v>
      </c>
      <c r="S3" s="36">
        <v>90</v>
      </c>
    </row>
    <row r="4" spans="1:19" ht="14.25" customHeight="1">
      <c r="A4" s="32" t="s">
        <v>27</v>
      </c>
      <c r="B4" s="33" t="s">
        <v>44</v>
      </c>
      <c r="C4" s="38" t="s">
        <v>59</v>
      </c>
      <c r="D4" s="36">
        <v>40</v>
      </c>
      <c r="E4" s="36">
        <v>40</v>
      </c>
      <c r="F4" s="36">
        <v>40</v>
      </c>
      <c r="G4" s="36">
        <v>40</v>
      </c>
      <c r="H4" s="36">
        <v>40</v>
      </c>
      <c r="I4" s="36">
        <v>40</v>
      </c>
      <c r="J4" s="36">
        <v>40</v>
      </c>
      <c r="K4" s="36">
        <v>40</v>
      </c>
      <c r="L4" s="36">
        <v>40</v>
      </c>
      <c r="M4" s="36">
        <v>50</v>
      </c>
      <c r="N4" s="36">
        <v>50</v>
      </c>
      <c r="O4" s="36">
        <v>50</v>
      </c>
      <c r="P4" s="36">
        <v>50</v>
      </c>
      <c r="Q4" s="36">
        <v>50</v>
      </c>
      <c r="R4" s="36">
        <v>50</v>
      </c>
      <c r="S4" s="36">
        <v>50</v>
      </c>
    </row>
    <row r="5" spans="1:19" s="51" customFormat="1">
      <c r="A5" s="32" t="s">
        <v>27</v>
      </c>
      <c r="B5" s="42" t="s">
        <v>52</v>
      </c>
      <c r="C5" s="38" t="s">
        <v>60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25</v>
      </c>
      <c r="N5" s="36">
        <v>25</v>
      </c>
      <c r="O5" s="36">
        <v>25</v>
      </c>
      <c r="P5" s="36">
        <v>25</v>
      </c>
      <c r="Q5" s="36">
        <v>25</v>
      </c>
      <c r="R5" s="36">
        <v>25</v>
      </c>
      <c r="S5" s="36">
        <v>25</v>
      </c>
    </row>
    <row r="6" spans="1:19" s="51" customFormat="1">
      <c r="A6" s="32" t="s">
        <v>27</v>
      </c>
      <c r="B6" s="42" t="s">
        <v>62</v>
      </c>
      <c r="C6" s="38" t="s">
        <v>63</v>
      </c>
      <c r="D6" s="36">
        <v>0</v>
      </c>
      <c r="E6" s="36">
        <v>0</v>
      </c>
      <c r="F6" s="36">
        <v>0</v>
      </c>
      <c r="G6" s="36">
        <v>0</v>
      </c>
      <c r="H6" s="36">
        <v>30</v>
      </c>
      <c r="I6" s="36">
        <v>30</v>
      </c>
      <c r="J6" s="36">
        <v>30</v>
      </c>
      <c r="K6" s="36">
        <v>30</v>
      </c>
      <c r="L6" s="36">
        <v>30</v>
      </c>
      <c r="M6" s="36">
        <v>30</v>
      </c>
      <c r="N6" s="36">
        <v>30</v>
      </c>
      <c r="O6" s="36">
        <v>30</v>
      </c>
      <c r="P6" s="36">
        <v>30</v>
      </c>
      <c r="Q6" s="36">
        <v>30</v>
      </c>
      <c r="R6" s="36">
        <v>30</v>
      </c>
      <c r="S6" s="36">
        <v>30</v>
      </c>
    </row>
    <row r="7" spans="1:19">
      <c r="A7" s="132" t="s">
        <v>27</v>
      </c>
      <c r="B7" s="132"/>
      <c r="C7" s="135" t="s">
        <v>37</v>
      </c>
      <c r="D7" s="134">
        <f t="shared" ref="D7" si="0">SUM(D2:D6)</f>
        <v>84</v>
      </c>
      <c r="E7" s="134">
        <f t="shared" ref="E7:S7" si="1">SUM(E2:E6)</f>
        <v>84</v>
      </c>
      <c r="F7" s="134">
        <f t="shared" si="1"/>
        <v>84</v>
      </c>
      <c r="G7" s="134">
        <f t="shared" si="1"/>
        <v>106</v>
      </c>
      <c r="H7" s="134">
        <f t="shared" si="1"/>
        <v>136</v>
      </c>
      <c r="I7" s="134">
        <f t="shared" si="1"/>
        <v>176</v>
      </c>
      <c r="J7" s="134">
        <f t="shared" si="1"/>
        <v>176</v>
      </c>
      <c r="K7" s="134">
        <f t="shared" si="1"/>
        <v>176</v>
      </c>
      <c r="L7" s="134">
        <f t="shared" si="1"/>
        <v>176</v>
      </c>
      <c r="M7" s="134">
        <f t="shared" si="1"/>
        <v>211</v>
      </c>
      <c r="N7" s="134">
        <f t="shared" si="1"/>
        <v>235</v>
      </c>
      <c r="O7" s="134">
        <f t="shared" si="1"/>
        <v>235</v>
      </c>
      <c r="P7" s="134">
        <f t="shared" si="1"/>
        <v>235</v>
      </c>
      <c r="Q7" s="134">
        <f t="shared" si="1"/>
        <v>235</v>
      </c>
      <c r="R7" s="134">
        <f t="shared" si="1"/>
        <v>235</v>
      </c>
      <c r="S7" s="134">
        <f t="shared" si="1"/>
        <v>235</v>
      </c>
    </row>
    <row r="8" spans="1:19">
      <c r="A8" s="32" t="s">
        <v>94</v>
      </c>
      <c r="B8" s="33" t="s">
        <v>152</v>
      </c>
      <c r="C8" s="100" t="s">
        <v>95</v>
      </c>
      <c r="D8" s="36">
        <v>70</v>
      </c>
      <c r="E8" s="36">
        <v>70</v>
      </c>
      <c r="F8" s="36">
        <v>70</v>
      </c>
      <c r="G8" s="36">
        <v>70</v>
      </c>
      <c r="H8" s="36">
        <v>70</v>
      </c>
      <c r="I8" s="36">
        <v>70</v>
      </c>
      <c r="J8" s="36">
        <v>70</v>
      </c>
      <c r="K8" s="36">
        <v>70</v>
      </c>
      <c r="L8" s="36">
        <v>70</v>
      </c>
      <c r="M8" s="36">
        <v>70</v>
      </c>
      <c r="N8" s="36">
        <v>70</v>
      </c>
      <c r="O8" s="36">
        <v>70</v>
      </c>
      <c r="P8" s="36">
        <v>70</v>
      </c>
      <c r="Q8" s="36">
        <v>70</v>
      </c>
      <c r="R8" s="36">
        <v>70</v>
      </c>
      <c r="S8" s="36">
        <v>70</v>
      </c>
    </row>
    <row r="9" spans="1:19">
      <c r="A9" s="32" t="s">
        <v>94</v>
      </c>
      <c r="B9" s="33" t="s">
        <v>153</v>
      </c>
      <c r="C9" s="100" t="s">
        <v>95</v>
      </c>
      <c r="D9" s="36">
        <v>100</v>
      </c>
      <c r="E9" s="36">
        <v>100</v>
      </c>
      <c r="F9" s="36">
        <v>120</v>
      </c>
      <c r="G9" s="36">
        <v>120</v>
      </c>
      <c r="H9" s="36">
        <v>150</v>
      </c>
      <c r="I9" s="36">
        <v>150</v>
      </c>
      <c r="J9" s="36">
        <v>150</v>
      </c>
      <c r="K9" s="36">
        <v>150</v>
      </c>
      <c r="L9" s="36">
        <v>150</v>
      </c>
      <c r="M9" s="36">
        <v>150</v>
      </c>
      <c r="N9" s="36">
        <v>150</v>
      </c>
      <c r="O9" s="36">
        <v>150</v>
      </c>
      <c r="P9" s="36">
        <v>150</v>
      </c>
      <c r="Q9" s="36">
        <v>150</v>
      </c>
      <c r="R9" s="36">
        <v>150</v>
      </c>
      <c r="S9" s="36">
        <v>150</v>
      </c>
    </row>
    <row r="10" spans="1:19">
      <c r="A10" s="33" t="s">
        <v>94</v>
      </c>
      <c r="B10" s="33" t="s">
        <v>154</v>
      </c>
      <c r="C10" s="100" t="s">
        <v>96</v>
      </c>
      <c r="D10" s="36">
        <v>247</v>
      </c>
      <c r="E10" s="36">
        <v>247</v>
      </c>
      <c r="F10" s="36">
        <v>247</v>
      </c>
      <c r="G10" s="36">
        <v>247</v>
      </c>
      <c r="H10" s="36">
        <v>247</v>
      </c>
      <c r="I10" s="36">
        <v>247</v>
      </c>
      <c r="J10" s="36">
        <v>247</v>
      </c>
      <c r="K10" s="36">
        <v>247</v>
      </c>
      <c r="L10" s="36">
        <v>247</v>
      </c>
      <c r="M10" s="36">
        <v>247</v>
      </c>
      <c r="N10" s="36">
        <v>247</v>
      </c>
      <c r="O10" s="36">
        <v>247</v>
      </c>
      <c r="P10" s="36">
        <v>247</v>
      </c>
      <c r="Q10" s="36">
        <v>247</v>
      </c>
      <c r="R10" s="36">
        <v>247</v>
      </c>
      <c r="S10" s="36">
        <v>247</v>
      </c>
    </row>
    <row r="11" spans="1:19">
      <c r="A11" s="33" t="s">
        <v>94</v>
      </c>
      <c r="B11" s="54" t="s">
        <v>155</v>
      </c>
      <c r="C11" s="102" t="s">
        <v>97</v>
      </c>
      <c r="D11" s="36">
        <v>120</v>
      </c>
      <c r="E11" s="36">
        <v>120</v>
      </c>
      <c r="F11" s="36">
        <v>120</v>
      </c>
      <c r="G11" s="36">
        <v>130</v>
      </c>
      <c r="H11" s="36">
        <v>130</v>
      </c>
      <c r="I11" s="36">
        <v>130</v>
      </c>
      <c r="J11" s="36">
        <v>130</v>
      </c>
      <c r="K11" s="36">
        <v>130</v>
      </c>
      <c r="L11" s="36">
        <v>130</v>
      </c>
      <c r="M11" s="36">
        <v>130</v>
      </c>
      <c r="N11" s="36">
        <v>130</v>
      </c>
      <c r="O11" s="36">
        <v>130</v>
      </c>
      <c r="P11" s="36">
        <v>130</v>
      </c>
      <c r="Q11" s="36">
        <v>130</v>
      </c>
      <c r="R11" s="36">
        <v>130</v>
      </c>
      <c r="S11" s="36">
        <v>130</v>
      </c>
    </row>
    <row r="12" spans="1:19">
      <c r="A12" s="33" t="s">
        <v>94</v>
      </c>
      <c r="B12" s="118" t="s">
        <v>154</v>
      </c>
      <c r="C12" s="119" t="s">
        <v>98</v>
      </c>
      <c r="D12" s="120">
        <v>80</v>
      </c>
      <c r="E12" s="120">
        <v>80</v>
      </c>
      <c r="F12" s="120">
        <v>200</v>
      </c>
      <c r="G12" s="120">
        <v>200</v>
      </c>
      <c r="H12" s="120">
        <v>200</v>
      </c>
      <c r="I12" s="120">
        <v>200</v>
      </c>
      <c r="J12" s="120">
        <v>200</v>
      </c>
      <c r="K12" s="120">
        <v>200</v>
      </c>
      <c r="L12" s="120">
        <v>200</v>
      </c>
      <c r="M12" s="120">
        <v>200</v>
      </c>
      <c r="N12" s="120">
        <v>200</v>
      </c>
      <c r="O12" s="120">
        <v>200</v>
      </c>
      <c r="P12" s="120">
        <v>200</v>
      </c>
      <c r="Q12" s="120">
        <v>200</v>
      </c>
      <c r="R12" s="120">
        <v>200</v>
      </c>
      <c r="S12" s="120">
        <v>200</v>
      </c>
    </row>
    <row r="13" spans="1:19">
      <c r="A13" s="33" t="s">
        <v>94</v>
      </c>
      <c r="B13" s="121" t="s">
        <v>156</v>
      </c>
      <c r="C13" s="119" t="s">
        <v>99</v>
      </c>
      <c r="D13" s="36">
        <v>75</v>
      </c>
      <c r="E13" s="36">
        <v>75</v>
      </c>
      <c r="F13" s="36">
        <v>95</v>
      </c>
      <c r="G13" s="36">
        <v>95</v>
      </c>
      <c r="H13" s="36">
        <v>95</v>
      </c>
      <c r="I13" s="36">
        <v>95</v>
      </c>
      <c r="J13" s="36">
        <v>95</v>
      </c>
      <c r="K13" s="36">
        <v>95</v>
      </c>
      <c r="L13" s="36">
        <v>95</v>
      </c>
      <c r="M13" s="36">
        <v>95</v>
      </c>
      <c r="N13" s="36">
        <v>95</v>
      </c>
      <c r="O13" s="36">
        <v>95</v>
      </c>
      <c r="P13" s="36">
        <v>95</v>
      </c>
      <c r="Q13" s="36">
        <v>95</v>
      </c>
      <c r="R13" s="36">
        <v>95</v>
      </c>
      <c r="S13" s="36">
        <v>95</v>
      </c>
    </row>
    <row r="14" spans="1:19">
      <c r="A14" s="33" t="s">
        <v>94</v>
      </c>
      <c r="B14" s="121" t="s">
        <v>157</v>
      </c>
      <c r="C14" s="119" t="s">
        <v>158</v>
      </c>
      <c r="D14" s="36">
        <v>60</v>
      </c>
      <c r="E14" s="36">
        <v>60</v>
      </c>
      <c r="F14" s="36">
        <v>60</v>
      </c>
      <c r="G14" s="36">
        <v>60</v>
      </c>
      <c r="H14" s="36">
        <v>80</v>
      </c>
      <c r="I14" s="36">
        <v>80</v>
      </c>
      <c r="J14" s="36">
        <v>80</v>
      </c>
      <c r="K14" s="36">
        <v>80</v>
      </c>
      <c r="L14" s="36">
        <v>80</v>
      </c>
      <c r="M14" s="36">
        <v>80</v>
      </c>
      <c r="N14" s="36">
        <v>80</v>
      </c>
      <c r="O14" s="36">
        <v>80</v>
      </c>
      <c r="P14" s="36">
        <v>80</v>
      </c>
      <c r="Q14" s="36">
        <v>80</v>
      </c>
      <c r="R14" s="36">
        <v>80</v>
      </c>
      <c r="S14" s="36">
        <v>80</v>
      </c>
    </row>
    <row r="15" spans="1:19">
      <c r="A15" s="33" t="s">
        <v>94</v>
      </c>
      <c r="B15" s="118" t="s">
        <v>159</v>
      </c>
      <c r="C15" s="119" t="s">
        <v>101</v>
      </c>
      <c r="D15" s="120">
        <v>117</v>
      </c>
      <c r="E15" s="120">
        <v>117</v>
      </c>
      <c r="F15" s="120">
        <v>117</v>
      </c>
      <c r="G15" s="120">
        <v>117</v>
      </c>
      <c r="H15" s="120">
        <v>117</v>
      </c>
      <c r="I15" s="120">
        <v>117</v>
      </c>
      <c r="J15" s="120">
        <v>117</v>
      </c>
      <c r="K15" s="120">
        <v>117</v>
      </c>
      <c r="L15" s="120">
        <v>117</v>
      </c>
      <c r="M15" s="120">
        <v>117</v>
      </c>
      <c r="N15" s="120">
        <v>117</v>
      </c>
      <c r="O15" s="120">
        <v>117</v>
      </c>
      <c r="P15" s="120">
        <v>117</v>
      </c>
      <c r="Q15" s="120">
        <v>117</v>
      </c>
      <c r="R15" s="120">
        <v>117</v>
      </c>
      <c r="S15" s="120">
        <v>117</v>
      </c>
    </row>
    <row r="16" spans="1:19">
      <c r="A16" s="33" t="s">
        <v>94</v>
      </c>
      <c r="B16" s="118" t="s">
        <v>160</v>
      </c>
      <c r="C16" s="119" t="s">
        <v>102</v>
      </c>
      <c r="D16" s="120">
        <v>75</v>
      </c>
      <c r="E16" s="120">
        <v>75</v>
      </c>
      <c r="F16" s="120">
        <v>75</v>
      </c>
      <c r="G16" s="120">
        <v>75</v>
      </c>
      <c r="H16" s="120">
        <v>75</v>
      </c>
      <c r="I16" s="120">
        <v>75</v>
      </c>
      <c r="J16" s="120">
        <v>75</v>
      </c>
      <c r="K16" s="120">
        <v>75</v>
      </c>
      <c r="L16" s="120">
        <v>75</v>
      </c>
      <c r="M16" s="120">
        <v>75</v>
      </c>
      <c r="N16" s="120">
        <v>75</v>
      </c>
      <c r="O16" s="120">
        <v>75</v>
      </c>
      <c r="P16" s="120">
        <v>75</v>
      </c>
      <c r="Q16" s="120">
        <v>75</v>
      </c>
      <c r="R16" s="120">
        <v>75</v>
      </c>
      <c r="S16" s="120">
        <v>75</v>
      </c>
    </row>
    <row r="17" spans="1:19">
      <c r="A17" s="33" t="s">
        <v>94</v>
      </c>
      <c r="B17" s="121" t="s">
        <v>161</v>
      </c>
      <c r="C17" s="119" t="s">
        <v>103</v>
      </c>
      <c r="D17" s="120">
        <v>58</v>
      </c>
      <c r="E17" s="120">
        <v>58</v>
      </c>
      <c r="F17" s="120">
        <v>58</v>
      </c>
      <c r="G17" s="120">
        <v>58</v>
      </c>
      <c r="H17" s="120">
        <v>58</v>
      </c>
      <c r="I17" s="120">
        <v>58</v>
      </c>
      <c r="J17" s="120">
        <v>58</v>
      </c>
      <c r="K17" s="120">
        <v>58</v>
      </c>
      <c r="L17" s="120">
        <v>58</v>
      </c>
      <c r="M17" s="120">
        <v>58</v>
      </c>
      <c r="N17" s="120">
        <v>58</v>
      </c>
      <c r="O17" s="120">
        <v>58</v>
      </c>
      <c r="P17" s="120">
        <v>58</v>
      </c>
      <c r="Q17" s="120">
        <v>58</v>
      </c>
      <c r="R17" s="120">
        <v>58</v>
      </c>
      <c r="S17" s="120">
        <v>58</v>
      </c>
    </row>
    <row r="18" spans="1:19">
      <c r="A18" s="33" t="s">
        <v>94</v>
      </c>
      <c r="B18" s="118" t="s">
        <v>162</v>
      </c>
      <c r="C18" s="119" t="s">
        <v>104</v>
      </c>
      <c r="D18" s="120">
        <v>50</v>
      </c>
      <c r="E18" s="120">
        <v>50</v>
      </c>
      <c r="F18" s="120">
        <v>50</v>
      </c>
      <c r="G18" s="120">
        <v>50</v>
      </c>
      <c r="H18" s="120">
        <v>50</v>
      </c>
      <c r="I18" s="120">
        <v>50</v>
      </c>
      <c r="J18" s="120">
        <v>50</v>
      </c>
      <c r="K18" s="120">
        <v>50</v>
      </c>
      <c r="L18" s="120">
        <v>50</v>
      </c>
      <c r="M18" s="120">
        <v>50</v>
      </c>
      <c r="N18" s="120">
        <v>50</v>
      </c>
      <c r="O18" s="120">
        <v>50</v>
      </c>
      <c r="P18" s="120">
        <v>50</v>
      </c>
      <c r="Q18" s="120">
        <v>50</v>
      </c>
      <c r="R18" s="120">
        <v>50</v>
      </c>
      <c r="S18" s="120">
        <v>50</v>
      </c>
    </row>
    <row r="19" spans="1:19">
      <c r="A19" s="32" t="s">
        <v>94</v>
      </c>
      <c r="B19" s="118" t="s">
        <v>163</v>
      </c>
      <c r="C19" s="119" t="s">
        <v>105</v>
      </c>
      <c r="D19" s="36">
        <v>41</v>
      </c>
      <c r="E19" s="36">
        <v>41</v>
      </c>
      <c r="F19" s="36">
        <v>41</v>
      </c>
      <c r="G19" s="36">
        <v>41</v>
      </c>
      <c r="H19" s="36">
        <v>41</v>
      </c>
      <c r="I19" s="36">
        <v>41</v>
      </c>
      <c r="J19" s="36">
        <v>41</v>
      </c>
      <c r="K19" s="36">
        <v>41</v>
      </c>
      <c r="L19" s="36">
        <v>41</v>
      </c>
      <c r="M19" s="36">
        <v>41</v>
      </c>
      <c r="N19" s="36">
        <v>41</v>
      </c>
      <c r="O19" s="36">
        <v>41</v>
      </c>
      <c r="P19" s="36">
        <v>41</v>
      </c>
      <c r="Q19" s="36">
        <v>41</v>
      </c>
      <c r="R19" s="36">
        <v>41</v>
      </c>
      <c r="S19" s="36">
        <v>41</v>
      </c>
    </row>
    <row r="20" spans="1:19">
      <c r="A20" s="32" t="s">
        <v>94</v>
      </c>
      <c r="B20" s="103" t="s">
        <v>163</v>
      </c>
      <c r="C20" s="100" t="s">
        <v>106</v>
      </c>
      <c r="D20" s="36">
        <v>41</v>
      </c>
      <c r="E20" s="36">
        <v>41</v>
      </c>
      <c r="F20" s="36">
        <v>41</v>
      </c>
      <c r="G20" s="36">
        <v>41</v>
      </c>
      <c r="H20" s="36">
        <v>41</v>
      </c>
      <c r="I20" s="36">
        <v>41</v>
      </c>
      <c r="J20" s="36">
        <v>41</v>
      </c>
      <c r="K20" s="36">
        <v>41</v>
      </c>
      <c r="L20" s="36">
        <v>41</v>
      </c>
      <c r="M20" s="36">
        <v>41</v>
      </c>
      <c r="N20" s="36">
        <v>41</v>
      </c>
      <c r="O20" s="36">
        <v>41</v>
      </c>
      <c r="P20" s="36">
        <v>41</v>
      </c>
      <c r="Q20" s="36">
        <v>41</v>
      </c>
      <c r="R20" s="36">
        <v>41</v>
      </c>
      <c r="S20" s="36">
        <v>41</v>
      </c>
    </row>
    <row r="21" spans="1:19">
      <c r="A21" s="33" t="s">
        <v>94</v>
      </c>
      <c r="B21" s="103" t="s">
        <v>156</v>
      </c>
      <c r="C21" s="33" t="s">
        <v>107</v>
      </c>
      <c r="D21" s="36">
        <v>32</v>
      </c>
      <c r="E21" s="36">
        <v>32</v>
      </c>
      <c r="F21" s="36">
        <v>32</v>
      </c>
      <c r="G21" s="36">
        <v>32</v>
      </c>
      <c r="H21" s="36">
        <v>32</v>
      </c>
      <c r="I21" s="36">
        <v>32</v>
      </c>
      <c r="J21" s="36">
        <v>32</v>
      </c>
      <c r="K21" s="36">
        <v>32</v>
      </c>
      <c r="L21" s="36">
        <v>32</v>
      </c>
      <c r="M21" s="36">
        <v>32</v>
      </c>
      <c r="N21" s="36">
        <v>32</v>
      </c>
      <c r="O21" s="36">
        <v>32</v>
      </c>
      <c r="P21" s="36">
        <v>32</v>
      </c>
      <c r="Q21" s="36">
        <v>32</v>
      </c>
      <c r="R21" s="36">
        <v>32</v>
      </c>
      <c r="S21" s="36">
        <v>32</v>
      </c>
    </row>
    <row r="22" spans="1:19">
      <c r="A22" s="33" t="s">
        <v>94</v>
      </c>
      <c r="B22" s="103" t="s">
        <v>159</v>
      </c>
      <c r="C22" s="33" t="s">
        <v>107</v>
      </c>
      <c r="D22" s="36">
        <v>32</v>
      </c>
      <c r="E22" s="36">
        <v>32</v>
      </c>
      <c r="F22" s="36">
        <v>32</v>
      </c>
      <c r="G22" s="36">
        <v>32</v>
      </c>
      <c r="H22" s="36">
        <v>32</v>
      </c>
      <c r="I22" s="36">
        <v>32</v>
      </c>
      <c r="J22" s="36">
        <v>32</v>
      </c>
      <c r="K22" s="36">
        <v>32</v>
      </c>
      <c r="L22" s="36">
        <v>32</v>
      </c>
      <c r="M22" s="36">
        <v>32</v>
      </c>
      <c r="N22" s="36">
        <v>32</v>
      </c>
      <c r="O22" s="36">
        <v>32</v>
      </c>
      <c r="P22" s="36">
        <v>32</v>
      </c>
      <c r="Q22" s="36">
        <v>32</v>
      </c>
      <c r="R22" s="36">
        <v>32</v>
      </c>
      <c r="S22" s="36">
        <v>32</v>
      </c>
    </row>
    <row r="23" spans="1:19">
      <c r="A23" s="33" t="s">
        <v>94</v>
      </c>
      <c r="B23" s="118"/>
      <c r="C23" s="39" t="s">
        <v>108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70</v>
      </c>
      <c r="N23" s="120">
        <v>70</v>
      </c>
      <c r="O23" s="120">
        <v>70</v>
      </c>
      <c r="P23" s="120">
        <v>70</v>
      </c>
      <c r="Q23" s="120">
        <v>70</v>
      </c>
      <c r="R23" s="120">
        <v>70</v>
      </c>
      <c r="S23" s="120">
        <v>70</v>
      </c>
    </row>
    <row r="24" spans="1:19">
      <c r="A24" s="33" t="s">
        <v>94</v>
      </c>
      <c r="B24" s="118"/>
      <c r="C24" s="39" t="s">
        <v>109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20</v>
      </c>
      <c r="M24" s="120">
        <v>20</v>
      </c>
      <c r="N24" s="120">
        <v>20</v>
      </c>
      <c r="O24" s="120">
        <v>20</v>
      </c>
      <c r="P24" s="120">
        <v>20</v>
      </c>
      <c r="Q24" s="120">
        <v>20</v>
      </c>
      <c r="R24" s="120">
        <v>20</v>
      </c>
      <c r="S24" s="120">
        <v>20</v>
      </c>
    </row>
    <row r="25" spans="1:19">
      <c r="A25" s="33" t="s">
        <v>94</v>
      </c>
      <c r="B25" s="118" t="s">
        <v>164</v>
      </c>
      <c r="C25" s="40" t="s">
        <v>12</v>
      </c>
      <c r="D25" s="107">
        <v>120</v>
      </c>
      <c r="E25" s="107">
        <v>140</v>
      </c>
      <c r="F25" s="107">
        <v>160</v>
      </c>
      <c r="G25" s="107">
        <v>180</v>
      </c>
      <c r="H25" s="107">
        <v>195</v>
      </c>
      <c r="I25" s="107">
        <v>195</v>
      </c>
      <c r="J25" s="107">
        <v>210</v>
      </c>
      <c r="K25" s="107">
        <v>210</v>
      </c>
      <c r="L25" s="107">
        <v>210</v>
      </c>
      <c r="M25" s="107">
        <v>190</v>
      </c>
      <c r="N25" s="107">
        <v>190</v>
      </c>
      <c r="O25" s="107">
        <v>190</v>
      </c>
      <c r="P25" s="107">
        <v>190</v>
      </c>
      <c r="Q25" s="107">
        <v>190</v>
      </c>
      <c r="R25" s="107">
        <v>190</v>
      </c>
      <c r="S25" s="107">
        <v>190</v>
      </c>
    </row>
    <row r="26" spans="1:19">
      <c r="A26" s="132" t="s">
        <v>94</v>
      </c>
      <c r="B26" s="132"/>
      <c r="C26" s="135" t="s">
        <v>37</v>
      </c>
      <c r="D26" s="134">
        <v>1318</v>
      </c>
      <c r="E26" s="134">
        <v>1338</v>
      </c>
      <c r="F26" s="134">
        <v>1518</v>
      </c>
      <c r="G26" s="134">
        <v>1548</v>
      </c>
      <c r="H26" s="134">
        <v>1613</v>
      </c>
      <c r="I26" s="134">
        <v>1613</v>
      </c>
      <c r="J26" s="134">
        <v>1628</v>
      </c>
      <c r="K26" s="134">
        <v>1628</v>
      </c>
      <c r="L26" s="134">
        <v>1648</v>
      </c>
      <c r="M26" s="134">
        <v>1698</v>
      </c>
      <c r="N26" s="134">
        <v>1698</v>
      </c>
      <c r="O26" s="134">
        <v>1698</v>
      </c>
      <c r="P26" s="134">
        <v>1698</v>
      </c>
      <c r="Q26" s="134">
        <v>1698</v>
      </c>
      <c r="R26" s="134">
        <v>1698</v>
      </c>
      <c r="S26" s="134">
        <v>1698</v>
      </c>
    </row>
    <row r="27" spans="1:19">
      <c r="A27" s="32" t="s">
        <v>110</v>
      </c>
      <c r="B27" s="103" t="s">
        <v>165</v>
      </c>
      <c r="C27" s="122" t="s">
        <v>106</v>
      </c>
      <c r="D27" s="123">
        <v>40</v>
      </c>
      <c r="E27" s="123">
        <v>40</v>
      </c>
      <c r="F27" s="123">
        <v>40</v>
      </c>
      <c r="G27" s="123">
        <v>40</v>
      </c>
      <c r="H27" s="123">
        <v>40</v>
      </c>
      <c r="I27" s="123">
        <v>40</v>
      </c>
      <c r="J27" s="123">
        <v>40</v>
      </c>
      <c r="K27" s="123">
        <v>40</v>
      </c>
      <c r="L27" s="123">
        <v>40</v>
      </c>
      <c r="M27" s="123">
        <v>40</v>
      </c>
      <c r="N27" s="123">
        <v>40</v>
      </c>
      <c r="O27" s="123">
        <v>40</v>
      </c>
      <c r="P27" s="123">
        <v>40</v>
      </c>
      <c r="Q27" s="123">
        <v>40</v>
      </c>
      <c r="R27" s="123">
        <v>40</v>
      </c>
      <c r="S27" s="123">
        <v>40</v>
      </c>
    </row>
    <row r="28" spans="1:19">
      <c r="A28" s="32" t="s">
        <v>110</v>
      </c>
      <c r="B28" s="103" t="s">
        <v>166</v>
      </c>
      <c r="C28" s="122" t="s">
        <v>111</v>
      </c>
      <c r="D28" s="36">
        <v>40</v>
      </c>
      <c r="E28" s="36">
        <v>40</v>
      </c>
      <c r="F28" s="36">
        <v>40</v>
      </c>
      <c r="G28" s="36">
        <v>40</v>
      </c>
      <c r="H28" s="36">
        <v>40</v>
      </c>
      <c r="I28" s="36">
        <v>40</v>
      </c>
      <c r="J28" s="36">
        <v>40</v>
      </c>
      <c r="K28" s="36">
        <v>40</v>
      </c>
      <c r="L28" s="36">
        <v>40</v>
      </c>
      <c r="M28" s="36">
        <v>40</v>
      </c>
      <c r="N28" s="36">
        <v>40</v>
      </c>
      <c r="O28" s="36">
        <v>40</v>
      </c>
      <c r="P28" s="36">
        <v>40</v>
      </c>
      <c r="Q28" s="36">
        <v>40</v>
      </c>
      <c r="R28" s="36">
        <v>40</v>
      </c>
      <c r="S28" s="36">
        <v>40</v>
      </c>
    </row>
    <row r="29" spans="1:19">
      <c r="A29" s="32" t="s">
        <v>110</v>
      </c>
      <c r="B29" s="103" t="s">
        <v>110</v>
      </c>
      <c r="C29" s="122" t="s">
        <v>112</v>
      </c>
      <c r="D29" s="36">
        <v>100</v>
      </c>
      <c r="E29" s="36">
        <v>100</v>
      </c>
      <c r="F29" s="36">
        <v>100</v>
      </c>
      <c r="G29" s="36">
        <v>100</v>
      </c>
      <c r="H29" s="36">
        <v>120</v>
      </c>
      <c r="I29" s="36">
        <v>120</v>
      </c>
      <c r="J29" s="36">
        <v>120</v>
      </c>
      <c r="K29" s="36">
        <v>120</v>
      </c>
      <c r="L29" s="36">
        <v>120</v>
      </c>
      <c r="M29" s="36">
        <v>120</v>
      </c>
      <c r="N29" s="36">
        <v>120</v>
      </c>
      <c r="O29" s="36">
        <v>120</v>
      </c>
      <c r="P29" s="36">
        <v>120</v>
      </c>
      <c r="Q29" s="36">
        <v>120</v>
      </c>
      <c r="R29" s="36">
        <v>120</v>
      </c>
      <c r="S29" s="36">
        <v>120</v>
      </c>
    </row>
    <row r="30" spans="1:19">
      <c r="A30" s="132" t="s">
        <v>110</v>
      </c>
      <c r="B30" s="132"/>
      <c r="C30" s="135" t="s">
        <v>37</v>
      </c>
      <c r="D30" s="134">
        <v>180</v>
      </c>
      <c r="E30" s="134">
        <v>180</v>
      </c>
      <c r="F30" s="134">
        <v>180</v>
      </c>
      <c r="G30" s="134">
        <v>180</v>
      </c>
      <c r="H30" s="134">
        <v>200</v>
      </c>
      <c r="I30" s="134">
        <v>200</v>
      </c>
      <c r="J30" s="134">
        <v>200</v>
      </c>
      <c r="K30" s="134">
        <v>200</v>
      </c>
      <c r="L30" s="134">
        <v>200</v>
      </c>
      <c r="M30" s="134">
        <v>200</v>
      </c>
      <c r="N30" s="134">
        <v>200</v>
      </c>
      <c r="O30" s="134">
        <v>200</v>
      </c>
      <c r="P30" s="134">
        <v>200</v>
      </c>
      <c r="Q30" s="134">
        <v>200</v>
      </c>
      <c r="R30" s="134">
        <v>200</v>
      </c>
      <c r="S30" s="134">
        <v>200</v>
      </c>
    </row>
    <row r="31" spans="1:19">
      <c r="A31" s="32" t="s">
        <v>113</v>
      </c>
      <c r="B31" s="33" t="s">
        <v>167</v>
      </c>
      <c r="C31" s="122" t="s">
        <v>106</v>
      </c>
      <c r="D31" s="123">
        <v>30</v>
      </c>
      <c r="E31" s="123">
        <v>30</v>
      </c>
      <c r="F31" s="123">
        <v>30</v>
      </c>
      <c r="G31" s="123">
        <v>30</v>
      </c>
      <c r="H31" s="123">
        <v>30</v>
      </c>
      <c r="I31" s="123">
        <v>30</v>
      </c>
      <c r="J31" s="123">
        <v>30</v>
      </c>
      <c r="K31" s="123">
        <v>30</v>
      </c>
      <c r="L31" s="123">
        <v>30</v>
      </c>
      <c r="M31" s="123">
        <v>30</v>
      </c>
      <c r="N31" s="123">
        <v>30</v>
      </c>
      <c r="O31" s="123">
        <v>30</v>
      </c>
      <c r="P31" s="123">
        <v>30</v>
      </c>
      <c r="Q31" s="123">
        <v>30</v>
      </c>
      <c r="R31" s="123">
        <v>30</v>
      </c>
      <c r="S31" s="123">
        <v>30</v>
      </c>
    </row>
    <row r="32" spans="1:19">
      <c r="A32" s="32" t="s">
        <v>113</v>
      </c>
      <c r="B32" s="33" t="s">
        <v>168</v>
      </c>
      <c r="C32" s="38" t="s">
        <v>98</v>
      </c>
      <c r="D32" s="123">
        <v>80</v>
      </c>
      <c r="E32" s="123">
        <v>80</v>
      </c>
      <c r="F32" s="123">
        <v>80</v>
      </c>
      <c r="G32" s="123">
        <v>80</v>
      </c>
      <c r="H32" s="123">
        <v>80</v>
      </c>
      <c r="I32" s="123">
        <v>80</v>
      </c>
      <c r="J32" s="123">
        <v>80</v>
      </c>
      <c r="K32" s="123">
        <v>80</v>
      </c>
      <c r="L32" s="123">
        <v>80</v>
      </c>
      <c r="M32" s="123">
        <v>80</v>
      </c>
      <c r="N32" s="123">
        <v>80</v>
      </c>
      <c r="O32" s="123">
        <v>80</v>
      </c>
      <c r="P32" s="123">
        <v>80</v>
      </c>
      <c r="Q32" s="123">
        <v>80</v>
      </c>
      <c r="R32" s="123">
        <v>80</v>
      </c>
      <c r="S32" s="123">
        <v>80</v>
      </c>
    </row>
    <row r="33" spans="1:19">
      <c r="A33" s="32" t="s">
        <v>113</v>
      </c>
      <c r="B33" s="33" t="s">
        <v>169</v>
      </c>
      <c r="C33" s="38" t="s">
        <v>98</v>
      </c>
      <c r="D33" s="124">
        <v>80</v>
      </c>
      <c r="E33" s="124">
        <v>80</v>
      </c>
      <c r="F33" s="124">
        <v>80</v>
      </c>
      <c r="G33" s="124">
        <v>80</v>
      </c>
      <c r="H33" s="124">
        <v>80</v>
      </c>
      <c r="I33" s="124">
        <v>80</v>
      </c>
      <c r="J33" s="124">
        <v>80</v>
      </c>
      <c r="K33" s="124">
        <v>80</v>
      </c>
      <c r="L33" s="124">
        <v>80</v>
      </c>
      <c r="M33" s="124">
        <v>80</v>
      </c>
      <c r="N33" s="124">
        <v>80</v>
      </c>
      <c r="O33" s="124">
        <v>80</v>
      </c>
      <c r="P33" s="124">
        <v>80</v>
      </c>
      <c r="Q33" s="124">
        <v>80</v>
      </c>
      <c r="R33" s="124">
        <v>80</v>
      </c>
      <c r="S33" s="124">
        <v>80</v>
      </c>
    </row>
    <row r="34" spans="1:19">
      <c r="A34" s="32" t="s">
        <v>113</v>
      </c>
      <c r="B34" s="33" t="s">
        <v>170</v>
      </c>
      <c r="C34" s="38" t="s">
        <v>114</v>
      </c>
      <c r="D34" s="120">
        <v>70</v>
      </c>
      <c r="E34" s="120">
        <v>70</v>
      </c>
      <c r="F34" s="120">
        <v>70</v>
      </c>
      <c r="G34" s="120">
        <v>80</v>
      </c>
      <c r="H34" s="120">
        <v>80</v>
      </c>
      <c r="I34" s="120">
        <v>80</v>
      </c>
      <c r="J34" s="120">
        <v>80</v>
      </c>
      <c r="K34" s="120">
        <v>90</v>
      </c>
      <c r="L34" s="120">
        <v>90</v>
      </c>
      <c r="M34" s="120">
        <v>90</v>
      </c>
      <c r="N34" s="120">
        <v>90</v>
      </c>
      <c r="O34" s="120">
        <v>90</v>
      </c>
      <c r="P34" s="120">
        <v>90</v>
      </c>
      <c r="Q34" s="120">
        <v>90</v>
      </c>
      <c r="R34" s="120">
        <v>90</v>
      </c>
      <c r="S34" s="120">
        <v>90</v>
      </c>
    </row>
    <row r="35" spans="1:19">
      <c r="A35" s="32" t="s">
        <v>113</v>
      </c>
      <c r="B35" s="125"/>
      <c r="C35" s="38" t="s">
        <v>12</v>
      </c>
      <c r="D35" s="107">
        <v>25</v>
      </c>
      <c r="E35" s="107">
        <v>25</v>
      </c>
      <c r="F35" s="107">
        <v>25</v>
      </c>
      <c r="G35" s="107">
        <v>37</v>
      </c>
      <c r="H35" s="107">
        <v>37</v>
      </c>
      <c r="I35" s="107">
        <v>37</v>
      </c>
      <c r="J35" s="107">
        <v>37</v>
      </c>
      <c r="K35" s="107">
        <v>37</v>
      </c>
      <c r="L35" s="107">
        <v>37</v>
      </c>
      <c r="M35" s="107">
        <v>37</v>
      </c>
      <c r="N35" s="107">
        <v>37</v>
      </c>
      <c r="O35" s="107">
        <v>37</v>
      </c>
      <c r="P35" s="107">
        <v>37</v>
      </c>
      <c r="Q35" s="107">
        <v>37</v>
      </c>
      <c r="R35" s="107">
        <v>37</v>
      </c>
      <c r="S35" s="107">
        <v>37</v>
      </c>
    </row>
    <row r="36" spans="1:19">
      <c r="A36" s="132" t="s">
        <v>113</v>
      </c>
      <c r="B36" s="132"/>
      <c r="C36" s="135" t="s">
        <v>37</v>
      </c>
      <c r="D36" s="134">
        <v>285</v>
      </c>
      <c r="E36" s="134">
        <v>285</v>
      </c>
      <c r="F36" s="134">
        <v>285</v>
      </c>
      <c r="G36" s="134">
        <v>307</v>
      </c>
      <c r="H36" s="134">
        <v>307</v>
      </c>
      <c r="I36" s="134">
        <v>307</v>
      </c>
      <c r="J36" s="134">
        <v>307</v>
      </c>
      <c r="K36" s="134">
        <v>317</v>
      </c>
      <c r="L36" s="134">
        <v>317</v>
      </c>
      <c r="M36" s="134">
        <v>317</v>
      </c>
      <c r="N36" s="134">
        <v>317</v>
      </c>
      <c r="O36" s="134">
        <v>317</v>
      </c>
      <c r="P36" s="134">
        <v>317</v>
      </c>
      <c r="Q36" s="134">
        <v>317</v>
      </c>
      <c r="R36" s="134">
        <v>317</v>
      </c>
      <c r="S36" s="134">
        <v>317</v>
      </c>
    </row>
    <row r="37" spans="1:19">
      <c r="A37" s="33" t="s">
        <v>115</v>
      </c>
      <c r="B37" s="125" t="s">
        <v>171</v>
      </c>
      <c r="C37" s="126" t="s">
        <v>116</v>
      </c>
      <c r="D37" s="109">
        <v>100</v>
      </c>
      <c r="E37" s="109">
        <v>100</v>
      </c>
      <c r="F37" s="109">
        <v>100</v>
      </c>
      <c r="G37" s="127">
        <v>100</v>
      </c>
      <c r="H37" s="107">
        <v>100</v>
      </c>
      <c r="I37" s="107">
        <v>100</v>
      </c>
      <c r="J37" s="107">
        <v>120</v>
      </c>
      <c r="K37" s="107">
        <v>120</v>
      </c>
      <c r="L37" s="107">
        <v>120</v>
      </c>
      <c r="M37" s="107">
        <v>120</v>
      </c>
      <c r="N37" s="107">
        <v>120</v>
      </c>
      <c r="O37" s="107">
        <v>120</v>
      </c>
      <c r="P37" s="107">
        <v>120</v>
      </c>
      <c r="Q37" s="107">
        <v>120</v>
      </c>
      <c r="R37" s="107">
        <v>120</v>
      </c>
      <c r="S37" s="107">
        <v>120</v>
      </c>
    </row>
    <row r="38" spans="1:19">
      <c r="A38" s="32" t="s">
        <v>115</v>
      </c>
      <c r="B38" s="125" t="s">
        <v>172</v>
      </c>
      <c r="C38" s="126" t="s">
        <v>116</v>
      </c>
      <c r="D38" s="109">
        <v>110</v>
      </c>
      <c r="E38" s="109">
        <v>110</v>
      </c>
      <c r="F38" s="109">
        <v>110</v>
      </c>
      <c r="G38" s="127">
        <v>110</v>
      </c>
      <c r="H38" s="107">
        <v>110</v>
      </c>
      <c r="I38" s="107">
        <v>110</v>
      </c>
      <c r="J38" s="107">
        <v>110</v>
      </c>
      <c r="K38" s="107">
        <v>110</v>
      </c>
      <c r="L38" s="107">
        <v>110</v>
      </c>
      <c r="M38" s="107">
        <v>110</v>
      </c>
      <c r="N38" s="107">
        <v>110</v>
      </c>
      <c r="O38" s="107">
        <v>110</v>
      </c>
      <c r="P38" s="107">
        <v>110</v>
      </c>
      <c r="Q38" s="107">
        <v>110</v>
      </c>
      <c r="R38" s="107">
        <v>110</v>
      </c>
      <c r="S38" s="107">
        <v>110</v>
      </c>
    </row>
    <row r="39" spans="1:19">
      <c r="A39" s="33" t="s">
        <v>115</v>
      </c>
      <c r="B39" s="125" t="s">
        <v>173</v>
      </c>
      <c r="C39" s="126" t="s">
        <v>117</v>
      </c>
      <c r="D39" s="109">
        <v>50</v>
      </c>
      <c r="E39" s="109">
        <v>50</v>
      </c>
      <c r="F39" s="109">
        <v>50</v>
      </c>
      <c r="G39" s="107">
        <v>70</v>
      </c>
      <c r="H39" s="107">
        <v>100</v>
      </c>
      <c r="I39" s="107">
        <v>100</v>
      </c>
      <c r="J39" s="107">
        <v>100</v>
      </c>
      <c r="K39" s="107">
        <v>100</v>
      </c>
      <c r="L39" s="107">
        <v>100</v>
      </c>
      <c r="M39" s="107">
        <v>100</v>
      </c>
      <c r="N39" s="107">
        <v>100</v>
      </c>
      <c r="O39" s="107">
        <v>100</v>
      </c>
      <c r="P39" s="107">
        <v>100</v>
      </c>
      <c r="Q39" s="107">
        <v>100</v>
      </c>
      <c r="R39" s="107">
        <v>100</v>
      </c>
      <c r="S39" s="107">
        <v>100</v>
      </c>
    </row>
    <row r="40" spans="1:19">
      <c r="A40" s="33" t="s">
        <v>115</v>
      </c>
      <c r="B40" s="125"/>
      <c r="C40" s="128" t="s">
        <v>12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0</v>
      </c>
      <c r="S40" s="107">
        <v>0</v>
      </c>
    </row>
    <row r="41" spans="1:19">
      <c r="A41" s="132" t="s">
        <v>115</v>
      </c>
      <c r="B41" s="132"/>
      <c r="C41" s="135" t="s">
        <v>37</v>
      </c>
      <c r="D41" s="134">
        <v>260</v>
      </c>
      <c r="E41" s="134">
        <v>260</v>
      </c>
      <c r="F41" s="134">
        <v>260</v>
      </c>
      <c r="G41" s="134">
        <v>280</v>
      </c>
      <c r="H41" s="134">
        <v>310</v>
      </c>
      <c r="I41" s="134">
        <v>310</v>
      </c>
      <c r="J41" s="134">
        <v>330</v>
      </c>
      <c r="K41" s="134">
        <v>330</v>
      </c>
      <c r="L41" s="134">
        <v>330</v>
      </c>
      <c r="M41" s="134">
        <v>330</v>
      </c>
      <c r="N41" s="134">
        <v>330</v>
      </c>
      <c r="O41" s="134">
        <v>330</v>
      </c>
      <c r="P41" s="134">
        <v>330</v>
      </c>
      <c r="Q41" s="134">
        <v>330</v>
      </c>
      <c r="R41" s="134">
        <v>330</v>
      </c>
      <c r="S41" s="134">
        <v>330</v>
      </c>
    </row>
    <row r="42" spans="1:19">
      <c r="A42" s="32" t="s">
        <v>118</v>
      </c>
      <c r="B42" s="125" t="s">
        <v>174</v>
      </c>
      <c r="C42" s="37" t="s">
        <v>119</v>
      </c>
      <c r="D42" s="107">
        <v>37.5</v>
      </c>
      <c r="E42" s="107">
        <v>37.5</v>
      </c>
      <c r="F42" s="107">
        <v>100</v>
      </c>
      <c r="G42" s="107">
        <v>100</v>
      </c>
      <c r="H42" s="107">
        <v>100</v>
      </c>
      <c r="I42" s="107">
        <v>100</v>
      </c>
      <c r="J42" s="107">
        <v>100</v>
      </c>
      <c r="K42" s="107">
        <v>100</v>
      </c>
      <c r="L42" s="107">
        <v>100</v>
      </c>
      <c r="M42" s="107">
        <v>100</v>
      </c>
      <c r="N42" s="107">
        <v>100</v>
      </c>
      <c r="O42" s="107">
        <v>100</v>
      </c>
      <c r="P42" s="107">
        <v>100</v>
      </c>
      <c r="Q42" s="107">
        <v>100</v>
      </c>
      <c r="R42" s="107">
        <v>100</v>
      </c>
      <c r="S42" s="107">
        <v>100</v>
      </c>
    </row>
    <row r="43" spans="1:19">
      <c r="A43" s="132" t="s">
        <v>118</v>
      </c>
      <c r="B43" s="132"/>
      <c r="C43" s="135" t="s">
        <v>37</v>
      </c>
      <c r="D43" s="134">
        <v>37.5</v>
      </c>
      <c r="E43" s="134">
        <v>37.5</v>
      </c>
      <c r="F43" s="134">
        <v>100</v>
      </c>
      <c r="G43" s="134">
        <v>100</v>
      </c>
      <c r="H43" s="134">
        <v>100</v>
      </c>
      <c r="I43" s="134">
        <v>100</v>
      </c>
      <c r="J43" s="134">
        <v>100</v>
      </c>
      <c r="K43" s="134">
        <v>100</v>
      </c>
      <c r="L43" s="134">
        <v>100</v>
      </c>
      <c r="M43" s="134">
        <v>100</v>
      </c>
      <c r="N43" s="134">
        <v>100</v>
      </c>
      <c r="O43" s="134">
        <v>100</v>
      </c>
      <c r="P43" s="134">
        <v>100</v>
      </c>
      <c r="Q43" s="134">
        <v>100</v>
      </c>
      <c r="R43" s="134">
        <v>100</v>
      </c>
      <c r="S43" s="134">
        <v>100</v>
      </c>
    </row>
    <row r="44" spans="1:19">
      <c r="A44" s="32" t="s">
        <v>120</v>
      </c>
      <c r="B44" s="33"/>
      <c r="C44" s="39" t="s">
        <v>37</v>
      </c>
      <c r="D44" s="36">
        <v>180</v>
      </c>
      <c r="E44" s="36">
        <v>180</v>
      </c>
      <c r="F44" s="36">
        <v>180</v>
      </c>
      <c r="G44" s="36">
        <v>180</v>
      </c>
      <c r="H44" s="36">
        <v>150</v>
      </c>
      <c r="I44" s="36">
        <v>150</v>
      </c>
      <c r="J44" s="36">
        <v>150</v>
      </c>
      <c r="K44" s="36">
        <v>150</v>
      </c>
      <c r="L44" s="36">
        <v>150</v>
      </c>
      <c r="M44" s="36">
        <v>150</v>
      </c>
      <c r="N44" s="36">
        <v>150</v>
      </c>
      <c r="O44" s="36">
        <v>150</v>
      </c>
      <c r="P44" s="36">
        <v>150</v>
      </c>
      <c r="Q44" s="36">
        <v>150</v>
      </c>
      <c r="R44" s="36">
        <v>150</v>
      </c>
      <c r="S44" s="36">
        <v>150</v>
      </c>
    </row>
    <row r="45" spans="1:19">
      <c r="A45" s="60" t="s">
        <v>26</v>
      </c>
      <c r="B45" s="60"/>
      <c r="C45" s="83" t="s">
        <v>37</v>
      </c>
      <c r="D45" s="82">
        <v>2334.5</v>
      </c>
      <c r="E45" s="82">
        <v>2364.5</v>
      </c>
      <c r="F45" s="82">
        <v>2607</v>
      </c>
      <c r="G45" s="82">
        <v>2701</v>
      </c>
      <c r="H45" s="82">
        <v>2816</v>
      </c>
      <c r="I45" s="82">
        <v>2856</v>
      </c>
      <c r="J45" s="82">
        <v>2891</v>
      </c>
      <c r="K45" s="82">
        <v>2901</v>
      </c>
      <c r="L45" s="82">
        <v>2921</v>
      </c>
      <c r="M45" s="82">
        <v>3006</v>
      </c>
      <c r="N45" s="82">
        <v>3030</v>
      </c>
      <c r="O45" s="82">
        <v>3030</v>
      </c>
      <c r="P45" s="82">
        <v>3030</v>
      </c>
      <c r="Q45" s="82">
        <v>3030</v>
      </c>
      <c r="R45" s="82">
        <v>3030</v>
      </c>
      <c r="S45" s="82">
        <v>3030</v>
      </c>
    </row>
    <row r="46" spans="1:19">
      <c r="A46" s="129" t="s">
        <v>121</v>
      </c>
      <c r="B46" s="103" t="s">
        <v>175</v>
      </c>
      <c r="C46" s="128" t="s">
        <v>105</v>
      </c>
      <c r="D46" s="130">
        <v>100</v>
      </c>
      <c r="E46" s="130">
        <v>100</v>
      </c>
      <c r="F46" s="130">
        <v>100</v>
      </c>
      <c r="G46" s="130">
        <v>120</v>
      </c>
      <c r="H46" s="130">
        <v>140</v>
      </c>
      <c r="I46" s="130">
        <v>165</v>
      </c>
      <c r="J46" s="130">
        <v>165</v>
      </c>
      <c r="K46" s="130">
        <v>165</v>
      </c>
      <c r="L46" s="130">
        <v>165</v>
      </c>
      <c r="M46" s="130">
        <v>165</v>
      </c>
      <c r="N46" s="130">
        <v>165</v>
      </c>
      <c r="O46" s="130">
        <v>165</v>
      </c>
      <c r="P46" s="130">
        <v>165</v>
      </c>
      <c r="Q46" s="130">
        <v>165</v>
      </c>
      <c r="R46" s="130">
        <v>165</v>
      </c>
      <c r="S46" s="130">
        <v>165</v>
      </c>
    </row>
    <row r="47" spans="1:19">
      <c r="A47" s="129" t="s">
        <v>121</v>
      </c>
      <c r="B47" s="125" t="s">
        <v>176</v>
      </c>
      <c r="C47" s="128" t="s">
        <v>105</v>
      </c>
      <c r="D47" s="127">
        <v>70</v>
      </c>
      <c r="E47" s="127">
        <v>70</v>
      </c>
      <c r="F47" s="127">
        <v>80</v>
      </c>
      <c r="G47" s="127">
        <v>80</v>
      </c>
      <c r="H47" s="127">
        <v>80</v>
      </c>
      <c r="I47" s="127">
        <v>80</v>
      </c>
      <c r="J47" s="127">
        <v>80</v>
      </c>
      <c r="K47" s="127">
        <v>80</v>
      </c>
      <c r="L47" s="127">
        <v>80</v>
      </c>
      <c r="M47" s="127">
        <v>80</v>
      </c>
      <c r="N47" s="127">
        <v>80</v>
      </c>
      <c r="O47" s="127">
        <v>80</v>
      </c>
      <c r="P47" s="127">
        <v>80</v>
      </c>
      <c r="Q47" s="127">
        <v>80</v>
      </c>
      <c r="R47" s="127">
        <v>80</v>
      </c>
      <c r="S47" s="127">
        <v>80</v>
      </c>
    </row>
    <row r="48" spans="1:19">
      <c r="A48" s="32" t="s">
        <v>121</v>
      </c>
      <c r="B48" s="33" t="s">
        <v>176</v>
      </c>
      <c r="C48" s="106" t="s">
        <v>122</v>
      </c>
      <c r="D48" s="107">
        <v>30</v>
      </c>
      <c r="E48" s="107">
        <v>30</v>
      </c>
      <c r="F48" s="107">
        <v>30</v>
      </c>
      <c r="G48" s="107">
        <v>30</v>
      </c>
      <c r="H48" s="107">
        <v>30</v>
      </c>
      <c r="I48" s="107">
        <v>30</v>
      </c>
      <c r="J48" s="107">
        <v>30</v>
      </c>
      <c r="K48" s="107">
        <v>30</v>
      </c>
      <c r="L48" s="107">
        <v>30</v>
      </c>
      <c r="M48" s="107">
        <v>30</v>
      </c>
      <c r="N48" s="107">
        <v>30</v>
      </c>
      <c r="O48" s="107">
        <v>30</v>
      </c>
      <c r="P48" s="107">
        <v>30</v>
      </c>
      <c r="Q48" s="107">
        <v>30</v>
      </c>
      <c r="R48" s="107">
        <v>30</v>
      </c>
      <c r="S48" s="107">
        <v>30</v>
      </c>
    </row>
    <row r="49" spans="1:19">
      <c r="A49" s="32" t="s">
        <v>121</v>
      </c>
      <c r="B49" s="33" t="s">
        <v>177</v>
      </c>
      <c r="C49" s="37" t="s">
        <v>123</v>
      </c>
      <c r="D49" s="107">
        <v>40</v>
      </c>
      <c r="E49" s="107">
        <v>40</v>
      </c>
      <c r="F49" s="107">
        <v>40</v>
      </c>
      <c r="G49" s="107">
        <v>40</v>
      </c>
      <c r="H49" s="107">
        <v>40</v>
      </c>
      <c r="I49" s="107">
        <v>40</v>
      </c>
      <c r="J49" s="107">
        <v>40</v>
      </c>
      <c r="K49" s="107">
        <v>40</v>
      </c>
      <c r="L49" s="107">
        <v>40</v>
      </c>
      <c r="M49" s="107">
        <v>40</v>
      </c>
      <c r="N49" s="107">
        <v>40</v>
      </c>
      <c r="O49" s="107">
        <v>40</v>
      </c>
      <c r="P49" s="107">
        <v>40</v>
      </c>
      <c r="Q49" s="107">
        <v>40</v>
      </c>
      <c r="R49" s="107">
        <v>40</v>
      </c>
      <c r="S49" s="107">
        <v>40</v>
      </c>
    </row>
    <row r="50" spans="1:19">
      <c r="A50" s="32" t="s">
        <v>121</v>
      </c>
      <c r="B50" s="33"/>
      <c r="C50" s="128" t="s">
        <v>12</v>
      </c>
      <c r="D50" s="107">
        <v>45</v>
      </c>
      <c r="E50" s="107">
        <v>45</v>
      </c>
      <c r="F50" s="107">
        <v>45</v>
      </c>
      <c r="G50" s="107">
        <v>45</v>
      </c>
      <c r="H50" s="107">
        <v>45</v>
      </c>
      <c r="I50" s="107">
        <v>45</v>
      </c>
      <c r="J50" s="107">
        <v>45</v>
      </c>
      <c r="K50" s="107">
        <v>45</v>
      </c>
      <c r="L50" s="107">
        <v>45</v>
      </c>
      <c r="M50" s="107">
        <v>45</v>
      </c>
      <c r="N50" s="107">
        <v>45</v>
      </c>
      <c r="O50" s="107">
        <v>45</v>
      </c>
      <c r="P50" s="107">
        <v>45</v>
      </c>
      <c r="Q50" s="107">
        <v>45</v>
      </c>
      <c r="R50" s="107">
        <v>45</v>
      </c>
      <c r="S50" s="107">
        <v>45</v>
      </c>
    </row>
    <row r="51" spans="1:19">
      <c r="A51" s="132" t="s">
        <v>121</v>
      </c>
      <c r="B51" s="132"/>
      <c r="C51" s="135" t="s">
        <v>37</v>
      </c>
      <c r="D51" s="134">
        <v>285</v>
      </c>
      <c r="E51" s="134">
        <v>285</v>
      </c>
      <c r="F51" s="134">
        <v>295</v>
      </c>
      <c r="G51" s="134">
        <v>315</v>
      </c>
      <c r="H51" s="134">
        <v>335</v>
      </c>
      <c r="I51" s="134">
        <v>360</v>
      </c>
      <c r="J51" s="134">
        <v>360</v>
      </c>
      <c r="K51" s="134">
        <v>360</v>
      </c>
      <c r="L51" s="134">
        <v>360</v>
      </c>
      <c r="M51" s="134">
        <v>360</v>
      </c>
      <c r="N51" s="134">
        <v>360</v>
      </c>
      <c r="O51" s="134">
        <v>360</v>
      </c>
      <c r="P51" s="134">
        <v>360</v>
      </c>
      <c r="Q51" s="134">
        <v>360</v>
      </c>
      <c r="R51" s="134">
        <v>360</v>
      </c>
      <c r="S51" s="134">
        <v>360</v>
      </c>
    </row>
    <row r="52" spans="1:19">
      <c r="A52" s="32" t="s">
        <v>124</v>
      </c>
      <c r="B52" s="103" t="s">
        <v>178</v>
      </c>
      <c r="C52" s="128" t="s">
        <v>125</v>
      </c>
      <c r="D52" s="107">
        <v>10</v>
      </c>
      <c r="E52" s="107">
        <v>10</v>
      </c>
      <c r="F52" s="107">
        <v>10</v>
      </c>
      <c r="G52" s="107">
        <v>32</v>
      </c>
      <c r="H52" s="107">
        <v>32</v>
      </c>
      <c r="I52" s="107">
        <v>32</v>
      </c>
      <c r="J52" s="107">
        <v>32</v>
      </c>
      <c r="K52" s="107">
        <v>32</v>
      </c>
      <c r="L52" s="107">
        <v>32</v>
      </c>
      <c r="M52" s="107">
        <v>32</v>
      </c>
      <c r="N52" s="107">
        <v>32</v>
      </c>
      <c r="O52" s="107">
        <v>32</v>
      </c>
      <c r="P52" s="107">
        <v>32</v>
      </c>
      <c r="Q52" s="107">
        <v>32</v>
      </c>
      <c r="R52" s="107">
        <v>32</v>
      </c>
      <c r="S52" s="107">
        <v>32</v>
      </c>
    </row>
    <row r="53" spans="1:19">
      <c r="A53" s="132" t="s">
        <v>124</v>
      </c>
      <c r="B53" s="132"/>
      <c r="C53" s="135" t="s">
        <v>37</v>
      </c>
      <c r="D53" s="134">
        <v>10</v>
      </c>
      <c r="E53" s="134">
        <v>10</v>
      </c>
      <c r="F53" s="134">
        <v>10</v>
      </c>
      <c r="G53" s="134">
        <v>32</v>
      </c>
      <c r="H53" s="134">
        <v>32</v>
      </c>
      <c r="I53" s="134">
        <v>32</v>
      </c>
      <c r="J53" s="134">
        <v>32</v>
      </c>
      <c r="K53" s="134">
        <v>32</v>
      </c>
      <c r="L53" s="134">
        <v>32</v>
      </c>
      <c r="M53" s="134">
        <v>32</v>
      </c>
      <c r="N53" s="134">
        <v>32</v>
      </c>
      <c r="O53" s="134">
        <v>32</v>
      </c>
      <c r="P53" s="134">
        <v>32</v>
      </c>
      <c r="Q53" s="134">
        <v>32</v>
      </c>
      <c r="R53" s="134">
        <v>32</v>
      </c>
      <c r="S53" s="134">
        <v>32</v>
      </c>
    </row>
    <row r="54" spans="1:19">
      <c r="A54" s="32" t="s">
        <v>126</v>
      </c>
      <c r="B54" s="103" t="s">
        <v>179</v>
      </c>
      <c r="C54" s="128" t="s">
        <v>105</v>
      </c>
      <c r="D54" s="107">
        <v>20</v>
      </c>
      <c r="E54" s="107">
        <v>20</v>
      </c>
      <c r="F54" s="107">
        <v>20</v>
      </c>
      <c r="G54" s="107">
        <v>20</v>
      </c>
      <c r="H54" s="107">
        <v>20</v>
      </c>
      <c r="I54" s="107">
        <v>20</v>
      </c>
      <c r="J54" s="107">
        <v>20</v>
      </c>
      <c r="K54" s="107">
        <v>20</v>
      </c>
      <c r="L54" s="107">
        <v>20</v>
      </c>
      <c r="M54" s="107">
        <v>20</v>
      </c>
      <c r="N54" s="107">
        <v>20</v>
      </c>
      <c r="O54" s="107">
        <v>20</v>
      </c>
      <c r="P54" s="107">
        <v>20</v>
      </c>
      <c r="Q54" s="107">
        <v>20</v>
      </c>
      <c r="R54" s="107">
        <v>20</v>
      </c>
      <c r="S54" s="107">
        <v>20</v>
      </c>
    </row>
    <row r="55" spans="1:19">
      <c r="A55" s="32" t="s">
        <v>126</v>
      </c>
      <c r="B55" s="103" t="s">
        <v>180</v>
      </c>
      <c r="C55" s="106" t="s">
        <v>127</v>
      </c>
      <c r="D55" s="107">
        <v>20</v>
      </c>
      <c r="E55" s="107">
        <v>20</v>
      </c>
      <c r="F55" s="107">
        <v>20</v>
      </c>
      <c r="G55" s="107">
        <v>20</v>
      </c>
      <c r="H55" s="107">
        <v>20</v>
      </c>
      <c r="I55" s="107">
        <v>20</v>
      </c>
      <c r="J55" s="107">
        <v>20</v>
      </c>
      <c r="K55" s="107">
        <v>20</v>
      </c>
      <c r="L55" s="107">
        <v>20</v>
      </c>
      <c r="M55" s="107">
        <v>20</v>
      </c>
      <c r="N55" s="107">
        <v>20</v>
      </c>
      <c r="O55" s="107">
        <v>20</v>
      </c>
      <c r="P55" s="107">
        <v>20</v>
      </c>
      <c r="Q55" s="107">
        <v>20</v>
      </c>
      <c r="R55" s="107">
        <v>20</v>
      </c>
      <c r="S55" s="107">
        <v>20</v>
      </c>
    </row>
    <row r="56" spans="1:19">
      <c r="A56" s="132" t="s">
        <v>126</v>
      </c>
      <c r="B56" s="132"/>
      <c r="C56" s="135" t="s">
        <v>37</v>
      </c>
      <c r="D56" s="134">
        <v>40</v>
      </c>
      <c r="E56" s="134">
        <v>40</v>
      </c>
      <c r="F56" s="134">
        <v>40</v>
      </c>
      <c r="G56" s="134">
        <v>40</v>
      </c>
      <c r="H56" s="134">
        <v>40</v>
      </c>
      <c r="I56" s="134">
        <v>40</v>
      </c>
      <c r="J56" s="134">
        <v>40</v>
      </c>
      <c r="K56" s="134">
        <v>40</v>
      </c>
      <c r="L56" s="134">
        <v>40</v>
      </c>
      <c r="M56" s="134">
        <v>40</v>
      </c>
      <c r="N56" s="134">
        <v>40</v>
      </c>
      <c r="O56" s="134">
        <v>40</v>
      </c>
      <c r="P56" s="134">
        <v>40</v>
      </c>
      <c r="Q56" s="134">
        <v>40</v>
      </c>
      <c r="R56" s="134">
        <v>40</v>
      </c>
      <c r="S56" s="134">
        <v>40</v>
      </c>
    </row>
    <row r="57" spans="1:19">
      <c r="A57" s="100" t="s">
        <v>128</v>
      </c>
      <c r="B57" s="103" t="s">
        <v>181</v>
      </c>
      <c r="C57" s="37" t="s">
        <v>107</v>
      </c>
      <c r="D57" s="107">
        <v>50</v>
      </c>
      <c r="E57" s="107">
        <v>50</v>
      </c>
      <c r="F57" s="107">
        <v>50</v>
      </c>
      <c r="G57" s="107">
        <v>120</v>
      </c>
      <c r="H57" s="107">
        <v>120</v>
      </c>
      <c r="I57" s="107">
        <v>120</v>
      </c>
      <c r="J57" s="107">
        <v>120</v>
      </c>
      <c r="K57" s="107">
        <v>120</v>
      </c>
      <c r="L57" s="107">
        <v>120</v>
      </c>
      <c r="M57" s="107">
        <v>120</v>
      </c>
      <c r="N57" s="107">
        <v>120</v>
      </c>
      <c r="O57" s="107">
        <v>120</v>
      </c>
      <c r="P57" s="107">
        <v>120</v>
      </c>
      <c r="Q57" s="107">
        <v>120</v>
      </c>
      <c r="R57" s="107">
        <v>120</v>
      </c>
      <c r="S57" s="107">
        <v>120</v>
      </c>
    </row>
    <row r="58" spans="1:19">
      <c r="A58" s="132" t="s">
        <v>128</v>
      </c>
      <c r="B58" s="132"/>
      <c r="C58" s="135" t="s">
        <v>37</v>
      </c>
      <c r="D58" s="134">
        <v>50</v>
      </c>
      <c r="E58" s="134">
        <v>50</v>
      </c>
      <c r="F58" s="134">
        <v>50</v>
      </c>
      <c r="G58" s="134">
        <v>120</v>
      </c>
      <c r="H58" s="134">
        <v>120</v>
      </c>
      <c r="I58" s="134">
        <v>120</v>
      </c>
      <c r="J58" s="134">
        <v>120</v>
      </c>
      <c r="K58" s="134">
        <v>120</v>
      </c>
      <c r="L58" s="134">
        <v>120</v>
      </c>
      <c r="M58" s="134">
        <v>120</v>
      </c>
      <c r="N58" s="134">
        <v>120</v>
      </c>
      <c r="O58" s="134">
        <v>120</v>
      </c>
      <c r="P58" s="134">
        <v>120</v>
      </c>
      <c r="Q58" s="134">
        <v>120</v>
      </c>
      <c r="R58" s="134">
        <v>120</v>
      </c>
      <c r="S58" s="134">
        <v>120</v>
      </c>
    </row>
    <row r="59" spans="1:19">
      <c r="A59" s="32" t="s">
        <v>129</v>
      </c>
      <c r="B59" s="33" t="s">
        <v>182</v>
      </c>
      <c r="C59" s="128" t="s">
        <v>125</v>
      </c>
      <c r="D59" s="107">
        <v>70</v>
      </c>
      <c r="E59" s="107">
        <v>70</v>
      </c>
      <c r="F59" s="107">
        <v>70</v>
      </c>
      <c r="G59" s="107">
        <v>100</v>
      </c>
      <c r="H59" s="107">
        <v>100</v>
      </c>
      <c r="I59" s="107">
        <v>100</v>
      </c>
      <c r="J59" s="107">
        <v>100</v>
      </c>
      <c r="K59" s="107">
        <v>100</v>
      </c>
      <c r="L59" s="107">
        <v>100</v>
      </c>
      <c r="M59" s="107">
        <v>100</v>
      </c>
      <c r="N59" s="107">
        <v>100</v>
      </c>
      <c r="O59" s="107">
        <v>100</v>
      </c>
      <c r="P59" s="107">
        <v>100</v>
      </c>
      <c r="Q59" s="107">
        <v>100</v>
      </c>
      <c r="R59" s="107">
        <v>100</v>
      </c>
      <c r="S59" s="107">
        <v>100</v>
      </c>
    </row>
    <row r="60" spans="1:19">
      <c r="A60" s="132" t="s">
        <v>129</v>
      </c>
      <c r="B60" s="132"/>
      <c r="C60" s="135" t="s">
        <v>37</v>
      </c>
      <c r="D60" s="134">
        <v>70</v>
      </c>
      <c r="E60" s="134">
        <v>70</v>
      </c>
      <c r="F60" s="134">
        <v>70</v>
      </c>
      <c r="G60" s="134">
        <v>100</v>
      </c>
      <c r="H60" s="134">
        <v>100</v>
      </c>
      <c r="I60" s="134">
        <v>100</v>
      </c>
      <c r="J60" s="134">
        <v>100</v>
      </c>
      <c r="K60" s="134">
        <v>100</v>
      </c>
      <c r="L60" s="134">
        <v>100</v>
      </c>
      <c r="M60" s="134">
        <v>100</v>
      </c>
      <c r="N60" s="134">
        <v>100</v>
      </c>
      <c r="O60" s="134">
        <v>100</v>
      </c>
      <c r="P60" s="134">
        <v>100</v>
      </c>
      <c r="Q60" s="134">
        <v>100</v>
      </c>
      <c r="R60" s="134">
        <v>100</v>
      </c>
      <c r="S60" s="134">
        <v>100</v>
      </c>
    </row>
    <row r="61" spans="1:19">
      <c r="A61" s="32" t="s">
        <v>130</v>
      </c>
      <c r="B61" s="33" t="s">
        <v>183</v>
      </c>
      <c r="C61" s="37" t="s">
        <v>131</v>
      </c>
      <c r="D61" s="107">
        <v>30</v>
      </c>
      <c r="E61" s="107">
        <v>30</v>
      </c>
      <c r="F61" s="107">
        <v>30</v>
      </c>
      <c r="G61" s="107">
        <v>30</v>
      </c>
      <c r="H61" s="107">
        <v>30</v>
      </c>
      <c r="I61" s="107">
        <v>30</v>
      </c>
      <c r="J61" s="107">
        <v>30</v>
      </c>
      <c r="K61" s="107">
        <v>30</v>
      </c>
      <c r="L61" s="107">
        <v>30</v>
      </c>
      <c r="M61" s="107">
        <v>30</v>
      </c>
      <c r="N61" s="107">
        <v>30</v>
      </c>
      <c r="O61" s="107">
        <v>30</v>
      </c>
      <c r="P61" s="107">
        <v>30</v>
      </c>
      <c r="Q61" s="107">
        <v>30</v>
      </c>
      <c r="R61" s="107">
        <v>30</v>
      </c>
      <c r="S61" s="107">
        <v>30</v>
      </c>
    </row>
    <row r="62" spans="1:19">
      <c r="A62" s="132" t="s">
        <v>130</v>
      </c>
      <c r="B62" s="132"/>
      <c r="C62" s="135" t="s">
        <v>37</v>
      </c>
      <c r="D62" s="134">
        <v>30</v>
      </c>
      <c r="E62" s="134">
        <v>30</v>
      </c>
      <c r="F62" s="134">
        <v>30</v>
      </c>
      <c r="G62" s="134">
        <v>30</v>
      </c>
      <c r="H62" s="134">
        <v>30</v>
      </c>
      <c r="I62" s="134">
        <v>30</v>
      </c>
      <c r="J62" s="134">
        <v>30</v>
      </c>
      <c r="K62" s="134">
        <v>30</v>
      </c>
      <c r="L62" s="134">
        <v>30</v>
      </c>
      <c r="M62" s="134">
        <v>30</v>
      </c>
      <c r="N62" s="134">
        <v>30</v>
      </c>
      <c r="O62" s="134">
        <v>30</v>
      </c>
      <c r="P62" s="134">
        <v>30</v>
      </c>
      <c r="Q62" s="134">
        <v>30</v>
      </c>
      <c r="R62" s="134">
        <v>30</v>
      </c>
      <c r="S62" s="134">
        <v>30</v>
      </c>
    </row>
    <row r="63" spans="1:19">
      <c r="A63" s="33" t="s">
        <v>132</v>
      </c>
      <c r="B63" s="33" t="s">
        <v>184</v>
      </c>
      <c r="C63" s="1" t="s">
        <v>133</v>
      </c>
      <c r="D63" s="111">
        <v>60</v>
      </c>
      <c r="E63" s="111">
        <v>60</v>
      </c>
      <c r="F63" s="111">
        <v>60</v>
      </c>
      <c r="G63" s="111">
        <v>60</v>
      </c>
      <c r="H63" s="111">
        <v>60</v>
      </c>
      <c r="I63" s="111">
        <v>60</v>
      </c>
      <c r="J63" s="111">
        <v>60</v>
      </c>
      <c r="K63" s="111">
        <v>60</v>
      </c>
      <c r="L63" s="111">
        <v>60</v>
      </c>
      <c r="M63" s="111">
        <v>60</v>
      </c>
      <c r="N63" s="111">
        <v>60</v>
      </c>
      <c r="O63" s="111">
        <v>60</v>
      </c>
      <c r="P63" s="111">
        <v>60</v>
      </c>
      <c r="Q63" s="111">
        <v>60</v>
      </c>
      <c r="R63" s="111">
        <v>60</v>
      </c>
      <c r="S63" s="111">
        <v>60</v>
      </c>
    </row>
    <row r="64" spans="1:19">
      <c r="A64" s="132" t="s">
        <v>132</v>
      </c>
      <c r="B64" s="132"/>
      <c r="C64" s="135" t="s">
        <v>37</v>
      </c>
      <c r="D64" s="134">
        <v>60</v>
      </c>
      <c r="E64" s="134">
        <v>60</v>
      </c>
      <c r="F64" s="134">
        <v>60</v>
      </c>
      <c r="G64" s="134">
        <v>60</v>
      </c>
      <c r="H64" s="134">
        <v>60</v>
      </c>
      <c r="I64" s="134">
        <v>60</v>
      </c>
      <c r="J64" s="134">
        <v>60</v>
      </c>
      <c r="K64" s="134">
        <v>60</v>
      </c>
      <c r="L64" s="134">
        <v>60</v>
      </c>
      <c r="M64" s="134">
        <v>60</v>
      </c>
      <c r="N64" s="134">
        <v>60</v>
      </c>
      <c r="O64" s="134">
        <v>60</v>
      </c>
      <c r="P64" s="134">
        <v>60</v>
      </c>
      <c r="Q64" s="134">
        <v>60</v>
      </c>
      <c r="R64" s="134">
        <v>60</v>
      </c>
      <c r="S64" s="134">
        <v>60</v>
      </c>
    </row>
    <row r="65" spans="1:19">
      <c r="A65" s="32" t="s">
        <v>134</v>
      </c>
      <c r="B65" s="33"/>
      <c r="C65" s="37" t="s">
        <v>135</v>
      </c>
      <c r="D65" s="107">
        <v>60</v>
      </c>
      <c r="E65" s="107">
        <v>60</v>
      </c>
      <c r="F65" s="107">
        <v>60</v>
      </c>
      <c r="G65" s="107">
        <v>60</v>
      </c>
      <c r="H65" s="107">
        <v>60</v>
      </c>
      <c r="I65" s="107">
        <v>60</v>
      </c>
      <c r="J65" s="107">
        <v>60</v>
      </c>
      <c r="K65" s="107">
        <v>60</v>
      </c>
      <c r="L65" s="107">
        <v>60</v>
      </c>
      <c r="M65" s="107">
        <v>60</v>
      </c>
      <c r="N65" s="107">
        <v>60</v>
      </c>
      <c r="O65" s="107">
        <v>60</v>
      </c>
      <c r="P65" s="107">
        <v>60</v>
      </c>
      <c r="Q65" s="107">
        <v>60</v>
      </c>
      <c r="R65" s="107">
        <v>60</v>
      </c>
      <c r="S65" s="107">
        <v>60</v>
      </c>
    </row>
    <row r="66" spans="1:19">
      <c r="A66" s="32" t="s">
        <v>134</v>
      </c>
      <c r="B66" s="33"/>
      <c r="C66" s="128" t="s">
        <v>12</v>
      </c>
      <c r="D66" s="107">
        <v>40</v>
      </c>
      <c r="E66" s="107">
        <v>40</v>
      </c>
      <c r="F66" s="107">
        <v>40</v>
      </c>
      <c r="G66" s="107">
        <v>40</v>
      </c>
      <c r="H66" s="107">
        <v>40</v>
      </c>
      <c r="I66" s="107">
        <v>40</v>
      </c>
      <c r="J66" s="107">
        <v>40</v>
      </c>
      <c r="K66" s="107">
        <v>40</v>
      </c>
      <c r="L66" s="107">
        <v>40</v>
      </c>
      <c r="M66" s="107">
        <v>40</v>
      </c>
      <c r="N66" s="107">
        <v>40</v>
      </c>
      <c r="O66" s="107">
        <v>40</v>
      </c>
      <c r="P66" s="107">
        <v>40</v>
      </c>
      <c r="Q66" s="107">
        <v>40</v>
      </c>
      <c r="R66" s="107">
        <v>40</v>
      </c>
      <c r="S66" s="107">
        <v>40</v>
      </c>
    </row>
    <row r="67" spans="1:19">
      <c r="A67" s="132" t="s">
        <v>134</v>
      </c>
      <c r="B67" s="132"/>
      <c r="C67" s="135" t="s">
        <v>37</v>
      </c>
      <c r="D67" s="134">
        <v>100</v>
      </c>
      <c r="E67" s="134">
        <v>100</v>
      </c>
      <c r="F67" s="134">
        <v>100</v>
      </c>
      <c r="G67" s="134">
        <v>100</v>
      </c>
      <c r="H67" s="134">
        <v>100</v>
      </c>
      <c r="I67" s="134">
        <v>100</v>
      </c>
      <c r="J67" s="134">
        <v>100</v>
      </c>
      <c r="K67" s="134">
        <v>100</v>
      </c>
      <c r="L67" s="134">
        <v>100</v>
      </c>
      <c r="M67" s="134">
        <v>100</v>
      </c>
      <c r="N67" s="134">
        <v>100</v>
      </c>
      <c r="O67" s="134">
        <v>100</v>
      </c>
      <c r="P67" s="134">
        <v>100</v>
      </c>
      <c r="Q67" s="134">
        <v>100</v>
      </c>
      <c r="R67" s="134">
        <v>100</v>
      </c>
      <c r="S67" s="134">
        <v>100</v>
      </c>
    </row>
    <row r="68" spans="1:19">
      <c r="A68" s="32" t="s">
        <v>136</v>
      </c>
      <c r="B68" s="33"/>
      <c r="C68" s="39" t="s">
        <v>37</v>
      </c>
      <c r="D68" s="110">
        <v>96</v>
      </c>
      <c r="E68" s="110">
        <v>96</v>
      </c>
      <c r="F68" s="110">
        <v>96</v>
      </c>
      <c r="G68" s="110">
        <v>96</v>
      </c>
      <c r="H68" s="110">
        <v>96</v>
      </c>
      <c r="I68" s="110">
        <v>96</v>
      </c>
      <c r="J68" s="110">
        <v>96</v>
      </c>
      <c r="K68" s="110">
        <v>96</v>
      </c>
      <c r="L68" s="110">
        <v>96</v>
      </c>
      <c r="M68" s="110">
        <v>96</v>
      </c>
      <c r="N68" s="110">
        <v>96</v>
      </c>
      <c r="O68" s="110">
        <v>96</v>
      </c>
      <c r="P68" s="110">
        <v>96</v>
      </c>
      <c r="Q68" s="110">
        <v>96</v>
      </c>
      <c r="R68" s="110">
        <v>96</v>
      </c>
      <c r="S68" s="110">
        <v>96</v>
      </c>
    </row>
    <row r="69" spans="1:19">
      <c r="A69" s="60" t="s">
        <v>29</v>
      </c>
      <c r="B69" s="60"/>
      <c r="C69" s="83" t="s">
        <v>37</v>
      </c>
      <c r="D69" s="82">
        <v>741</v>
      </c>
      <c r="E69" s="82">
        <v>741</v>
      </c>
      <c r="F69" s="82">
        <v>751</v>
      </c>
      <c r="G69" s="82">
        <v>893</v>
      </c>
      <c r="H69" s="82">
        <v>913</v>
      </c>
      <c r="I69" s="82">
        <v>938</v>
      </c>
      <c r="J69" s="82">
        <v>938</v>
      </c>
      <c r="K69" s="82">
        <v>938</v>
      </c>
      <c r="L69" s="82">
        <v>938</v>
      </c>
      <c r="M69" s="82">
        <v>938</v>
      </c>
      <c r="N69" s="82">
        <v>938</v>
      </c>
      <c r="O69" s="82">
        <v>938</v>
      </c>
      <c r="P69" s="82">
        <v>938</v>
      </c>
      <c r="Q69" s="82">
        <v>938</v>
      </c>
      <c r="R69" s="82">
        <v>938</v>
      </c>
      <c r="S69" s="82">
        <v>938</v>
      </c>
    </row>
    <row r="70" spans="1:19">
      <c r="A70" s="32" t="s">
        <v>137</v>
      </c>
      <c r="B70" s="103" t="s">
        <v>185</v>
      </c>
      <c r="C70" s="128" t="s">
        <v>125</v>
      </c>
      <c r="D70" s="36">
        <v>52</v>
      </c>
      <c r="E70" s="36">
        <v>52</v>
      </c>
      <c r="F70" s="36">
        <v>52</v>
      </c>
      <c r="G70" s="36">
        <v>52</v>
      </c>
      <c r="H70" s="36">
        <v>52</v>
      </c>
      <c r="I70" s="36">
        <v>52</v>
      </c>
      <c r="J70" s="36">
        <v>52</v>
      </c>
      <c r="K70" s="36">
        <v>52</v>
      </c>
      <c r="L70" s="36">
        <v>52</v>
      </c>
      <c r="M70" s="36">
        <v>52</v>
      </c>
      <c r="N70" s="36">
        <v>52</v>
      </c>
      <c r="O70" s="36">
        <v>52</v>
      </c>
      <c r="P70" s="36">
        <v>52</v>
      </c>
      <c r="Q70" s="36">
        <v>52</v>
      </c>
      <c r="R70" s="36">
        <v>52</v>
      </c>
      <c r="S70" s="36">
        <v>52</v>
      </c>
    </row>
    <row r="71" spans="1:19">
      <c r="A71" s="129" t="s">
        <v>137</v>
      </c>
      <c r="B71" s="103" t="s">
        <v>186</v>
      </c>
      <c r="C71" s="128" t="s">
        <v>125</v>
      </c>
      <c r="D71" s="123">
        <v>75</v>
      </c>
      <c r="E71" s="123">
        <v>75</v>
      </c>
      <c r="F71" s="123">
        <v>75</v>
      </c>
      <c r="G71" s="123">
        <v>75</v>
      </c>
      <c r="H71" s="123">
        <v>75</v>
      </c>
      <c r="I71" s="123">
        <v>75</v>
      </c>
      <c r="J71" s="123">
        <v>75</v>
      </c>
      <c r="K71" s="123">
        <v>75</v>
      </c>
      <c r="L71" s="123">
        <v>75</v>
      </c>
      <c r="M71" s="123">
        <v>75</v>
      </c>
      <c r="N71" s="123">
        <v>75</v>
      </c>
      <c r="O71" s="123">
        <v>75</v>
      </c>
      <c r="P71" s="123">
        <v>75</v>
      </c>
      <c r="Q71" s="123">
        <v>75</v>
      </c>
      <c r="R71" s="123">
        <v>75</v>
      </c>
      <c r="S71" s="123">
        <v>75</v>
      </c>
    </row>
    <row r="72" spans="1:19">
      <c r="A72" s="129" t="s">
        <v>137</v>
      </c>
      <c r="B72" s="103" t="s">
        <v>187</v>
      </c>
      <c r="C72" s="128" t="s">
        <v>105</v>
      </c>
      <c r="D72" s="127">
        <v>85</v>
      </c>
      <c r="E72" s="127">
        <v>85</v>
      </c>
      <c r="F72" s="127">
        <v>85</v>
      </c>
      <c r="G72" s="127">
        <v>85</v>
      </c>
      <c r="H72" s="127">
        <v>85</v>
      </c>
      <c r="I72" s="127">
        <v>85</v>
      </c>
      <c r="J72" s="127">
        <v>85</v>
      </c>
      <c r="K72" s="127">
        <v>85</v>
      </c>
      <c r="L72" s="127">
        <v>85</v>
      </c>
      <c r="M72" s="127">
        <v>85</v>
      </c>
      <c r="N72" s="127">
        <v>85</v>
      </c>
      <c r="O72" s="127">
        <v>85</v>
      </c>
      <c r="P72" s="127">
        <v>85</v>
      </c>
      <c r="Q72" s="127">
        <v>85</v>
      </c>
      <c r="R72" s="127">
        <v>85</v>
      </c>
      <c r="S72" s="127">
        <v>85</v>
      </c>
    </row>
    <row r="73" spans="1:19">
      <c r="A73" s="129" t="s">
        <v>137</v>
      </c>
      <c r="B73" s="103" t="s">
        <v>188</v>
      </c>
      <c r="C73" s="128" t="s">
        <v>105</v>
      </c>
      <c r="D73" s="127">
        <v>85</v>
      </c>
      <c r="E73" s="127">
        <v>85</v>
      </c>
      <c r="F73" s="127">
        <v>85</v>
      </c>
      <c r="G73" s="127">
        <v>85</v>
      </c>
      <c r="H73" s="127">
        <v>85</v>
      </c>
      <c r="I73" s="127">
        <v>85</v>
      </c>
      <c r="J73" s="127">
        <v>85</v>
      </c>
      <c r="K73" s="127">
        <v>85</v>
      </c>
      <c r="L73" s="127">
        <v>85</v>
      </c>
      <c r="M73" s="127">
        <v>85</v>
      </c>
      <c r="N73" s="127">
        <v>85</v>
      </c>
      <c r="O73" s="127">
        <v>85</v>
      </c>
      <c r="P73" s="127">
        <v>85</v>
      </c>
      <c r="Q73" s="127">
        <v>85</v>
      </c>
      <c r="R73" s="127">
        <v>85</v>
      </c>
      <c r="S73" s="127">
        <v>85</v>
      </c>
    </row>
    <row r="74" spans="1:19">
      <c r="A74" s="125" t="s">
        <v>137</v>
      </c>
      <c r="B74" s="125" t="s">
        <v>189</v>
      </c>
      <c r="C74" s="131" t="s">
        <v>138</v>
      </c>
      <c r="D74" s="123">
        <v>60</v>
      </c>
      <c r="E74" s="123">
        <v>60</v>
      </c>
      <c r="F74" s="123">
        <v>60</v>
      </c>
      <c r="G74" s="123">
        <v>60</v>
      </c>
      <c r="H74" s="123">
        <v>60</v>
      </c>
      <c r="I74" s="123">
        <v>60</v>
      </c>
      <c r="J74" s="123">
        <v>60</v>
      </c>
      <c r="K74" s="123">
        <v>60</v>
      </c>
      <c r="L74" s="123">
        <v>60</v>
      </c>
      <c r="M74" s="123">
        <v>60</v>
      </c>
      <c r="N74" s="123">
        <v>60</v>
      </c>
      <c r="O74" s="123">
        <v>60</v>
      </c>
      <c r="P74" s="123">
        <v>60</v>
      </c>
      <c r="Q74" s="123">
        <v>60</v>
      </c>
      <c r="R74" s="123">
        <v>60</v>
      </c>
      <c r="S74" s="123">
        <v>60</v>
      </c>
    </row>
    <row r="75" spans="1:19">
      <c r="A75" s="125" t="s">
        <v>137</v>
      </c>
      <c r="B75" s="125" t="s">
        <v>190</v>
      </c>
      <c r="C75" s="37" t="s">
        <v>107</v>
      </c>
      <c r="D75" s="127">
        <v>70</v>
      </c>
      <c r="E75" s="127">
        <v>70</v>
      </c>
      <c r="F75" s="127">
        <v>70</v>
      </c>
      <c r="G75" s="127">
        <v>70</v>
      </c>
      <c r="H75" s="127">
        <v>70</v>
      </c>
      <c r="I75" s="127">
        <v>70</v>
      </c>
      <c r="J75" s="127">
        <v>70</v>
      </c>
      <c r="K75" s="127">
        <v>70</v>
      </c>
      <c r="L75" s="127">
        <v>70</v>
      </c>
      <c r="M75" s="127">
        <v>70</v>
      </c>
      <c r="N75" s="127">
        <v>70</v>
      </c>
      <c r="O75" s="127">
        <v>70</v>
      </c>
      <c r="P75" s="127">
        <v>70</v>
      </c>
      <c r="Q75" s="127">
        <v>70</v>
      </c>
      <c r="R75" s="127">
        <v>70</v>
      </c>
      <c r="S75" s="127">
        <v>70</v>
      </c>
    </row>
    <row r="76" spans="1:19">
      <c r="A76" s="132" t="s">
        <v>137</v>
      </c>
      <c r="B76" s="132"/>
      <c r="C76" s="135" t="s">
        <v>37</v>
      </c>
      <c r="D76" s="134">
        <v>427</v>
      </c>
      <c r="E76" s="134">
        <v>427</v>
      </c>
      <c r="F76" s="134">
        <v>427</v>
      </c>
      <c r="G76" s="134">
        <v>427</v>
      </c>
      <c r="H76" s="134">
        <v>427</v>
      </c>
      <c r="I76" s="134">
        <v>427</v>
      </c>
      <c r="J76" s="134">
        <v>427</v>
      </c>
      <c r="K76" s="134">
        <v>427</v>
      </c>
      <c r="L76" s="134">
        <v>427</v>
      </c>
      <c r="M76" s="134">
        <v>427</v>
      </c>
      <c r="N76" s="134">
        <v>427</v>
      </c>
      <c r="O76" s="134">
        <v>427</v>
      </c>
      <c r="P76" s="134">
        <v>427</v>
      </c>
      <c r="Q76" s="134">
        <v>427</v>
      </c>
      <c r="R76" s="134">
        <v>427</v>
      </c>
      <c r="S76" s="134">
        <v>427</v>
      </c>
    </row>
    <row r="77" spans="1:19">
      <c r="A77" s="32" t="s">
        <v>139</v>
      </c>
      <c r="B77" s="33"/>
      <c r="C77" s="37" t="s">
        <v>37</v>
      </c>
      <c r="D77" s="112">
        <v>0</v>
      </c>
      <c r="E77" s="112">
        <v>0</v>
      </c>
      <c r="F77" s="112">
        <v>0</v>
      </c>
      <c r="G77" s="112">
        <v>0</v>
      </c>
      <c r="H77" s="112">
        <v>0</v>
      </c>
      <c r="I77" s="112">
        <v>0</v>
      </c>
      <c r="J77" s="112">
        <v>0</v>
      </c>
      <c r="K77" s="112">
        <v>0</v>
      </c>
      <c r="L77" s="112">
        <v>0</v>
      </c>
      <c r="M77" s="112">
        <v>0</v>
      </c>
      <c r="N77" s="112">
        <v>0</v>
      </c>
      <c r="O77" s="112">
        <v>0</v>
      </c>
      <c r="P77" s="112">
        <v>0</v>
      </c>
      <c r="Q77" s="112">
        <v>0</v>
      </c>
      <c r="R77" s="112">
        <v>0</v>
      </c>
      <c r="S77" s="112">
        <v>0</v>
      </c>
    </row>
    <row r="78" spans="1:19">
      <c r="A78" s="32" t="s">
        <v>140</v>
      </c>
      <c r="B78" s="33"/>
      <c r="C78" s="37" t="s">
        <v>37</v>
      </c>
      <c r="D78" s="112">
        <v>0</v>
      </c>
      <c r="E78" s="112">
        <v>0</v>
      </c>
      <c r="F78" s="112">
        <v>0</v>
      </c>
      <c r="G78" s="112">
        <v>0</v>
      </c>
      <c r="H78" s="112">
        <v>0</v>
      </c>
      <c r="I78" s="112">
        <v>0</v>
      </c>
      <c r="J78" s="112">
        <v>0</v>
      </c>
      <c r="K78" s="112">
        <v>0</v>
      </c>
      <c r="L78" s="112">
        <v>0</v>
      </c>
      <c r="M78" s="112">
        <v>0</v>
      </c>
      <c r="N78" s="112">
        <v>0</v>
      </c>
      <c r="O78" s="112">
        <v>0</v>
      </c>
      <c r="P78" s="112">
        <v>0</v>
      </c>
      <c r="Q78" s="112">
        <v>0</v>
      </c>
      <c r="R78" s="112">
        <v>0</v>
      </c>
      <c r="S78" s="112">
        <v>0</v>
      </c>
    </row>
    <row r="79" spans="1:19">
      <c r="A79" s="60" t="s">
        <v>28</v>
      </c>
      <c r="B79" s="60"/>
      <c r="C79" s="83" t="s">
        <v>37</v>
      </c>
      <c r="D79" s="82">
        <v>427</v>
      </c>
      <c r="E79" s="82">
        <v>427</v>
      </c>
      <c r="F79" s="82">
        <v>427</v>
      </c>
      <c r="G79" s="82">
        <v>427</v>
      </c>
      <c r="H79" s="82">
        <v>427</v>
      </c>
      <c r="I79" s="82">
        <v>427</v>
      </c>
      <c r="J79" s="82">
        <v>427</v>
      </c>
      <c r="K79" s="82">
        <v>427</v>
      </c>
      <c r="L79" s="82">
        <v>427</v>
      </c>
      <c r="M79" s="82">
        <v>427</v>
      </c>
      <c r="N79" s="82">
        <v>427</v>
      </c>
      <c r="O79" s="82">
        <v>427</v>
      </c>
      <c r="P79" s="82">
        <v>427</v>
      </c>
      <c r="Q79" s="82">
        <v>427</v>
      </c>
      <c r="R79" s="82">
        <v>427</v>
      </c>
      <c r="S79" s="82">
        <v>427</v>
      </c>
    </row>
    <row r="80" spans="1:19">
      <c r="A80" s="32" t="s">
        <v>141</v>
      </c>
      <c r="B80" s="103" t="s">
        <v>191</v>
      </c>
      <c r="C80" s="128" t="s">
        <v>105</v>
      </c>
      <c r="D80" s="110">
        <v>33</v>
      </c>
      <c r="E80" s="110">
        <v>33</v>
      </c>
      <c r="F80" s="110">
        <v>33</v>
      </c>
      <c r="G80" s="110">
        <v>33</v>
      </c>
      <c r="H80" s="110">
        <v>33</v>
      </c>
      <c r="I80" s="110">
        <v>33</v>
      </c>
      <c r="J80" s="110">
        <v>33</v>
      </c>
      <c r="K80" s="110">
        <v>33</v>
      </c>
      <c r="L80" s="110">
        <v>33</v>
      </c>
      <c r="M80" s="110">
        <v>33</v>
      </c>
      <c r="N80" s="110">
        <v>33</v>
      </c>
      <c r="O80" s="110">
        <v>33</v>
      </c>
      <c r="P80" s="110">
        <v>33</v>
      </c>
      <c r="Q80" s="110">
        <v>33</v>
      </c>
      <c r="R80" s="110">
        <v>33</v>
      </c>
      <c r="S80" s="110">
        <v>33</v>
      </c>
    </row>
    <row r="81" spans="1:19">
      <c r="A81" s="32" t="s">
        <v>141</v>
      </c>
      <c r="B81" s="103" t="s">
        <v>192</v>
      </c>
      <c r="C81" s="37" t="s">
        <v>107</v>
      </c>
      <c r="D81" s="110">
        <v>10</v>
      </c>
      <c r="E81" s="110">
        <v>10</v>
      </c>
      <c r="F81" s="110">
        <v>10</v>
      </c>
      <c r="G81" s="110">
        <v>10</v>
      </c>
      <c r="H81" s="110">
        <v>10</v>
      </c>
      <c r="I81" s="110">
        <v>10</v>
      </c>
      <c r="J81" s="110">
        <v>10</v>
      </c>
      <c r="K81" s="110">
        <v>10</v>
      </c>
      <c r="L81" s="110">
        <v>10</v>
      </c>
      <c r="M81" s="110">
        <v>10</v>
      </c>
      <c r="N81" s="110">
        <v>10</v>
      </c>
      <c r="O81" s="110">
        <v>10</v>
      </c>
      <c r="P81" s="110">
        <v>10</v>
      </c>
      <c r="Q81" s="110">
        <v>10</v>
      </c>
      <c r="R81" s="110">
        <v>10</v>
      </c>
      <c r="S81" s="110">
        <v>10</v>
      </c>
    </row>
    <row r="82" spans="1:19">
      <c r="A82" s="32" t="s">
        <v>141</v>
      </c>
      <c r="B82" s="33"/>
      <c r="C82" s="128" t="s">
        <v>12</v>
      </c>
      <c r="D82" s="110">
        <v>0</v>
      </c>
      <c r="E82" s="110">
        <v>0</v>
      </c>
      <c r="F82" s="110">
        <v>0</v>
      </c>
      <c r="G82" s="110">
        <v>0</v>
      </c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</row>
    <row r="83" spans="1:19">
      <c r="A83" s="132" t="s">
        <v>141</v>
      </c>
      <c r="B83" s="132"/>
      <c r="C83" s="135" t="s">
        <v>37</v>
      </c>
      <c r="D83" s="134">
        <v>43</v>
      </c>
      <c r="E83" s="134">
        <v>43</v>
      </c>
      <c r="F83" s="134">
        <v>43</v>
      </c>
      <c r="G83" s="134">
        <v>43</v>
      </c>
      <c r="H83" s="134">
        <v>43</v>
      </c>
      <c r="I83" s="134">
        <v>43</v>
      </c>
      <c r="J83" s="134">
        <v>43</v>
      </c>
      <c r="K83" s="134">
        <v>43</v>
      </c>
      <c r="L83" s="134">
        <v>43</v>
      </c>
      <c r="M83" s="134">
        <v>43</v>
      </c>
      <c r="N83" s="134">
        <v>43</v>
      </c>
      <c r="O83" s="134">
        <v>43</v>
      </c>
      <c r="P83" s="134">
        <v>43</v>
      </c>
      <c r="Q83" s="134">
        <v>43</v>
      </c>
      <c r="R83" s="134">
        <v>43</v>
      </c>
      <c r="S83" s="134">
        <v>43</v>
      </c>
    </row>
    <row r="84" spans="1:19">
      <c r="A84" s="32" t="s">
        <v>142</v>
      </c>
      <c r="B84" s="33"/>
      <c r="C84" s="37" t="s">
        <v>37</v>
      </c>
      <c r="D84" s="110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</row>
    <row r="85" spans="1:19">
      <c r="A85" s="32" t="s">
        <v>143</v>
      </c>
      <c r="B85" s="33"/>
      <c r="C85" s="37" t="s">
        <v>37</v>
      </c>
      <c r="D85" s="111">
        <v>0</v>
      </c>
      <c r="E85" s="111">
        <v>0</v>
      </c>
      <c r="F85" s="111">
        <v>0</v>
      </c>
      <c r="G85" s="111">
        <v>0</v>
      </c>
      <c r="H85" s="111">
        <v>0</v>
      </c>
      <c r="I85" s="111">
        <v>0</v>
      </c>
      <c r="J85" s="111">
        <v>0</v>
      </c>
      <c r="K85" s="111">
        <v>0</v>
      </c>
      <c r="L85" s="111">
        <v>0</v>
      </c>
      <c r="M85" s="111">
        <v>0</v>
      </c>
      <c r="N85" s="111">
        <v>0</v>
      </c>
      <c r="O85" s="111">
        <v>0</v>
      </c>
      <c r="P85" s="111">
        <v>0</v>
      </c>
      <c r="Q85" s="111">
        <v>0</v>
      </c>
      <c r="R85" s="111">
        <v>0</v>
      </c>
      <c r="S85" s="111">
        <v>0</v>
      </c>
    </row>
    <row r="86" spans="1:19">
      <c r="A86" s="60" t="s">
        <v>30</v>
      </c>
      <c r="B86" s="60"/>
      <c r="C86" s="83" t="s">
        <v>37</v>
      </c>
      <c r="D86" s="82">
        <v>43</v>
      </c>
      <c r="E86" s="82">
        <v>43</v>
      </c>
      <c r="F86" s="82">
        <v>43</v>
      </c>
      <c r="G86" s="82">
        <v>43</v>
      </c>
      <c r="H86" s="82">
        <v>43</v>
      </c>
      <c r="I86" s="82">
        <v>43</v>
      </c>
      <c r="J86" s="82">
        <v>43</v>
      </c>
      <c r="K86" s="82">
        <v>43</v>
      </c>
      <c r="L86" s="82">
        <v>43</v>
      </c>
      <c r="M86" s="82">
        <v>43</v>
      </c>
      <c r="N86" s="82">
        <v>43</v>
      </c>
      <c r="O86" s="82">
        <v>43</v>
      </c>
      <c r="P86" s="82">
        <v>43</v>
      </c>
      <c r="Q86" s="82">
        <v>43</v>
      </c>
      <c r="R86" s="82">
        <v>43</v>
      </c>
      <c r="S86" s="82">
        <v>43</v>
      </c>
    </row>
    <row r="87" spans="1:19">
      <c r="A87" s="32" t="s">
        <v>144</v>
      </c>
      <c r="B87" s="33"/>
      <c r="C87" s="131" t="s">
        <v>145</v>
      </c>
      <c r="D87" s="36">
        <v>120</v>
      </c>
      <c r="E87" s="36">
        <v>120</v>
      </c>
      <c r="F87" s="36">
        <v>120</v>
      </c>
      <c r="G87" s="36">
        <v>120</v>
      </c>
      <c r="H87" s="36">
        <v>120</v>
      </c>
      <c r="I87" s="36">
        <v>120</v>
      </c>
      <c r="J87" s="36">
        <v>120</v>
      </c>
      <c r="K87" s="36">
        <v>120</v>
      </c>
      <c r="L87" s="36">
        <v>120</v>
      </c>
      <c r="M87" s="36">
        <v>120</v>
      </c>
      <c r="N87" s="36">
        <v>120</v>
      </c>
      <c r="O87" s="36">
        <v>120</v>
      </c>
      <c r="P87" s="36">
        <v>120</v>
      </c>
      <c r="Q87" s="36">
        <v>120</v>
      </c>
      <c r="R87" s="36">
        <v>120</v>
      </c>
      <c r="S87" s="36">
        <v>120</v>
      </c>
    </row>
    <row r="88" spans="1:19">
      <c r="A88" s="32" t="s">
        <v>144</v>
      </c>
      <c r="B88" s="33"/>
      <c r="C88" s="131" t="s">
        <v>147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15</v>
      </c>
      <c r="K88" s="36">
        <v>15</v>
      </c>
      <c r="L88" s="36">
        <v>15</v>
      </c>
      <c r="M88" s="36">
        <v>15</v>
      </c>
      <c r="N88" s="36">
        <v>15</v>
      </c>
      <c r="O88" s="36">
        <v>15</v>
      </c>
      <c r="P88" s="36">
        <v>15</v>
      </c>
      <c r="Q88" s="36">
        <v>15</v>
      </c>
      <c r="R88" s="36">
        <v>15</v>
      </c>
      <c r="S88" s="36">
        <v>15</v>
      </c>
    </row>
    <row r="89" spans="1:19">
      <c r="A89" s="32" t="s">
        <v>144</v>
      </c>
      <c r="B89" s="33"/>
      <c r="C89" s="128" t="s">
        <v>12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0</v>
      </c>
      <c r="L89" s="113">
        <v>0</v>
      </c>
      <c r="M89" s="113">
        <v>0</v>
      </c>
      <c r="N89" s="113">
        <v>0</v>
      </c>
      <c r="O89" s="113">
        <v>0</v>
      </c>
      <c r="P89" s="113">
        <v>0</v>
      </c>
      <c r="Q89" s="113">
        <v>0</v>
      </c>
      <c r="R89" s="113">
        <v>0</v>
      </c>
      <c r="S89" s="113">
        <v>0</v>
      </c>
    </row>
    <row r="90" spans="1:19">
      <c r="A90" s="132" t="s">
        <v>144</v>
      </c>
      <c r="B90" s="132"/>
      <c r="C90" s="135" t="s">
        <v>37</v>
      </c>
      <c r="D90" s="134">
        <v>120</v>
      </c>
      <c r="E90" s="134">
        <v>120</v>
      </c>
      <c r="F90" s="134">
        <v>120</v>
      </c>
      <c r="G90" s="134">
        <v>120</v>
      </c>
      <c r="H90" s="134">
        <v>120</v>
      </c>
      <c r="I90" s="134">
        <v>120</v>
      </c>
      <c r="J90" s="134">
        <v>135</v>
      </c>
      <c r="K90" s="134">
        <v>135</v>
      </c>
      <c r="L90" s="134">
        <v>135</v>
      </c>
      <c r="M90" s="134">
        <v>135</v>
      </c>
      <c r="N90" s="134">
        <v>135</v>
      </c>
      <c r="O90" s="134">
        <v>135</v>
      </c>
      <c r="P90" s="134">
        <v>135</v>
      </c>
      <c r="Q90" s="134">
        <v>135</v>
      </c>
      <c r="R90" s="134">
        <v>135</v>
      </c>
      <c r="S90" s="134">
        <v>135</v>
      </c>
    </row>
    <row r="91" spans="1:19">
      <c r="A91" s="33" t="s">
        <v>148</v>
      </c>
      <c r="B91" s="132"/>
      <c r="C91" s="33" t="s">
        <v>149</v>
      </c>
      <c r="D91" s="36">
        <v>40</v>
      </c>
      <c r="E91" s="36">
        <v>40</v>
      </c>
      <c r="F91" s="36">
        <v>40</v>
      </c>
      <c r="G91" s="36">
        <v>40</v>
      </c>
      <c r="H91" s="36">
        <v>40</v>
      </c>
      <c r="I91" s="36">
        <v>40</v>
      </c>
      <c r="J91" s="36">
        <v>40</v>
      </c>
      <c r="K91" s="36">
        <v>40</v>
      </c>
      <c r="L91" s="36">
        <v>40</v>
      </c>
      <c r="M91" s="36">
        <v>40</v>
      </c>
      <c r="N91" s="36">
        <v>40</v>
      </c>
      <c r="O91" s="36">
        <v>40</v>
      </c>
      <c r="P91" s="36">
        <v>40</v>
      </c>
      <c r="Q91" s="36">
        <v>40</v>
      </c>
      <c r="R91" s="36">
        <v>40</v>
      </c>
      <c r="S91" s="36">
        <v>40</v>
      </c>
    </row>
    <row r="92" spans="1:19">
      <c r="A92" s="33" t="s">
        <v>148</v>
      </c>
      <c r="B92" s="132"/>
      <c r="C92" s="39" t="s">
        <v>12</v>
      </c>
      <c r="D92" s="36">
        <v>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</row>
    <row r="93" spans="1:19">
      <c r="A93" s="33" t="s">
        <v>148</v>
      </c>
      <c r="B93" s="132"/>
      <c r="C93" s="133" t="s">
        <v>37</v>
      </c>
      <c r="D93" s="134">
        <v>40</v>
      </c>
      <c r="E93" s="134">
        <v>40</v>
      </c>
      <c r="F93" s="134">
        <v>40</v>
      </c>
      <c r="G93" s="134">
        <v>40</v>
      </c>
      <c r="H93" s="134">
        <v>40</v>
      </c>
      <c r="I93" s="134">
        <v>40</v>
      </c>
      <c r="J93" s="134">
        <v>40</v>
      </c>
      <c r="K93" s="134">
        <v>40</v>
      </c>
      <c r="L93" s="134">
        <v>40</v>
      </c>
      <c r="M93" s="134">
        <v>40</v>
      </c>
      <c r="N93" s="134">
        <v>40</v>
      </c>
      <c r="O93" s="134">
        <v>40</v>
      </c>
      <c r="P93" s="134">
        <v>40</v>
      </c>
      <c r="Q93" s="134">
        <v>40</v>
      </c>
      <c r="R93" s="134">
        <v>40</v>
      </c>
      <c r="S93" s="134">
        <v>40</v>
      </c>
    </row>
    <row r="94" spans="1:19">
      <c r="A94" s="32" t="s">
        <v>150</v>
      </c>
      <c r="B94" s="33"/>
      <c r="C94" s="114" t="s">
        <v>37</v>
      </c>
      <c r="D94" s="111">
        <v>60</v>
      </c>
      <c r="E94" s="111">
        <v>60</v>
      </c>
      <c r="F94" s="111">
        <v>60</v>
      </c>
      <c r="G94" s="111">
        <v>60</v>
      </c>
      <c r="H94" s="111">
        <v>60</v>
      </c>
      <c r="I94" s="111">
        <v>60</v>
      </c>
      <c r="J94" s="111">
        <v>60</v>
      </c>
      <c r="K94" s="111">
        <v>60</v>
      </c>
      <c r="L94" s="111">
        <v>60</v>
      </c>
      <c r="M94" s="111">
        <v>60</v>
      </c>
      <c r="N94" s="111">
        <v>60</v>
      </c>
      <c r="O94" s="111">
        <v>60</v>
      </c>
      <c r="P94" s="111">
        <v>60</v>
      </c>
      <c r="Q94" s="111">
        <v>60</v>
      </c>
      <c r="R94" s="111">
        <v>60</v>
      </c>
      <c r="S94" s="111">
        <v>60</v>
      </c>
    </row>
    <row r="95" spans="1:19">
      <c r="A95" s="60" t="s">
        <v>151</v>
      </c>
      <c r="B95" s="60"/>
      <c r="C95" s="83" t="s">
        <v>37</v>
      </c>
      <c r="D95" s="82">
        <v>220</v>
      </c>
      <c r="E95" s="82">
        <v>220</v>
      </c>
      <c r="F95" s="82">
        <v>220</v>
      </c>
      <c r="G95" s="82">
        <v>220</v>
      </c>
      <c r="H95" s="82">
        <v>220</v>
      </c>
      <c r="I95" s="82">
        <v>220</v>
      </c>
      <c r="J95" s="82">
        <v>235</v>
      </c>
      <c r="K95" s="82">
        <v>235</v>
      </c>
      <c r="L95" s="82">
        <v>235</v>
      </c>
      <c r="M95" s="82">
        <v>235</v>
      </c>
      <c r="N95" s="82">
        <v>235</v>
      </c>
      <c r="O95" s="82">
        <v>235</v>
      </c>
      <c r="P95" s="82">
        <v>235</v>
      </c>
      <c r="Q95" s="82">
        <v>235</v>
      </c>
      <c r="R95" s="82">
        <v>235</v>
      </c>
      <c r="S95" s="82">
        <v>235</v>
      </c>
    </row>
    <row r="96" spans="1:19">
      <c r="A96" s="60" t="s">
        <v>36</v>
      </c>
      <c r="B96" s="60"/>
      <c r="C96" s="83" t="s">
        <v>37</v>
      </c>
      <c r="D96" s="82">
        <v>3765.5</v>
      </c>
      <c r="E96" s="82">
        <v>3795.5</v>
      </c>
      <c r="F96" s="82">
        <v>4048</v>
      </c>
      <c r="G96" s="82">
        <v>4284</v>
      </c>
      <c r="H96" s="82">
        <v>4419</v>
      </c>
      <c r="I96" s="82">
        <v>4484</v>
      </c>
      <c r="J96" s="82">
        <v>4534</v>
      </c>
      <c r="K96" s="82">
        <v>4544</v>
      </c>
      <c r="L96" s="82">
        <v>4564</v>
      </c>
      <c r="M96" s="82">
        <v>4649</v>
      </c>
      <c r="N96" s="82">
        <v>4673</v>
      </c>
      <c r="O96" s="82">
        <v>4673</v>
      </c>
      <c r="P96" s="82">
        <v>4673</v>
      </c>
      <c r="Q96" s="82">
        <v>4673</v>
      </c>
      <c r="R96" s="82">
        <v>4673</v>
      </c>
      <c r="S96" s="82">
        <v>4673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R90"/>
  <sheetViews>
    <sheetView zoomScaleNormal="100" workbookViewId="0">
      <pane ySplit="1" topLeftCell="A74" activePane="bottomLeft" state="frozen"/>
      <selection pane="bottomLeft" activeCell="C89" sqref="C89"/>
    </sheetView>
  </sheetViews>
  <sheetFormatPr defaultColWidth="9" defaultRowHeight="15"/>
  <cols>
    <col min="1" max="1" width="12.28515625" style="1" bestFit="1" customWidth="1"/>
    <col min="2" max="2" width="45.85546875" style="1" bestFit="1" customWidth="1"/>
    <col min="3" max="3" width="8.7109375" style="1" customWidth="1"/>
    <col min="4" max="6" width="9" style="1" customWidth="1"/>
    <col min="7" max="16384" width="9" style="1"/>
  </cols>
  <sheetData>
    <row r="1" spans="1:18">
      <c r="A1" s="24" t="s">
        <v>14</v>
      </c>
      <c r="B1" s="24" t="s">
        <v>24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</row>
    <row r="2" spans="1:18">
      <c r="A2" s="32" t="s">
        <v>27</v>
      </c>
      <c r="B2" s="39" t="str">
        <f>' Capacity by Location'!C2</f>
        <v>Kukdo Chemical India Private Limited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40</v>
      </c>
      <c r="I2" s="36">
        <v>40</v>
      </c>
      <c r="J2" s="36">
        <v>40</v>
      </c>
      <c r="K2" s="36">
        <v>40</v>
      </c>
      <c r="L2" s="36">
        <v>40</v>
      </c>
      <c r="M2" s="36">
        <v>40</v>
      </c>
      <c r="N2" s="36">
        <v>40</v>
      </c>
      <c r="O2" s="36">
        <v>40</v>
      </c>
      <c r="P2" s="36">
        <v>40</v>
      </c>
      <c r="Q2" s="36">
        <v>40</v>
      </c>
      <c r="R2" s="36">
        <v>40</v>
      </c>
    </row>
    <row r="3" spans="1:18">
      <c r="A3" s="32" t="s">
        <v>27</v>
      </c>
      <c r="B3" s="39" t="str">
        <f>' Capacity by Location'!C3</f>
        <v>Grasim Industries Ltd.</v>
      </c>
      <c r="C3" s="36">
        <v>44</v>
      </c>
      <c r="D3" s="36">
        <v>44</v>
      </c>
      <c r="E3" s="36">
        <v>44</v>
      </c>
      <c r="F3" s="36">
        <v>66</v>
      </c>
      <c r="G3" s="36">
        <v>66</v>
      </c>
      <c r="H3" s="36">
        <v>66</v>
      </c>
      <c r="I3" s="36">
        <v>66</v>
      </c>
      <c r="J3" s="36">
        <v>66</v>
      </c>
      <c r="K3" s="36">
        <v>66</v>
      </c>
      <c r="L3" s="36">
        <v>66</v>
      </c>
      <c r="M3" s="36">
        <v>90</v>
      </c>
      <c r="N3" s="36">
        <v>90</v>
      </c>
      <c r="O3" s="36">
        <v>90</v>
      </c>
      <c r="P3" s="36">
        <v>90</v>
      </c>
      <c r="Q3" s="36">
        <v>90</v>
      </c>
      <c r="R3" s="36">
        <v>90</v>
      </c>
    </row>
    <row r="4" spans="1:18">
      <c r="A4" s="32" t="s">
        <v>27</v>
      </c>
      <c r="B4" s="39" t="str">
        <f>' Capacity by Location'!C4</f>
        <v>Atul Limited</v>
      </c>
      <c r="C4" s="36">
        <v>40</v>
      </c>
      <c r="D4" s="36">
        <v>40</v>
      </c>
      <c r="E4" s="36">
        <v>40</v>
      </c>
      <c r="F4" s="36">
        <v>40</v>
      </c>
      <c r="G4" s="36">
        <v>40</v>
      </c>
      <c r="H4" s="36">
        <v>40</v>
      </c>
      <c r="I4" s="36">
        <v>40</v>
      </c>
      <c r="J4" s="36">
        <v>40</v>
      </c>
      <c r="K4" s="36">
        <v>40</v>
      </c>
      <c r="L4" s="36">
        <v>50</v>
      </c>
      <c r="M4" s="36">
        <v>50</v>
      </c>
      <c r="N4" s="36">
        <v>50</v>
      </c>
      <c r="O4" s="36">
        <v>50</v>
      </c>
      <c r="P4" s="36">
        <v>50</v>
      </c>
      <c r="Q4" s="36">
        <v>50</v>
      </c>
      <c r="R4" s="36">
        <v>50</v>
      </c>
    </row>
    <row r="5" spans="1:18">
      <c r="A5" s="32" t="s">
        <v>27</v>
      </c>
      <c r="B5" s="39" t="str">
        <f>' Capacity by Location'!C5</f>
        <v>Meghmani Finechem Limited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25</v>
      </c>
      <c r="M5" s="36">
        <v>25</v>
      </c>
      <c r="N5" s="36">
        <v>25</v>
      </c>
      <c r="O5" s="36">
        <v>25</v>
      </c>
      <c r="P5" s="36">
        <v>25</v>
      </c>
      <c r="Q5" s="36">
        <v>25</v>
      </c>
      <c r="R5" s="36">
        <v>25</v>
      </c>
    </row>
    <row r="6" spans="1:18">
      <c r="A6" s="32" t="s">
        <v>27</v>
      </c>
      <c r="B6" s="39" t="s">
        <v>63</v>
      </c>
      <c r="C6" s="36">
        <v>0</v>
      </c>
      <c r="D6" s="36">
        <v>0</v>
      </c>
      <c r="E6" s="36">
        <v>0</v>
      </c>
      <c r="F6" s="36">
        <v>0</v>
      </c>
      <c r="G6" s="36">
        <v>30</v>
      </c>
      <c r="H6" s="36">
        <v>30</v>
      </c>
      <c r="I6" s="36">
        <v>30</v>
      </c>
      <c r="J6" s="36">
        <v>30</v>
      </c>
      <c r="K6" s="36">
        <v>30</v>
      </c>
      <c r="L6" s="36">
        <v>30</v>
      </c>
      <c r="M6" s="36">
        <v>30</v>
      </c>
      <c r="N6" s="36">
        <v>30</v>
      </c>
      <c r="O6" s="36">
        <v>30</v>
      </c>
      <c r="P6" s="36">
        <v>30</v>
      </c>
      <c r="Q6" s="36">
        <v>30</v>
      </c>
      <c r="R6" s="36">
        <v>30</v>
      </c>
    </row>
    <row r="7" spans="1:18">
      <c r="A7" s="132" t="s">
        <v>27</v>
      </c>
      <c r="B7" s="132" t="str">
        <f>' Capacity by Location'!C7</f>
        <v>Total</v>
      </c>
      <c r="C7" s="134">
        <f>SUM(C2:C6)</f>
        <v>84</v>
      </c>
      <c r="D7" s="134">
        <f>SUM(D2:D6)</f>
        <v>84</v>
      </c>
      <c r="E7" s="134">
        <f t="shared" ref="E7:R7" si="0">SUM(E2:E6)</f>
        <v>84</v>
      </c>
      <c r="F7" s="134">
        <f t="shared" si="0"/>
        <v>106</v>
      </c>
      <c r="G7" s="134">
        <f t="shared" si="0"/>
        <v>136</v>
      </c>
      <c r="H7" s="134">
        <f t="shared" si="0"/>
        <v>176</v>
      </c>
      <c r="I7" s="134">
        <f t="shared" si="0"/>
        <v>176</v>
      </c>
      <c r="J7" s="134">
        <f t="shared" si="0"/>
        <v>176</v>
      </c>
      <c r="K7" s="134">
        <f t="shared" si="0"/>
        <v>176</v>
      </c>
      <c r="L7" s="134">
        <f t="shared" si="0"/>
        <v>211</v>
      </c>
      <c r="M7" s="134">
        <f t="shared" si="0"/>
        <v>235</v>
      </c>
      <c r="N7" s="134">
        <f t="shared" si="0"/>
        <v>235</v>
      </c>
      <c r="O7" s="134">
        <f t="shared" si="0"/>
        <v>235</v>
      </c>
      <c r="P7" s="134">
        <f t="shared" si="0"/>
        <v>235</v>
      </c>
      <c r="Q7" s="134">
        <f t="shared" si="0"/>
        <v>235</v>
      </c>
      <c r="R7" s="134">
        <f t="shared" si="0"/>
        <v>235</v>
      </c>
    </row>
    <row r="8" spans="1:18">
      <c r="A8" s="32" t="s">
        <v>94</v>
      </c>
      <c r="B8" s="100" t="s">
        <v>95</v>
      </c>
      <c r="C8" s="36">
        <v>170</v>
      </c>
      <c r="D8" s="36">
        <v>170</v>
      </c>
      <c r="E8" s="36">
        <v>190</v>
      </c>
      <c r="F8" s="36">
        <v>190</v>
      </c>
      <c r="G8" s="36">
        <v>220</v>
      </c>
      <c r="H8" s="36">
        <v>220</v>
      </c>
      <c r="I8" s="36">
        <v>220</v>
      </c>
      <c r="J8" s="36">
        <v>220</v>
      </c>
      <c r="K8" s="36">
        <v>220</v>
      </c>
      <c r="L8" s="36">
        <v>220</v>
      </c>
      <c r="M8" s="36">
        <v>220</v>
      </c>
      <c r="N8" s="36">
        <v>220</v>
      </c>
      <c r="O8" s="36">
        <v>220</v>
      </c>
      <c r="P8" s="36">
        <v>220</v>
      </c>
      <c r="Q8" s="36">
        <v>220</v>
      </c>
      <c r="R8" s="36">
        <v>220</v>
      </c>
    </row>
    <row r="9" spans="1:18">
      <c r="A9" s="33" t="s">
        <v>94</v>
      </c>
      <c r="B9" s="100" t="s">
        <v>96</v>
      </c>
      <c r="C9" s="36">
        <v>247</v>
      </c>
      <c r="D9" s="36">
        <v>247</v>
      </c>
      <c r="E9" s="36">
        <v>247</v>
      </c>
      <c r="F9" s="36">
        <v>247</v>
      </c>
      <c r="G9" s="36">
        <v>247</v>
      </c>
      <c r="H9" s="36">
        <v>247</v>
      </c>
      <c r="I9" s="36">
        <v>247</v>
      </c>
      <c r="J9" s="36">
        <v>247</v>
      </c>
      <c r="K9" s="36">
        <v>247</v>
      </c>
      <c r="L9" s="36">
        <v>247</v>
      </c>
      <c r="M9" s="36">
        <v>247</v>
      </c>
      <c r="N9" s="36">
        <v>247</v>
      </c>
      <c r="O9" s="36">
        <v>247</v>
      </c>
      <c r="P9" s="36">
        <v>247</v>
      </c>
      <c r="Q9" s="36">
        <v>247</v>
      </c>
      <c r="R9" s="36">
        <v>247</v>
      </c>
    </row>
    <row r="10" spans="1:18">
      <c r="A10" s="33" t="s">
        <v>94</v>
      </c>
      <c r="B10" s="101" t="s">
        <v>97</v>
      </c>
      <c r="C10" s="36">
        <v>120</v>
      </c>
      <c r="D10" s="36">
        <v>120</v>
      </c>
      <c r="E10" s="36">
        <v>120</v>
      </c>
      <c r="F10" s="36">
        <v>130</v>
      </c>
      <c r="G10" s="36">
        <v>130</v>
      </c>
      <c r="H10" s="36">
        <v>130</v>
      </c>
      <c r="I10" s="36">
        <v>130</v>
      </c>
      <c r="J10" s="36">
        <v>130</v>
      </c>
      <c r="K10" s="36">
        <v>130</v>
      </c>
      <c r="L10" s="36">
        <v>130</v>
      </c>
      <c r="M10" s="36">
        <v>130</v>
      </c>
      <c r="N10" s="36">
        <v>130</v>
      </c>
      <c r="O10" s="36">
        <v>130</v>
      </c>
      <c r="P10" s="36">
        <v>130</v>
      </c>
      <c r="Q10" s="36">
        <v>130</v>
      </c>
      <c r="R10" s="36">
        <v>130</v>
      </c>
    </row>
    <row r="11" spans="1:18">
      <c r="A11" s="33" t="s">
        <v>94</v>
      </c>
      <c r="B11" s="33" t="s">
        <v>98</v>
      </c>
      <c r="C11" s="36">
        <v>80</v>
      </c>
      <c r="D11" s="36">
        <v>80</v>
      </c>
      <c r="E11" s="36">
        <v>200</v>
      </c>
      <c r="F11" s="36">
        <v>200</v>
      </c>
      <c r="G11" s="36">
        <v>200</v>
      </c>
      <c r="H11" s="36">
        <v>200</v>
      </c>
      <c r="I11" s="36">
        <v>200</v>
      </c>
      <c r="J11" s="36">
        <v>200</v>
      </c>
      <c r="K11" s="36">
        <v>200</v>
      </c>
      <c r="L11" s="36">
        <v>200</v>
      </c>
      <c r="M11" s="36">
        <v>200</v>
      </c>
      <c r="N11" s="36">
        <v>200</v>
      </c>
      <c r="O11" s="36">
        <v>200</v>
      </c>
      <c r="P11" s="36">
        <v>200</v>
      </c>
      <c r="Q11" s="36">
        <v>200</v>
      </c>
      <c r="R11" s="36">
        <v>200</v>
      </c>
    </row>
    <row r="12" spans="1:18">
      <c r="A12" s="33" t="s">
        <v>94</v>
      </c>
      <c r="B12" s="100" t="s">
        <v>99</v>
      </c>
      <c r="C12" s="36">
        <v>75</v>
      </c>
      <c r="D12" s="36">
        <v>75</v>
      </c>
      <c r="E12" s="36">
        <v>95</v>
      </c>
      <c r="F12" s="36">
        <v>95</v>
      </c>
      <c r="G12" s="36">
        <v>95</v>
      </c>
      <c r="H12" s="36">
        <v>95</v>
      </c>
      <c r="I12" s="36">
        <v>95</v>
      </c>
      <c r="J12" s="36">
        <v>95</v>
      </c>
      <c r="K12" s="36">
        <v>95</v>
      </c>
      <c r="L12" s="36">
        <v>95</v>
      </c>
      <c r="M12" s="36">
        <v>95</v>
      </c>
      <c r="N12" s="36">
        <v>95</v>
      </c>
      <c r="O12" s="36">
        <v>95</v>
      </c>
      <c r="P12" s="36">
        <v>95</v>
      </c>
      <c r="Q12" s="36">
        <v>95</v>
      </c>
      <c r="R12" s="36">
        <v>95</v>
      </c>
    </row>
    <row r="13" spans="1:18">
      <c r="A13" s="33" t="s">
        <v>94</v>
      </c>
      <c r="B13" s="102" t="s">
        <v>100</v>
      </c>
      <c r="C13" s="36">
        <v>60</v>
      </c>
      <c r="D13" s="36">
        <v>60</v>
      </c>
      <c r="E13" s="36">
        <v>60</v>
      </c>
      <c r="F13" s="36">
        <v>60</v>
      </c>
      <c r="G13" s="36">
        <v>80</v>
      </c>
      <c r="H13" s="36">
        <v>80</v>
      </c>
      <c r="I13" s="36">
        <v>80</v>
      </c>
      <c r="J13" s="36">
        <v>80</v>
      </c>
      <c r="K13" s="36">
        <v>80</v>
      </c>
      <c r="L13" s="36">
        <v>80</v>
      </c>
      <c r="M13" s="36">
        <v>80</v>
      </c>
      <c r="N13" s="36">
        <v>80</v>
      </c>
      <c r="O13" s="36">
        <v>80</v>
      </c>
      <c r="P13" s="36">
        <v>80</v>
      </c>
      <c r="Q13" s="36">
        <v>80</v>
      </c>
      <c r="R13" s="36">
        <v>80</v>
      </c>
    </row>
    <row r="14" spans="1:18">
      <c r="A14" s="33" t="s">
        <v>94</v>
      </c>
      <c r="B14" s="103" t="s">
        <v>101</v>
      </c>
      <c r="C14" s="36">
        <v>117</v>
      </c>
      <c r="D14" s="36">
        <v>117</v>
      </c>
      <c r="E14" s="36">
        <v>117</v>
      </c>
      <c r="F14" s="36">
        <v>117</v>
      </c>
      <c r="G14" s="36">
        <v>117</v>
      </c>
      <c r="H14" s="36">
        <v>117</v>
      </c>
      <c r="I14" s="36">
        <v>117</v>
      </c>
      <c r="J14" s="36">
        <v>117</v>
      </c>
      <c r="K14" s="36">
        <v>117</v>
      </c>
      <c r="L14" s="36">
        <v>117</v>
      </c>
      <c r="M14" s="36">
        <v>117</v>
      </c>
      <c r="N14" s="36">
        <v>117</v>
      </c>
      <c r="O14" s="36">
        <v>117</v>
      </c>
      <c r="P14" s="36">
        <v>117</v>
      </c>
      <c r="Q14" s="36">
        <v>117</v>
      </c>
      <c r="R14" s="36">
        <v>117</v>
      </c>
    </row>
    <row r="15" spans="1:18">
      <c r="A15" s="33" t="s">
        <v>94</v>
      </c>
      <c r="B15" s="102" t="s">
        <v>102</v>
      </c>
      <c r="C15" s="36">
        <v>75</v>
      </c>
      <c r="D15" s="36">
        <v>75</v>
      </c>
      <c r="E15" s="36">
        <v>75</v>
      </c>
      <c r="F15" s="36">
        <v>75</v>
      </c>
      <c r="G15" s="36">
        <v>75</v>
      </c>
      <c r="H15" s="36">
        <v>75</v>
      </c>
      <c r="I15" s="36">
        <v>75</v>
      </c>
      <c r="J15" s="36">
        <v>75</v>
      </c>
      <c r="K15" s="36">
        <v>75</v>
      </c>
      <c r="L15" s="36">
        <v>75</v>
      </c>
      <c r="M15" s="36">
        <v>75</v>
      </c>
      <c r="N15" s="36">
        <v>75</v>
      </c>
      <c r="O15" s="36">
        <v>75</v>
      </c>
      <c r="P15" s="36">
        <v>75</v>
      </c>
      <c r="Q15" s="36">
        <v>75</v>
      </c>
      <c r="R15" s="36">
        <v>75</v>
      </c>
    </row>
    <row r="16" spans="1:18">
      <c r="A16" s="33" t="s">
        <v>94</v>
      </c>
      <c r="B16" s="102" t="s">
        <v>103</v>
      </c>
      <c r="C16" s="36">
        <v>58</v>
      </c>
      <c r="D16" s="36">
        <v>58</v>
      </c>
      <c r="E16" s="36">
        <v>58</v>
      </c>
      <c r="F16" s="36">
        <v>58</v>
      </c>
      <c r="G16" s="36">
        <v>58</v>
      </c>
      <c r="H16" s="36">
        <v>58</v>
      </c>
      <c r="I16" s="36">
        <v>58</v>
      </c>
      <c r="J16" s="36">
        <v>58</v>
      </c>
      <c r="K16" s="36">
        <v>58</v>
      </c>
      <c r="L16" s="36">
        <v>58</v>
      </c>
      <c r="M16" s="36">
        <v>58</v>
      </c>
      <c r="N16" s="36">
        <v>58</v>
      </c>
      <c r="O16" s="36">
        <v>58</v>
      </c>
      <c r="P16" s="36">
        <v>58</v>
      </c>
      <c r="Q16" s="36">
        <v>58</v>
      </c>
      <c r="R16" s="36">
        <v>58</v>
      </c>
    </row>
    <row r="17" spans="1:18">
      <c r="A17" s="33" t="s">
        <v>94</v>
      </c>
      <c r="B17" s="102" t="s">
        <v>104</v>
      </c>
      <c r="C17" s="36">
        <v>50</v>
      </c>
      <c r="D17" s="36">
        <v>50</v>
      </c>
      <c r="E17" s="36">
        <v>50</v>
      </c>
      <c r="F17" s="36">
        <v>50</v>
      </c>
      <c r="G17" s="36">
        <v>50</v>
      </c>
      <c r="H17" s="36">
        <v>50</v>
      </c>
      <c r="I17" s="36">
        <v>50</v>
      </c>
      <c r="J17" s="36">
        <v>50</v>
      </c>
      <c r="K17" s="36">
        <v>50</v>
      </c>
      <c r="L17" s="36">
        <v>50</v>
      </c>
      <c r="M17" s="36">
        <v>50</v>
      </c>
      <c r="N17" s="36">
        <v>50</v>
      </c>
      <c r="O17" s="36">
        <v>50</v>
      </c>
      <c r="P17" s="36">
        <v>50</v>
      </c>
      <c r="Q17" s="36">
        <v>50</v>
      </c>
      <c r="R17" s="36">
        <v>50</v>
      </c>
    </row>
    <row r="18" spans="1:18">
      <c r="A18" s="33" t="s">
        <v>94</v>
      </c>
      <c r="B18" s="33" t="s">
        <v>105</v>
      </c>
      <c r="C18" s="36">
        <v>41</v>
      </c>
      <c r="D18" s="36">
        <v>41</v>
      </c>
      <c r="E18" s="36">
        <v>41</v>
      </c>
      <c r="F18" s="36">
        <v>41</v>
      </c>
      <c r="G18" s="36">
        <v>41</v>
      </c>
      <c r="H18" s="36">
        <v>41</v>
      </c>
      <c r="I18" s="36">
        <v>41</v>
      </c>
      <c r="J18" s="36">
        <v>41</v>
      </c>
      <c r="K18" s="36">
        <v>41</v>
      </c>
      <c r="L18" s="36">
        <v>41</v>
      </c>
      <c r="M18" s="36">
        <v>41</v>
      </c>
      <c r="N18" s="36">
        <v>41</v>
      </c>
      <c r="O18" s="36">
        <v>41</v>
      </c>
      <c r="P18" s="36">
        <v>41</v>
      </c>
      <c r="Q18" s="36">
        <v>41</v>
      </c>
      <c r="R18" s="36">
        <v>41</v>
      </c>
    </row>
    <row r="19" spans="1:18">
      <c r="A19" s="32" t="s">
        <v>94</v>
      </c>
      <c r="B19" s="100" t="s">
        <v>106</v>
      </c>
      <c r="C19" s="36">
        <v>41</v>
      </c>
      <c r="D19" s="36">
        <v>41</v>
      </c>
      <c r="E19" s="36">
        <v>41</v>
      </c>
      <c r="F19" s="36">
        <v>41</v>
      </c>
      <c r="G19" s="36">
        <v>41</v>
      </c>
      <c r="H19" s="36">
        <v>41</v>
      </c>
      <c r="I19" s="36">
        <v>41</v>
      </c>
      <c r="J19" s="36">
        <v>41</v>
      </c>
      <c r="K19" s="36">
        <v>41</v>
      </c>
      <c r="L19" s="36">
        <v>41</v>
      </c>
      <c r="M19" s="36">
        <v>41</v>
      </c>
      <c r="N19" s="36">
        <v>41</v>
      </c>
      <c r="O19" s="36">
        <v>41</v>
      </c>
      <c r="P19" s="36">
        <v>41</v>
      </c>
      <c r="Q19" s="36">
        <v>41</v>
      </c>
      <c r="R19" s="36">
        <v>41</v>
      </c>
    </row>
    <row r="20" spans="1:18">
      <c r="A20" s="32" t="s">
        <v>94</v>
      </c>
      <c r="B20" s="100" t="s">
        <v>107</v>
      </c>
      <c r="C20" s="36">
        <v>64</v>
      </c>
      <c r="D20" s="36">
        <v>64</v>
      </c>
      <c r="E20" s="36">
        <v>64</v>
      </c>
      <c r="F20" s="36">
        <v>64</v>
      </c>
      <c r="G20" s="36">
        <v>64</v>
      </c>
      <c r="H20" s="36">
        <v>64</v>
      </c>
      <c r="I20" s="36">
        <v>64</v>
      </c>
      <c r="J20" s="36">
        <v>64</v>
      </c>
      <c r="K20" s="36">
        <v>64</v>
      </c>
      <c r="L20" s="36">
        <v>64</v>
      </c>
      <c r="M20" s="36">
        <v>64</v>
      </c>
      <c r="N20" s="36">
        <v>64</v>
      </c>
      <c r="O20" s="36">
        <v>64</v>
      </c>
      <c r="P20" s="36">
        <v>64</v>
      </c>
      <c r="Q20" s="36">
        <v>64</v>
      </c>
      <c r="R20" s="36">
        <v>64</v>
      </c>
    </row>
    <row r="21" spans="1:18">
      <c r="A21" s="32" t="s">
        <v>94</v>
      </c>
      <c r="B21" s="100" t="s">
        <v>108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70</v>
      </c>
      <c r="M21" s="100">
        <v>70</v>
      </c>
      <c r="N21" s="100">
        <v>70</v>
      </c>
      <c r="O21" s="100">
        <v>70</v>
      </c>
      <c r="P21" s="100">
        <v>70</v>
      </c>
      <c r="Q21" s="100">
        <v>70</v>
      </c>
      <c r="R21" s="100">
        <v>70</v>
      </c>
    </row>
    <row r="22" spans="1:18">
      <c r="A22" s="32" t="s">
        <v>94</v>
      </c>
      <c r="B22" s="100" t="s">
        <v>109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20</v>
      </c>
      <c r="L22" s="100">
        <v>20</v>
      </c>
      <c r="M22" s="100">
        <v>20</v>
      </c>
      <c r="N22" s="100">
        <v>20</v>
      </c>
      <c r="O22" s="100">
        <v>20</v>
      </c>
      <c r="P22" s="100">
        <v>20</v>
      </c>
      <c r="Q22" s="100">
        <v>20</v>
      </c>
      <c r="R22" s="100">
        <v>20</v>
      </c>
    </row>
    <row r="23" spans="1:18">
      <c r="A23" s="33" t="s">
        <v>94</v>
      </c>
      <c r="B23" s="100" t="s">
        <v>12</v>
      </c>
      <c r="C23" s="104">
        <v>120</v>
      </c>
      <c r="D23" s="104">
        <v>140</v>
      </c>
      <c r="E23" s="104">
        <v>160</v>
      </c>
      <c r="F23" s="104">
        <v>180</v>
      </c>
      <c r="G23" s="104">
        <v>195</v>
      </c>
      <c r="H23" s="104">
        <v>195</v>
      </c>
      <c r="I23" s="104">
        <v>210</v>
      </c>
      <c r="J23" s="104">
        <v>210</v>
      </c>
      <c r="K23" s="104">
        <v>190</v>
      </c>
      <c r="L23" s="104">
        <v>190</v>
      </c>
      <c r="M23" s="104">
        <v>190</v>
      </c>
      <c r="N23" s="104">
        <v>190</v>
      </c>
      <c r="O23" s="104">
        <v>190</v>
      </c>
      <c r="P23" s="104">
        <v>190</v>
      </c>
      <c r="Q23" s="104">
        <v>190</v>
      </c>
      <c r="R23" s="104">
        <v>190</v>
      </c>
    </row>
    <row r="24" spans="1:18">
      <c r="A24" s="132" t="s">
        <v>94</v>
      </c>
      <c r="B24" s="136" t="s">
        <v>37</v>
      </c>
      <c r="C24" s="137">
        <v>1318</v>
      </c>
      <c r="D24" s="137">
        <v>1338</v>
      </c>
      <c r="E24" s="137">
        <v>1518</v>
      </c>
      <c r="F24" s="137">
        <v>1548</v>
      </c>
      <c r="G24" s="137">
        <v>1613</v>
      </c>
      <c r="H24" s="137">
        <v>1613</v>
      </c>
      <c r="I24" s="137">
        <v>1628</v>
      </c>
      <c r="J24" s="137">
        <v>1628</v>
      </c>
      <c r="K24" s="137">
        <v>1628</v>
      </c>
      <c r="L24" s="137">
        <v>1698</v>
      </c>
      <c r="M24" s="137">
        <v>1698</v>
      </c>
      <c r="N24" s="137">
        <v>1698</v>
      </c>
      <c r="O24" s="137">
        <v>1698</v>
      </c>
      <c r="P24" s="137">
        <v>1698</v>
      </c>
      <c r="Q24" s="137">
        <v>1698</v>
      </c>
      <c r="R24" s="137">
        <v>1698</v>
      </c>
    </row>
    <row r="25" spans="1:18">
      <c r="A25" s="32" t="s">
        <v>110</v>
      </c>
      <c r="B25" s="100" t="s">
        <v>106</v>
      </c>
      <c r="C25" s="104">
        <v>40</v>
      </c>
      <c r="D25" s="104">
        <v>40</v>
      </c>
      <c r="E25" s="104">
        <v>40</v>
      </c>
      <c r="F25" s="104">
        <v>40</v>
      </c>
      <c r="G25" s="104">
        <v>40</v>
      </c>
      <c r="H25" s="104">
        <v>40</v>
      </c>
      <c r="I25" s="104">
        <v>40</v>
      </c>
      <c r="J25" s="104">
        <v>40</v>
      </c>
      <c r="K25" s="104">
        <v>40</v>
      </c>
      <c r="L25" s="104">
        <v>40</v>
      </c>
      <c r="M25" s="104">
        <v>40</v>
      </c>
      <c r="N25" s="104">
        <v>40</v>
      </c>
      <c r="O25" s="104">
        <v>40</v>
      </c>
      <c r="P25" s="104">
        <v>40</v>
      </c>
      <c r="Q25" s="104">
        <v>40</v>
      </c>
      <c r="R25" s="104">
        <v>40</v>
      </c>
    </row>
    <row r="26" spans="1:18">
      <c r="A26" s="32" t="s">
        <v>110</v>
      </c>
      <c r="B26" s="100" t="s">
        <v>111</v>
      </c>
      <c r="C26" s="104">
        <v>40</v>
      </c>
      <c r="D26" s="104">
        <v>40</v>
      </c>
      <c r="E26" s="104">
        <v>40</v>
      </c>
      <c r="F26" s="104">
        <v>40</v>
      </c>
      <c r="G26" s="104">
        <v>40</v>
      </c>
      <c r="H26" s="104">
        <v>40</v>
      </c>
      <c r="I26" s="104">
        <v>40</v>
      </c>
      <c r="J26" s="104">
        <v>40</v>
      </c>
      <c r="K26" s="104">
        <v>40</v>
      </c>
      <c r="L26" s="104">
        <v>40</v>
      </c>
      <c r="M26" s="104">
        <v>40</v>
      </c>
      <c r="N26" s="104">
        <v>40</v>
      </c>
      <c r="O26" s="104">
        <v>40</v>
      </c>
      <c r="P26" s="104">
        <v>40</v>
      </c>
      <c r="Q26" s="104">
        <v>40</v>
      </c>
      <c r="R26" s="104">
        <v>40</v>
      </c>
    </row>
    <row r="27" spans="1:18">
      <c r="A27" s="32" t="s">
        <v>110</v>
      </c>
      <c r="B27" s="100" t="s">
        <v>112</v>
      </c>
      <c r="C27" s="104">
        <v>100</v>
      </c>
      <c r="D27" s="104">
        <v>100</v>
      </c>
      <c r="E27" s="104">
        <v>100</v>
      </c>
      <c r="F27" s="104">
        <v>100</v>
      </c>
      <c r="G27" s="104">
        <v>120</v>
      </c>
      <c r="H27" s="104">
        <v>120</v>
      </c>
      <c r="I27" s="104">
        <v>120</v>
      </c>
      <c r="J27" s="104">
        <v>120</v>
      </c>
      <c r="K27" s="104">
        <v>120</v>
      </c>
      <c r="L27" s="104">
        <v>120</v>
      </c>
      <c r="M27" s="104">
        <v>120</v>
      </c>
      <c r="N27" s="104">
        <v>120</v>
      </c>
      <c r="O27" s="104">
        <v>120</v>
      </c>
      <c r="P27" s="104">
        <v>120</v>
      </c>
      <c r="Q27" s="104">
        <v>120</v>
      </c>
      <c r="R27" s="104">
        <v>120</v>
      </c>
    </row>
    <row r="28" spans="1:18">
      <c r="A28" s="43" t="s">
        <v>110</v>
      </c>
      <c r="B28" s="132" t="s">
        <v>37</v>
      </c>
      <c r="C28" s="137">
        <v>180</v>
      </c>
      <c r="D28" s="137">
        <v>180</v>
      </c>
      <c r="E28" s="137">
        <v>180</v>
      </c>
      <c r="F28" s="137">
        <v>180</v>
      </c>
      <c r="G28" s="137">
        <v>200</v>
      </c>
      <c r="H28" s="137">
        <v>200</v>
      </c>
      <c r="I28" s="137">
        <v>200</v>
      </c>
      <c r="J28" s="137">
        <v>200</v>
      </c>
      <c r="K28" s="137">
        <v>200</v>
      </c>
      <c r="L28" s="137">
        <v>200</v>
      </c>
      <c r="M28" s="137">
        <v>200</v>
      </c>
      <c r="N28" s="137">
        <v>200</v>
      </c>
      <c r="O28" s="137">
        <v>200</v>
      </c>
      <c r="P28" s="137">
        <v>200</v>
      </c>
      <c r="Q28" s="137">
        <v>200</v>
      </c>
      <c r="R28" s="137">
        <v>200</v>
      </c>
    </row>
    <row r="29" spans="1:18">
      <c r="A29" s="32" t="s">
        <v>113</v>
      </c>
      <c r="B29" s="100" t="s">
        <v>106</v>
      </c>
      <c r="C29" s="104">
        <v>30</v>
      </c>
      <c r="D29" s="104">
        <v>30</v>
      </c>
      <c r="E29" s="104">
        <v>30</v>
      </c>
      <c r="F29" s="104">
        <v>30</v>
      </c>
      <c r="G29" s="104">
        <v>30</v>
      </c>
      <c r="H29" s="104">
        <v>30</v>
      </c>
      <c r="I29" s="104">
        <v>30</v>
      </c>
      <c r="J29" s="104">
        <v>30</v>
      </c>
      <c r="K29" s="104">
        <v>30</v>
      </c>
      <c r="L29" s="104">
        <v>30</v>
      </c>
      <c r="M29" s="104">
        <v>30</v>
      </c>
      <c r="N29" s="104">
        <v>30</v>
      </c>
      <c r="O29" s="104">
        <v>30</v>
      </c>
      <c r="P29" s="104">
        <v>30</v>
      </c>
      <c r="Q29" s="104">
        <v>30</v>
      </c>
      <c r="R29" s="104">
        <v>30</v>
      </c>
    </row>
    <row r="30" spans="1:18">
      <c r="A30" s="32" t="s">
        <v>113</v>
      </c>
      <c r="B30" s="105" t="s">
        <v>98</v>
      </c>
      <c r="C30" s="104">
        <v>160</v>
      </c>
      <c r="D30" s="104">
        <v>160</v>
      </c>
      <c r="E30" s="104">
        <v>160</v>
      </c>
      <c r="F30" s="104">
        <v>160</v>
      </c>
      <c r="G30" s="104">
        <v>160</v>
      </c>
      <c r="H30" s="104">
        <v>160</v>
      </c>
      <c r="I30" s="104">
        <v>160</v>
      </c>
      <c r="J30" s="104">
        <v>160</v>
      </c>
      <c r="K30" s="104">
        <v>160</v>
      </c>
      <c r="L30" s="104">
        <v>160</v>
      </c>
      <c r="M30" s="104">
        <v>160</v>
      </c>
      <c r="N30" s="104">
        <v>160</v>
      </c>
      <c r="O30" s="104">
        <v>160</v>
      </c>
      <c r="P30" s="104">
        <v>160</v>
      </c>
      <c r="Q30" s="104">
        <v>160</v>
      </c>
      <c r="R30" s="104">
        <v>160</v>
      </c>
    </row>
    <row r="31" spans="1:18">
      <c r="A31" s="32" t="s">
        <v>113</v>
      </c>
      <c r="B31" s="105" t="s">
        <v>114</v>
      </c>
      <c r="C31" s="104">
        <v>70</v>
      </c>
      <c r="D31" s="104">
        <v>70</v>
      </c>
      <c r="E31" s="104">
        <v>70</v>
      </c>
      <c r="F31" s="104">
        <v>80</v>
      </c>
      <c r="G31" s="104">
        <v>80</v>
      </c>
      <c r="H31" s="104">
        <v>80</v>
      </c>
      <c r="I31" s="104">
        <v>80</v>
      </c>
      <c r="J31" s="104">
        <v>90</v>
      </c>
      <c r="K31" s="104">
        <v>90</v>
      </c>
      <c r="L31" s="104">
        <v>90</v>
      </c>
      <c r="M31" s="104">
        <v>90</v>
      </c>
      <c r="N31" s="104">
        <v>90</v>
      </c>
      <c r="O31" s="104">
        <v>90</v>
      </c>
      <c r="P31" s="104">
        <v>90</v>
      </c>
      <c r="Q31" s="104">
        <v>90</v>
      </c>
      <c r="R31" s="104">
        <v>90</v>
      </c>
    </row>
    <row r="32" spans="1:18">
      <c r="A32" s="32" t="s">
        <v>113</v>
      </c>
      <c r="B32" s="106" t="s">
        <v>12</v>
      </c>
      <c r="C32" s="107">
        <v>25</v>
      </c>
      <c r="D32" s="107">
        <v>25</v>
      </c>
      <c r="E32" s="107">
        <v>25</v>
      </c>
      <c r="F32" s="107">
        <v>37</v>
      </c>
      <c r="G32" s="107">
        <v>37</v>
      </c>
      <c r="H32" s="107">
        <v>37</v>
      </c>
      <c r="I32" s="107">
        <v>37</v>
      </c>
      <c r="J32" s="107">
        <v>37</v>
      </c>
      <c r="K32" s="107">
        <v>37</v>
      </c>
      <c r="L32" s="107">
        <v>37</v>
      </c>
      <c r="M32" s="107">
        <v>37</v>
      </c>
      <c r="N32" s="107">
        <v>37</v>
      </c>
      <c r="O32" s="107">
        <v>37</v>
      </c>
      <c r="P32" s="107">
        <v>37</v>
      </c>
      <c r="Q32" s="107">
        <v>37</v>
      </c>
      <c r="R32" s="107">
        <v>37</v>
      </c>
    </row>
    <row r="33" spans="1:18">
      <c r="A33" s="43" t="s">
        <v>113</v>
      </c>
      <c r="B33" s="133" t="s">
        <v>37</v>
      </c>
      <c r="C33" s="138">
        <v>285</v>
      </c>
      <c r="D33" s="138">
        <v>285</v>
      </c>
      <c r="E33" s="138">
        <v>285</v>
      </c>
      <c r="F33" s="138">
        <v>307</v>
      </c>
      <c r="G33" s="138">
        <v>307</v>
      </c>
      <c r="H33" s="138">
        <v>307</v>
      </c>
      <c r="I33" s="138">
        <v>307</v>
      </c>
      <c r="J33" s="138">
        <v>317</v>
      </c>
      <c r="K33" s="138">
        <v>317</v>
      </c>
      <c r="L33" s="138">
        <v>317</v>
      </c>
      <c r="M33" s="138">
        <v>317</v>
      </c>
      <c r="N33" s="138">
        <v>317</v>
      </c>
      <c r="O33" s="138">
        <v>317</v>
      </c>
      <c r="P33" s="138">
        <v>317</v>
      </c>
      <c r="Q33" s="138">
        <v>317</v>
      </c>
      <c r="R33" s="138">
        <v>317</v>
      </c>
    </row>
    <row r="34" spans="1:18">
      <c r="A34" s="32" t="s">
        <v>115</v>
      </c>
      <c r="B34" s="108" t="s">
        <v>116</v>
      </c>
      <c r="C34" s="109">
        <v>210</v>
      </c>
      <c r="D34" s="109">
        <v>210</v>
      </c>
      <c r="E34" s="109">
        <v>210</v>
      </c>
      <c r="F34" s="109">
        <v>210</v>
      </c>
      <c r="G34" s="109">
        <v>210</v>
      </c>
      <c r="H34" s="109">
        <v>210</v>
      </c>
      <c r="I34" s="109">
        <v>230</v>
      </c>
      <c r="J34" s="109">
        <v>230</v>
      </c>
      <c r="K34" s="109">
        <v>230</v>
      </c>
      <c r="L34" s="109">
        <v>230</v>
      </c>
      <c r="M34" s="109">
        <v>230</v>
      </c>
      <c r="N34" s="109">
        <v>230</v>
      </c>
      <c r="O34" s="109">
        <v>230</v>
      </c>
      <c r="P34" s="109">
        <v>230</v>
      </c>
      <c r="Q34" s="109">
        <v>230</v>
      </c>
      <c r="R34" s="109">
        <v>230</v>
      </c>
    </row>
    <row r="35" spans="1:18">
      <c r="A35" s="33" t="s">
        <v>115</v>
      </c>
      <c r="B35" s="108" t="s">
        <v>117</v>
      </c>
      <c r="C35" s="109">
        <v>50</v>
      </c>
      <c r="D35" s="109">
        <v>50</v>
      </c>
      <c r="E35" s="109">
        <v>50</v>
      </c>
      <c r="F35" s="109">
        <v>70</v>
      </c>
      <c r="G35" s="109">
        <v>100</v>
      </c>
      <c r="H35" s="109">
        <v>100</v>
      </c>
      <c r="I35" s="109">
        <v>100</v>
      </c>
      <c r="J35" s="109">
        <v>100</v>
      </c>
      <c r="K35" s="109">
        <v>100</v>
      </c>
      <c r="L35" s="109">
        <v>100</v>
      </c>
      <c r="M35" s="109">
        <v>100</v>
      </c>
      <c r="N35" s="109">
        <v>100</v>
      </c>
      <c r="O35" s="109">
        <v>100</v>
      </c>
      <c r="P35" s="109">
        <v>100</v>
      </c>
      <c r="Q35" s="109">
        <v>100</v>
      </c>
      <c r="R35" s="109">
        <v>100</v>
      </c>
    </row>
    <row r="36" spans="1:18">
      <c r="A36" s="33" t="s">
        <v>115</v>
      </c>
      <c r="B36" s="106" t="s">
        <v>12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</row>
    <row r="37" spans="1:18">
      <c r="A37" s="132" t="s">
        <v>115</v>
      </c>
      <c r="B37" s="133" t="s">
        <v>37</v>
      </c>
      <c r="C37" s="138">
        <v>260</v>
      </c>
      <c r="D37" s="138">
        <v>260</v>
      </c>
      <c r="E37" s="138">
        <v>260</v>
      </c>
      <c r="F37" s="138">
        <v>280</v>
      </c>
      <c r="G37" s="138">
        <v>310</v>
      </c>
      <c r="H37" s="138">
        <v>310</v>
      </c>
      <c r="I37" s="138">
        <v>330</v>
      </c>
      <c r="J37" s="138">
        <v>330</v>
      </c>
      <c r="K37" s="138">
        <v>330</v>
      </c>
      <c r="L37" s="138">
        <v>330</v>
      </c>
      <c r="M37" s="138">
        <v>330</v>
      </c>
      <c r="N37" s="138">
        <v>330</v>
      </c>
      <c r="O37" s="138">
        <v>330</v>
      </c>
      <c r="P37" s="138">
        <v>330</v>
      </c>
      <c r="Q37" s="138">
        <v>330</v>
      </c>
      <c r="R37" s="138">
        <v>330</v>
      </c>
    </row>
    <row r="38" spans="1:18">
      <c r="A38" s="32" t="s">
        <v>118</v>
      </c>
      <c r="B38" s="39" t="s">
        <v>119</v>
      </c>
      <c r="C38" s="107">
        <v>37.5</v>
      </c>
      <c r="D38" s="107">
        <v>37.5</v>
      </c>
      <c r="E38" s="107">
        <v>100</v>
      </c>
      <c r="F38" s="107">
        <v>100</v>
      </c>
      <c r="G38" s="107">
        <v>100</v>
      </c>
      <c r="H38" s="107">
        <v>100</v>
      </c>
      <c r="I38" s="107">
        <v>100</v>
      </c>
      <c r="J38" s="107">
        <v>100</v>
      </c>
      <c r="K38" s="107">
        <v>100</v>
      </c>
      <c r="L38" s="107">
        <v>100</v>
      </c>
      <c r="M38" s="107">
        <v>100</v>
      </c>
      <c r="N38" s="107">
        <v>100</v>
      </c>
      <c r="O38" s="107">
        <v>100</v>
      </c>
      <c r="P38" s="107">
        <v>100</v>
      </c>
      <c r="Q38" s="107">
        <v>100</v>
      </c>
      <c r="R38" s="107">
        <v>100</v>
      </c>
    </row>
    <row r="39" spans="1:18">
      <c r="A39" s="32" t="s">
        <v>118</v>
      </c>
      <c r="B39" s="39" t="s">
        <v>37</v>
      </c>
      <c r="C39" s="110">
        <v>37.5</v>
      </c>
      <c r="D39" s="110">
        <v>37.5</v>
      </c>
      <c r="E39" s="110">
        <v>100</v>
      </c>
      <c r="F39" s="110">
        <v>100</v>
      </c>
      <c r="G39" s="110">
        <v>100</v>
      </c>
      <c r="H39" s="110">
        <v>100</v>
      </c>
      <c r="I39" s="110">
        <v>100</v>
      </c>
      <c r="J39" s="110">
        <v>100</v>
      </c>
      <c r="K39" s="110">
        <v>100</v>
      </c>
      <c r="L39" s="110">
        <v>100</v>
      </c>
      <c r="M39" s="110">
        <v>100</v>
      </c>
      <c r="N39" s="110">
        <v>100</v>
      </c>
      <c r="O39" s="110">
        <v>100</v>
      </c>
      <c r="P39" s="110">
        <v>100</v>
      </c>
      <c r="Q39" s="110">
        <v>100</v>
      </c>
      <c r="R39" s="110">
        <v>100</v>
      </c>
    </row>
    <row r="40" spans="1:18">
      <c r="A40" s="32" t="s">
        <v>120</v>
      </c>
      <c r="B40" s="39" t="s">
        <v>37</v>
      </c>
      <c r="C40" s="36">
        <v>180</v>
      </c>
      <c r="D40" s="36">
        <v>180</v>
      </c>
      <c r="E40" s="36">
        <v>180</v>
      </c>
      <c r="F40" s="36">
        <v>180</v>
      </c>
      <c r="G40" s="36">
        <v>180</v>
      </c>
      <c r="H40" s="36">
        <v>180</v>
      </c>
      <c r="I40" s="36">
        <v>180</v>
      </c>
      <c r="J40" s="36">
        <v>180</v>
      </c>
      <c r="K40" s="36">
        <v>180</v>
      </c>
      <c r="L40" s="36">
        <v>180</v>
      </c>
      <c r="M40" s="36">
        <v>180</v>
      </c>
      <c r="N40" s="36">
        <v>180</v>
      </c>
      <c r="O40" s="36">
        <v>180</v>
      </c>
      <c r="P40" s="36">
        <v>180</v>
      </c>
      <c r="Q40" s="36">
        <v>180</v>
      </c>
      <c r="R40" s="36">
        <v>180</v>
      </c>
    </row>
    <row r="41" spans="1:18">
      <c r="A41" s="139" t="s">
        <v>26</v>
      </c>
      <c r="B41" s="140" t="s">
        <v>37</v>
      </c>
      <c r="C41" s="141">
        <v>2334.5</v>
      </c>
      <c r="D41" s="141">
        <v>2364.5</v>
      </c>
      <c r="E41" s="141">
        <v>2607</v>
      </c>
      <c r="F41" s="141">
        <v>2701</v>
      </c>
      <c r="G41" s="141">
        <v>2816</v>
      </c>
      <c r="H41" s="141">
        <v>2856</v>
      </c>
      <c r="I41" s="141">
        <v>2891</v>
      </c>
      <c r="J41" s="141">
        <v>2901</v>
      </c>
      <c r="K41" s="141">
        <v>2901</v>
      </c>
      <c r="L41" s="141">
        <v>3006</v>
      </c>
      <c r="M41" s="141">
        <v>3030</v>
      </c>
      <c r="N41" s="141">
        <v>3030</v>
      </c>
      <c r="O41" s="141">
        <v>3030</v>
      </c>
      <c r="P41" s="141">
        <v>3030</v>
      </c>
      <c r="Q41" s="141">
        <v>3030</v>
      </c>
      <c r="R41" s="141">
        <v>3030</v>
      </c>
    </row>
    <row r="42" spans="1:18">
      <c r="A42" s="32" t="s">
        <v>121</v>
      </c>
      <c r="B42" s="106" t="s">
        <v>105</v>
      </c>
      <c r="C42" s="110">
        <v>170</v>
      </c>
      <c r="D42" s="110">
        <v>170</v>
      </c>
      <c r="E42" s="110">
        <v>180</v>
      </c>
      <c r="F42" s="110">
        <v>200</v>
      </c>
      <c r="G42" s="110">
        <v>220</v>
      </c>
      <c r="H42" s="110">
        <v>245</v>
      </c>
      <c r="I42" s="110">
        <v>245</v>
      </c>
      <c r="J42" s="110">
        <v>245</v>
      </c>
      <c r="K42" s="110">
        <v>245</v>
      </c>
      <c r="L42" s="110">
        <v>245</v>
      </c>
      <c r="M42" s="110">
        <v>245</v>
      </c>
      <c r="N42" s="110">
        <v>245</v>
      </c>
      <c r="O42" s="110">
        <v>245</v>
      </c>
      <c r="P42" s="110">
        <v>245</v>
      </c>
      <c r="Q42" s="110">
        <v>245</v>
      </c>
      <c r="R42" s="110">
        <v>245</v>
      </c>
    </row>
    <row r="43" spans="1:18">
      <c r="A43" s="32" t="s">
        <v>121</v>
      </c>
      <c r="B43" s="106" t="s">
        <v>122</v>
      </c>
      <c r="C43" s="107">
        <v>30</v>
      </c>
      <c r="D43" s="107">
        <v>30</v>
      </c>
      <c r="E43" s="107">
        <v>30</v>
      </c>
      <c r="F43" s="107">
        <v>30</v>
      </c>
      <c r="G43" s="107">
        <v>30</v>
      </c>
      <c r="H43" s="107">
        <v>30</v>
      </c>
      <c r="I43" s="107">
        <v>30</v>
      </c>
      <c r="J43" s="107">
        <v>30</v>
      </c>
      <c r="K43" s="107">
        <v>30</v>
      </c>
      <c r="L43" s="107">
        <v>30</v>
      </c>
      <c r="M43" s="107">
        <v>30</v>
      </c>
      <c r="N43" s="107">
        <v>30</v>
      </c>
      <c r="O43" s="107">
        <v>30</v>
      </c>
      <c r="P43" s="107">
        <v>30</v>
      </c>
      <c r="Q43" s="107">
        <v>30</v>
      </c>
      <c r="R43" s="107">
        <v>30</v>
      </c>
    </row>
    <row r="44" spans="1:18">
      <c r="A44" s="32" t="s">
        <v>121</v>
      </c>
      <c r="B44" s="39" t="s">
        <v>123</v>
      </c>
      <c r="C44" s="107">
        <v>40</v>
      </c>
      <c r="D44" s="107">
        <v>40</v>
      </c>
      <c r="E44" s="107">
        <v>40</v>
      </c>
      <c r="F44" s="107">
        <v>40</v>
      </c>
      <c r="G44" s="107">
        <v>40</v>
      </c>
      <c r="H44" s="107">
        <v>40</v>
      </c>
      <c r="I44" s="107">
        <v>40</v>
      </c>
      <c r="J44" s="107">
        <v>40</v>
      </c>
      <c r="K44" s="107">
        <v>40</v>
      </c>
      <c r="L44" s="107">
        <v>40</v>
      </c>
      <c r="M44" s="107">
        <v>40</v>
      </c>
      <c r="N44" s="107">
        <v>40</v>
      </c>
      <c r="O44" s="107">
        <v>40</v>
      </c>
      <c r="P44" s="107">
        <v>40</v>
      </c>
      <c r="Q44" s="107">
        <v>40</v>
      </c>
      <c r="R44" s="107">
        <v>40</v>
      </c>
    </row>
    <row r="45" spans="1:18">
      <c r="A45" s="32" t="s">
        <v>121</v>
      </c>
      <c r="B45" s="106" t="s">
        <v>12</v>
      </c>
      <c r="C45" s="107">
        <v>45</v>
      </c>
      <c r="D45" s="107">
        <v>45</v>
      </c>
      <c r="E45" s="107">
        <v>45</v>
      </c>
      <c r="F45" s="107">
        <v>45</v>
      </c>
      <c r="G45" s="107">
        <v>45</v>
      </c>
      <c r="H45" s="107">
        <v>45</v>
      </c>
      <c r="I45" s="107">
        <v>45</v>
      </c>
      <c r="J45" s="107">
        <v>45</v>
      </c>
      <c r="K45" s="107">
        <v>45</v>
      </c>
      <c r="L45" s="107">
        <v>45</v>
      </c>
      <c r="M45" s="107">
        <v>45</v>
      </c>
      <c r="N45" s="107">
        <v>45</v>
      </c>
      <c r="O45" s="107">
        <v>45</v>
      </c>
      <c r="P45" s="107">
        <v>45</v>
      </c>
      <c r="Q45" s="107">
        <v>45</v>
      </c>
      <c r="R45" s="107">
        <v>45</v>
      </c>
    </row>
    <row r="46" spans="1:18">
      <c r="A46" s="43" t="s">
        <v>121</v>
      </c>
      <c r="B46" s="133" t="s">
        <v>37</v>
      </c>
      <c r="C46" s="138">
        <v>285</v>
      </c>
      <c r="D46" s="138">
        <v>285</v>
      </c>
      <c r="E46" s="138">
        <v>295</v>
      </c>
      <c r="F46" s="138">
        <v>315</v>
      </c>
      <c r="G46" s="138">
        <v>335</v>
      </c>
      <c r="H46" s="138">
        <v>360</v>
      </c>
      <c r="I46" s="138">
        <v>360</v>
      </c>
      <c r="J46" s="138">
        <v>360</v>
      </c>
      <c r="K46" s="138">
        <v>360</v>
      </c>
      <c r="L46" s="138">
        <v>360</v>
      </c>
      <c r="M46" s="138">
        <v>360</v>
      </c>
      <c r="N46" s="138">
        <v>360</v>
      </c>
      <c r="O46" s="138">
        <v>360</v>
      </c>
      <c r="P46" s="138">
        <v>360</v>
      </c>
      <c r="Q46" s="138">
        <v>360</v>
      </c>
      <c r="R46" s="138">
        <v>360</v>
      </c>
    </row>
    <row r="47" spans="1:18">
      <c r="A47" s="32" t="s">
        <v>124</v>
      </c>
      <c r="B47" s="106" t="s">
        <v>125</v>
      </c>
      <c r="C47" s="107">
        <v>10</v>
      </c>
      <c r="D47" s="107">
        <v>10</v>
      </c>
      <c r="E47" s="107">
        <v>10</v>
      </c>
      <c r="F47" s="107">
        <v>32</v>
      </c>
      <c r="G47" s="107">
        <v>32</v>
      </c>
      <c r="H47" s="107">
        <v>32</v>
      </c>
      <c r="I47" s="107">
        <v>32</v>
      </c>
      <c r="J47" s="107">
        <v>32</v>
      </c>
      <c r="K47" s="107">
        <v>32</v>
      </c>
      <c r="L47" s="107">
        <v>32</v>
      </c>
      <c r="M47" s="107">
        <v>32</v>
      </c>
      <c r="N47" s="107">
        <v>32</v>
      </c>
      <c r="O47" s="107">
        <v>32</v>
      </c>
      <c r="P47" s="107">
        <v>32</v>
      </c>
      <c r="Q47" s="107">
        <v>32</v>
      </c>
      <c r="R47" s="107">
        <v>32</v>
      </c>
    </row>
    <row r="48" spans="1:18">
      <c r="A48" s="43" t="s">
        <v>124</v>
      </c>
      <c r="B48" s="133" t="s">
        <v>37</v>
      </c>
      <c r="C48" s="138">
        <v>10</v>
      </c>
      <c r="D48" s="138">
        <v>10</v>
      </c>
      <c r="E48" s="138">
        <v>10</v>
      </c>
      <c r="F48" s="138">
        <v>32</v>
      </c>
      <c r="G48" s="138">
        <v>32</v>
      </c>
      <c r="H48" s="138">
        <v>32</v>
      </c>
      <c r="I48" s="138">
        <v>32</v>
      </c>
      <c r="J48" s="138">
        <v>32</v>
      </c>
      <c r="K48" s="138">
        <v>32</v>
      </c>
      <c r="L48" s="138">
        <v>32</v>
      </c>
      <c r="M48" s="138">
        <v>32</v>
      </c>
      <c r="N48" s="138">
        <v>32</v>
      </c>
      <c r="O48" s="138">
        <v>32</v>
      </c>
      <c r="P48" s="138">
        <v>32</v>
      </c>
      <c r="Q48" s="138">
        <v>32</v>
      </c>
      <c r="R48" s="138">
        <v>32</v>
      </c>
    </row>
    <row r="49" spans="1:18">
      <c r="A49" s="32" t="s">
        <v>126</v>
      </c>
      <c r="B49" s="106" t="s">
        <v>105</v>
      </c>
      <c r="C49" s="107">
        <v>20</v>
      </c>
      <c r="D49" s="107">
        <v>20</v>
      </c>
      <c r="E49" s="107">
        <v>20</v>
      </c>
      <c r="F49" s="107">
        <v>20</v>
      </c>
      <c r="G49" s="107">
        <v>20</v>
      </c>
      <c r="H49" s="107">
        <v>20</v>
      </c>
      <c r="I49" s="107">
        <v>20</v>
      </c>
      <c r="J49" s="107">
        <v>20</v>
      </c>
      <c r="K49" s="107">
        <v>20</v>
      </c>
      <c r="L49" s="107">
        <v>20</v>
      </c>
      <c r="M49" s="107">
        <v>20</v>
      </c>
      <c r="N49" s="107">
        <v>20</v>
      </c>
      <c r="O49" s="107">
        <v>20</v>
      </c>
      <c r="P49" s="107">
        <v>20</v>
      </c>
      <c r="Q49" s="107">
        <v>20</v>
      </c>
      <c r="R49" s="107">
        <v>20</v>
      </c>
    </row>
    <row r="50" spans="1:18">
      <c r="A50" s="32" t="s">
        <v>126</v>
      </c>
      <c r="B50" s="106" t="s">
        <v>127</v>
      </c>
      <c r="C50" s="107">
        <v>20</v>
      </c>
      <c r="D50" s="107">
        <v>20</v>
      </c>
      <c r="E50" s="107">
        <v>20</v>
      </c>
      <c r="F50" s="107">
        <v>20</v>
      </c>
      <c r="G50" s="107">
        <v>20</v>
      </c>
      <c r="H50" s="107">
        <v>20</v>
      </c>
      <c r="I50" s="107">
        <v>20</v>
      </c>
      <c r="J50" s="107">
        <v>20</v>
      </c>
      <c r="K50" s="107">
        <v>20</v>
      </c>
      <c r="L50" s="107">
        <v>20</v>
      </c>
      <c r="M50" s="107">
        <v>20</v>
      </c>
      <c r="N50" s="107">
        <v>20</v>
      </c>
      <c r="O50" s="107">
        <v>20</v>
      </c>
      <c r="P50" s="107">
        <v>20</v>
      </c>
      <c r="Q50" s="107">
        <v>20</v>
      </c>
      <c r="R50" s="107">
        <v>20</v>
      </c>
    </row>
    <row r="51" spans="1:18">
      <c r="A51" s="43" t="s">
        <v>126</v>
      </c>
      <c r="B51" s="133" t="s">
        <v>37</v>
      </c>
      <c r="C51" s="138">
        <v>40</v>
      </c>
      <c r="D51" s="138">
        <v>40</v>
      </c>
      <c r="E51" s="138">
        <v>40</v>
      </c>
      <c r="F51" s="138">
        <v>40</v>
      </c>
      <c r="G51" s="138">
        <v>40</v>
      </c>
      <c r="H51" s="138">
        <v>40</v>
      </c>
      <c r="I51" s="138">
        <v>40</v>
      </c>
      <c r="J51" s="138">
        <v>40</v>
      </c>
      <c r="K51" s="138">
        <v>40</v>
      </c>
      <c r="L51" s="138">
        <v>40</v>
      </c>
      <c r="M51" s="138">
        <v>40</v>
      </c>
      <c r="N51" s="138">
        <v>40</v>
      </c>
      <c r="O51" s="138">
        <v>40</v>
      </c>
      <c r="P51" s="138">
        <v>40</v>
      </c>
      <c r="Q51" s="138">
        <v>40</v>
      </c>
      <c r="R51" s="138">
        <v>40</v>
      </c>
    </row>
    <row r="52" spans="1:18">
      <c r="A52" s="100" t="s">
        <v>128</v>
      </c>
      <c r="B52" s="39" t="s">
        <v>107</v>
      </c>
      <c r="C52" s="107">
        <v>50</v>
      </c>
      <c r="D52" s="107">
        <v>50</v>
      </c>
      <c r="E52" s="107">
        <v>50</v>
      </c>
      <c r="F52" s="107">
        <v>120</v>
      </c>
      <c r="G52" s="107">
        <v>120</v>
      </c>
      <c r="H52" s="107">
        <v>120</v>
      </c>
      <c r="I52" s="107">
        <v>120</v>
      </c>
      <c r="J52" s="107">
        <v>120</v>
      </c>
      <c r="K52" s="107">
        <v>120</v>
      </c>
      <c r="L52" s="107">
        <v>120</v>
      </c>
      <c r="M52" s="107">
        <v>120</v>
      </c>
      <c r="N52" s="107">
        <v>120</v>
      </c>
      <c r="O52" s="107">
        <v>120</v>
      </c>
      <c r="P52" s="107">
        <v>120</v>
      </c>
      <c r="Q52" s="107">
        <v>120</v>
      </c>
      <c r="R52" s="107">
        <v>120</v>
      </c>
    </row>
    <row r="53" spans="1:18">
      <c r="A53" s="43" t="s">
        <v>128</v>
      </c>
      <c r="B53" s="133" t="s">
        <v>37</v>
      </c>
      <c r="C53" s="138">
        <v>50</v>
      </c>
      <c r="D53" s="138">
        <v>50</v>
      </c>
      <c r="E53" s="138">
        <v>50</v>
      </c>
      <c r="F53" s="138">
        <v>120</v>
      </c>
      <c r="G53" s="138">
        <v>120</v>
      </c>
      <c r="H53" s="138">
        <v>120</v>
      </c>
      <c r="I53" s="138">
        <v>120</v>
      </c>
      <c r="J53" s="138">
        <v>120</v>
      </c>
      <c r="K53" s="138">
        <v>120</v>
      </c>
      <c r="L53" s="138">
        <v>120</v>
      </c>
      <c r="M53" s="138">
        <v>120</v>
      </c>
      <c r="N53" s="138">
        <v>120</v>
      </c>
      <c r="O53" s="138">
        <v>120</v>
      </c>
      <c r="P53" s="138">
        <v>120</v>
      </c>
      <c r="Q53" s="138">
        <v>120</v>
      </c>
      <c r="R53" s="138">
        <v>120</v>
      </c>
    </row>
    <row r="54" spans="1:18">
      <c r="A54" s="32" t="s">
        <v>129</v>
      </c>
      <c r="B54" s="106" t="s">
        <v>125</v>
      </c>
      <c r="C54" s="107">
        <v>70</v>
      </c>
      <c r="D54" s="107">
        <v>70</v>
      </c>
      <c r="E54" s="107">
        <v>70</v>
      </c>
      <c r="F54" s="107">
        <v>100</v>
      </c>
      <c r="G54" s="107">
        <v>100</v>
      </c>
      <c r="H54" s="107">
        <v>100</v>
      </c>
      <c r="I54" s="107">
        <v>100</v>
      </c>
      <c r="J54" s="107">
        <v>100</v>
      </c>
      <c r="K54" s="107">
        <v>100</v>
      </c>
      <c r="L54" s="107">
        <v>100</v>
      </c>
      <c r="M54" s="107">
        <v>100</v>
      </c>
      <c r="N54" s="107">
        <v>100</v>
      </c>
      <c r="O54" s="107">
        <v>100</v>
      </c>
      <c r="P54" s="107">
        <v>100</v>
      </c>
      <c r="Q54" s="107">
        <v>100</v>
      </c>
      <c r="R54" s="107">
        <v>100</v>
      </c>
    </row>
    <row r="55" spans="1:18">
      <c r="A55" s="43" t="s">
        <v>129</v>
      </c>
      <c r="B55" s="133" t="s">
        <v>37</v>
      </c>
      <c r="C55" s="138">
        <v>70</v>
      </c>
      <c r="D55" s="138">
        <v>70</v>
      </c>
      <c r="E55" s="138">
        <v>70</v>
      </c>
      <c r="F55" s="138">
        <v>100</v>
      </c>
      <c r="G55" s="138">
        <v>100</v>
      </c>
      <c r="H55" s="138">
        <v>100</v>
      </c>
      <c r="I55" s="138">
        <v>100</v>
      </c>
      <c r="J55" s="138">
        <v>100</v>
      </c>
      <c r="K55" s="138">
        <v>100</v>
      </c>
      <c r="L55" s="138">
        <v>100</v>
      </c>
      <c r="M55" s="138">
        <v>100</v>
      </c>
      <c r="N55" s="138">
        <v>100</v>
      </c>
      <c r="O55" s="138">
        <v>100</v>
      </c>
      <c r="P55" s="138">
        <v>100</v>
      </c>
      <c r="Q55" s="138">
        <v>100</v>
      </c>
      <c r="R55" s="138">
        <v>100</v>
      </c>
    </row>
    <row r="56" spans="1:18">
      <c r="A56" s="32" t="s">
        <v>130</v>
      </c>
      <c r="B56" s="39" t="s">
        <v>131</v>
      </c>
      <c r="C56" s="107">
        <v>30</v>
      </c>
      <c r="D56" s="107">
        <v>30</v>
      </c>
      <c r="E56" s="107">
        <v>30</v>
      </c>
      <c r="F56" s="107">
        <v>30</v>
      </c>
      <c r="G56" s="107">
        <v>30</v>
      </c>
      <c r="H56" s="107">
        <v>30</v>
      </c>
      <c r="I56" s="107">
        <v>30</v>
      </c>
      <c r="J56" s="107">
        <v>30</v>
      </c>
      <c r="K56" s="107">
        <v>30</v>
      </c>
      <c r="L56" s="107">
        <v>30</v>
      </c>
      <c r="M56" s="107">
        <v>30</v>
      </c>
      <c r="N56" s="107">
        <v>30</v>
      </c>
      <c r="O56" s="107">
        <v>30</v>
      </c>
      <c r="P56" s="107">
        <v>30</v>
      </c>
      <c r="Q56" s="107">
        <v>30</v>
      </c>
      <c r="R56" s="107">
        <v>30</v>
      </c>
    </row>
    <row r="57" spans="1:18">
      <c r="A57" s="43" t="s">
        <v>130</v>
      </c>
      <c r="B57" s="133" t="s">
        <v>37</v>
      </c>
      <c r="C57" s="138">
        <v>30</v>
      </c>
      <c r="D57" s="138">
        <v>30</v>
      </c>
      <c r="E57" s="138">
        <v>30</v>
      </c>
      <c r="F57" s="138">
        <v>30</v>
      </c>
      <c r="G57" s="138">
        <v>30</v>
      </c>
      <c r="H57" s="138">
        <v>30</v>
      </c>
      <c r="I57" s="138">
        <v>30</v>
      </c>
      <c r="J57" s="138">
        <v>30</v>
      </c>
      <c r="K57" s="138">
        <v>30</v>
      </c>
      <c r="L57" s="138">
        <v>30</v>
      </c>
      <c r="M57" s="138">
        <v>30</v>
      </c>
      <c r="N57" s="138">
        <v>30</v>
      </c>
      <c r="O57" s="138">
        <v>30</v>
      </c>
      <c r="P57" s="138">
        <v>30</v>
      </c>
      <c r="Q57" s="138">
        <v>30</v>
      </c>
      <c r="R57" s="138">
        <v>30</v>
      </c>
    </row>
    <row r="58" spans="1:18">
      <c r="A58" s="33" t="s">
        <v>132</v>
      </c>
      <c r="B58" s="1" t="s">
        <v>133</v>
      </c>
      <c r="C58" s="111">
        <v>60</v>
      </c>
      <c r="D58" s="111">
        <v>60</v>
      </c>
      <c r="E58" s="111">
        <v>60</v>
      </c>
      <c r="F58" s="111">
        <v>60</v>
      </c>
      <c r="G58" s="111">
        <v>60</v>
      </c>
      <c r="H58" s="111">
        <v>60</v>
      </c>
      <c r="I58" s="111">
        <v>60</v>
      </c>
      <c r="J58" s="111">
        <v>60</v>
      </c>
      <c r="K58" s="111">
        <v>60</v>
      </c>
      <c r="L58" s="111">
        <v>60</v>
      </c>
      <c r="M58" s="111">
        <v>60</v>
      </c>
      <c r="N58" s="111">
        <v>60</v>
      </c>
      <c r="O58" s="111">
        <v>60</v>
      </c>
      <c r="P58" s="111">
        <v>60</v>
      </c>
      <c r="Q58" s="111">
        <v>60</v>
      </c>
      <c r="R58" s="111">
        <v>60</v>
      </c>
    </row>
    <row r="59" spans="1:18">
      <c r="A59" s="43" t="s">
        <v>132</v>
      </c>
      <c r="B59" s="133" t="s">
        <v>37</v>
      </c>
      <c r="C59" s="138">
        <v>60</v>
      </c>
      <c r="D59" s="138">
        <v>60</v>
      </c>
      <c r="E59" s="138">
        <v>60</v>
      </c>
      <c r="F59" s="138">
        <v>60</v>
      </c>
      <c r="G59" s="138">
        <v>60</v>
      </c>
      <c r="H59" s="138">
        <v>60</v>
      </c>
      <c r="I59" s="138">
        <v>60</v>
      </c>
      <c r="J59" s="138">
        <v>60</v>
      </c>
      <c r="K59" s="138">
        <v>60</v>
      </c>
      <c r="L59" s="138">
        <v>60</v>
      </c>
      <c r="M59" s="138">
        <v>60</v>
      </c>
      <c r="N59" s="138">
        <v>60</v>
      </c>
      <c r="O59" s="138">
        <v>60</v>
      </c>
      <c r="P59" s="138">
        <v>60</v>
      </c>
      <c r="Q59" s="138">
        <v>60</v>
      </c>
      <c r="R59" s="138">
        <v>60</v>
      </c>
    </row>
    <row r="60" spans="1:18">
      <c r="A60" s="32" t="s">
        <v>134</v>
      </c>
      <c r="B60" s="37" t="s">
        <v>135</v>
      </c>
      <c r="C60" s="107">
        <v>60</v>
      </c>
      <c r="D60" s="107">
        <v>60</v>
      </c>
      <c r="E60" s="107">
        <v>60</v>
      </c>
      <c r="F60" s="107">
        <v>60</v>
      </c>
      <c r="G60" s="107">
        <v>60</v>
      </c>
      <c r="H60" s="107">
        <v>60</v>
      </c>
      <c r="I60" s="107">
        <v>60</v>
      </c>
      <c r="J60" s="107">
        <v>60</v>
      </c>
      <c r="K60" s="107">
        <v>60</v>
      </c>
      <c r="L60" s="107">
        <v>60</v>
      </c>
      <c r="M60" s="107">
        <v>60</v>
      </c>
      <c r="N60" s="107">
        <v>60</v>
      </c>
      <c r="O60" s="107">
        <v>60</v>
      </c>
      <c r="P60" s="107">
        <v>60</v>
      </c>
      <c r="Q60" s="107">
        <v>60</v>
      </c>
      <c r="R60" s="107">
        <v>60</v>
      </c>
    </row>
    <row r="61" spans="1:18">
      <c r="A61" s="32" t="s">
        <v>134</v>
      </c>
      <c r="B61" s="106" t="s">
        <v>12</v>
      </c>
      <c r="C61" s="107">
        <v>40</v>
      </c>
      <c r="D61" s="107">
        <v>40</v>
      </c>
      <c r="E61" s="107">
        <v>40</v>
      </c>
      <c r="F61" s="107">
        <v>40</v>
      </c>
      <c r="G61" s="107">
        <v>40</v>
      </c>
      <c r="H61" s="107">
        <v>40</v>
      </c>
      <c r="I61" s="107">
        <v>40</v>
      </c>
      <c r="J61" s="107">
        <v>40</v>
      </c>
      <c r="K61" s="107">
        <v>40</v>
      </c>
      <c r="L61" s="107">
        <v>40</v>
      </c>
      <c r="M61" s="107">
        <v>40</v>
      </c>
      <c r="N61" s="107">
        <v>40</v>
      </c>
      <c r="O61" s="107">
        <v>40</v>
      </c>
      <c r="P61" s="107">
        <v>40</v>
      </c>
      <c r="Q61" s="107">
        <v>40</v>
      </c>
      <c r="R61" s="107">
        <v>40</v>
      </c>
    </row>
    <row r="62" spans="1:18">
      <c r="A62" s="43" t="s">
        <v>134</v>
      </c>
      <c r="B62" s="133" t="s">
        <v>37</v>
      </c>
      <c r="C62" s="138">
        <v>100</v>
      </c>
      <c r="D62" s="138">
        <v>100</v>
      </c>
      <c r="E62" s="138">
        <v>100</v>
      </c>
      <c r="F62" s="138">
        <v>100</v>
      </c>
      <c r="G62" s="138">
        <v>100</v>
      </c>
      <c r="H62" s="138">
        <v>100</v>
      </c>
      <c r="I62" s="138">
        <v>100</v>
      </c>
      <c r="J62" s="138">
        <v>100</v>
      </c>
      <c r="K62" s="138">
        <v>100</v>
      </c>
      <c r="L62" s="138">
        <v>100</v>
      </c>
      <c r="M62" s="138">
        <v>100</v>
      </c>
      <c r="N62" s="138">
        <v>100</v>
      </c>
      <c r="O62" s="138">
        <v>100</v>
      </c>
      <c r="P62" s="138">
        <v>100</v>
      </c>
      <c r="Q62" s="138">
        <v>100</v>
      </c>
      <c r="R62" s="138">
        <v>100</v>
      </c>
    </row>
    <row r="63" spans="1:18">
      <c r="A63" s="32" t="s">
        <v>136</v>
      </c>
      <c r="B63" s="39" t="s">
        <v>37</v>
      </c>
      <c r="C63" s="110">
        <v>96</v>
      </c>
      <c r="D63" s="110">
        <v>96</v>
      </c>
      <c r="E63" s="110">
        <v>96</v>
      </c>
      <c r="F63" s="110">
        <v>96</v>
      </c>
      <c r="G63" s="110">
        <v>96</v>
      </c>
      <c r="H63" s="110">
        <v>96</v>
      </c>
      <c r="I63" s="110">
        <v>96</v>
      </c>
      <c r="J63" s="110">
        <v>96</v>
      </c>
      <c r="K63" s="110">
        <v>96</v>
      </c>
      <c r="L63" s="110">
        <v>96</v>
      </c>
      <c r="M63" s="110">
        <v>96</v>
      </c>
      <c r="N63" s="110">
        <v>96</v>
      </c>
      <c r="O63" s="110">
        <v>96</v>
      </c>
      <c r="P63" s="110">
        <v>96</v>
      </c>
      <c r="Q63" s="110">
        <v>96</v>
      </c>
      <c r="R63" s="110">
        <v>96</v>
      </c>
    </row>
    <row r="64" spans="1:18">
      <c r="A64" s="139" t="s">
        <v>29</v>
      </c>
      <c r="B64" s="140" t="s">
        <v>37</v>
      </c>
      <c r="C64" s="141">
        <v>741</v>
      </c>
      <c r="D64" s="141">
        <v>741</v>
      </c>
      <c r="E64" s="141">
        <v>751</v>
      </c>
      <c r="F64" s="141">
        <v>893</v>
      </c>
      <c r="G64" s="141">
        <v>913</v>
      </c>
      <c r="H64" s="141">
        <v>938</v>
      </c>
      <c r="I64" s="141">
        <v>938</v>
      </c>
      <c r="J64" s="141">
        <v>938</v>
      </c>
      <c r="K64" s="141">
        <v>938</v>
      </c>
      <c r="L64" s="141">
        <v>938</v>
      </c>
      <c r="M64" s="141">
        <v>938</v>
      </c>
      <c r="N64" s="141">
        <v>938</v>
      </c>
      <c r="O64" s="141">
        <v>938</v>
      </c>
      <c r="P64" s="141">
        <v>938</v>
      </c>
      <c r="Q64" s="141">
        <v>938</v>
      </c>
      <c r="R64" s="141">
        <v>938</v>
      </c>
    </row>
    <row r="65" spans="1:18">
      <c r="A65" s="32" t="s">
        <v>137</v>
      </c>
      <c r="B65" s="106" t="s">
        <v>125</v>
      </c>
      <c r="C65" s="36">
        <v>127</v>
      </c>
      <c r="D65" s="36">
        <v>127</v>
      </c>
      <c r="E65" s="36">
        <v>127</v>
      </c>
      <c r="F65" s="36">
        <v>127</v>
      </c>
      <c r="G65" s="36">
        <v>127</v>
      </c>
      <c r="H65" s="36">
        <v>127</v>
      </c>
      <c r="I65" s="36">
        <v>127</v>
      </c>
      <c r="J65" s="36">
        <v>127</v>
      </c>
      <c r="K65" s="36">
        <v>127</v>
      </c>
      <c r="L65" s="36">
        <v>127</v>
      </c>
      <c r="M65" s="36">
        <v>127</v>
      </c>
      <c r="N65" s="36">
        <v>127</v>
      </c>
      <c r="O65" s="36">
        <v>127</v>
      </c>
      <c r="P65" s="36">
        <v>127</v>
      </c>
      <c r="Q65" s="36">
        <v>127</v>
      </c>
      <c r="R65" s="36">
        <v>127</v>
      </c>
    </row>
    <row r="66" spans="1:18">
      <c r="A66" s="32" t="s">
        <v>137</v>
      </c>
      <c r="B66" s="106" t="s">
        <v>105</v>
      </c>
      <c r="C66" s="104">
        <v>170</v>
      </c>
      <c r="D66" s="104">
        <v>170</v>
      </c>
      <c r="E66" s="104">
        <v>170</v>
      </c>
      <c r="F66" s="104">
        <v>170</v>
      </c>
      <c r="G66" s="104">
        <v>170</v>
      </c>
      <c r="H66" s="104">
        <v>170</v>
      </c>
      <c r="I66" s="104">
        <v>170</v>
      </c>
      <c r="J66" s="104">
        <v>170</v>
      </c>
      <c r="K66" s="104">
        <v>170</v>
      </c>
      <c r="L66" s="104">
        <v>170</v>
      </c>
      <c r="M66" s="104">
        <v>170</v>
      </c>
      <c r="N66" s="104">
        <v>170</v>
      </c>
      <c r="O66" s="104">
        <v>170</v>
      </c>
      <c r="P66" s="104">
        <v>170</v>
      </c>
      <c r="Q66" s="104">
        <v>170</v>
      </c>
      <c r="R66" s="104">
        <v>170</v>
      </c>
    </row>
    <row r="67" spans="1:18">
      <c r="A67" s="33" t="s">
        <v>137</v>
      </c>
      <c r="B67" s="105" t="s">
        <v>138</v>
      </c>
      <c r="C67" s="36">
        <v>60</v>
      </c>
      <c r="D67" s="36">
        <v>60</v>
      </c>
      <c r="E67" s="36">
        <v>60</v>
      </c>
      <c r="F67" s="36">
        <v>60</v>
      </c>
      <c r="G67" s="36">
        <v>60</v>
      </c>
      <c r="H67" s="36">
        <v>60</v>
      </c>
      <c r="I67" s="36">
        <v>60</v>
      </c>
      <c r="J67" s="36">
        <v>60</v>
      </c>
      <c r="K67" s="36">
        <v>60</v>
      </c>
      <c r="L67" s="36">
        <v>60</v>
      </c>
      <c r="M67" s="36">
        <v>60</v>
      </c>
      <c r="N67" s="36">
        <v>60</v>
      </c>
      <c r="O67" s="36">
        <v>60</v>
      </c>
      <c r="P67" s="36">
        <v>60</v>
      </c>
      <c r="Q67" s="36">
        <v>60</v>
      </c>
      <c r="R67" s="36">
        <v>60</v>
      </c>
    </row>
    <row r="68" spans="1:18">
      <c r="A68" s="33" t="s">
        <v>137</v>
      </c>
      <c r="B68" s="39" t="s">
        <v>107</v>
      </c>
      <c r="C68" s="36">
        <v>70</v>
      </c>
      <c r="D68" s="36">
        <v>70</v>
      </c>
      <c r="E68" s="36">
        <v>70</v>
      </c>
      <c r="F68" s="36">
        <v>70</v>
      </c>
      <c r="G68" s="36">
        <v>70</v>
      </c>
      <c r="H68" s="36">
        <v>70</v>
      </c>
      <c r="I68" s="36">
        <v>70</v>
      </c>
      <c r="J68" s="36">
        <v>70</v>
      </c>
      <c r="K68" s="36">
        <v>70</v>
      </c>
      <c r="L68" s="36">
        <v>70</v>
      </c>
      <c r="M68" s="36">
        <v>70</v>
      </c>
      <c r="N68" s="36">
        <v>70</v>
      </c>
      <c r="O68" s="36">
        <v>70</v>
      </c>
      <c r="P68" s="36">
        <v>70</v>
      </c>
      <c r="Q68" s="36">
        <v>70</v>
      </c>
      <c r="R68" s="36">
        <v>70</v>
      </c>
    </row>
    <row r="69" spans="1:18">
      <c r="A69" s="33" t="s">
        <v>137</v>
      </c>
      <c r="B69" s="106" t="s">
        <v>12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</row>
    <row r="70" spans="1:18">
      <c r="A70" s="43" t="s">
        <v>137</v>
      </c>
      <c r="B70" s="133" t="s">
        <v>37</v>
      </c>
      <c r="C70" s="138">
        <v>427</v>
      </c>
      <c r="D70" s="138">
        <v>427</v>
      </c>
      <c r="E70" s="138">
        <v>427</v>
      </c>
      <c r="F70" s="138">
        <v>427</v>
      </c>
      <c r="G70" s="138">
        <v>427</v>
      </c>
      <c r="H70" s="138">
        <v>427</v>
      </c>
      <c r="I70" s="138">
        <v>427</v>
      </c>
      <c r="J70" s="138">
        <v>427</v>
      </c>
      <c r="K70" s="138">
        <v>427</v>
      </c>
      <c r="L70" s="138">
        <v>427</v>
      </c>
      <c r="M70" s="138">
        <v>427</v>
      </c>
      <c r="N70" s="138">
        <v>427</v>
      </c>
      <c r="O70" s="138">
        <v>427</v>
      </c>
      <c r="P70" s="138">
        <v>427</v>
      </c>
      <c r="Q70" s="138">
        <v>427</v>
      </c>
      <c r="R70" s="138">
        <v>427</v>
      </c>
    </row>
    <row r="71" spans="1:18">
      <c r="A71" s="43" t="s">
        <v>139</v>
      </c>
      <c r="B71" s="133" t="s">
        <v>37</v>
      </c>
      <c r="C71" s="138">
        <v>0</v>
      </c>
      <c r="D71" s="138">
        <v>0</v>
      </c>
      <c r="E71" s="138">
        <v>0</v>
      </c>
      <c r="F71" s="138">
        <v>0</v>
      </c>
      <c r="G71" s="138">
        <v>0</v>
      </c>
      <c r="H71" s="138">
        <v>0</v>
      </c>
      <c r="I71" s="138">
        <v>0</v>
      </c>
      <c r="J71" s="138">
        <v>0</v>
      </c>
      <c r="K71" s="138">
        <v>0</v>
      </c>
      <c r="L71" s="138">
        <v>0</v>
      </c>
      <c r="M71" s="138">
        <v>0</v>
      </c>
      <c r="N71" s="138">
        <v>0</v>
      </c>
      <c r="O71" s="138">
        <v>0</v>
      </c>
      <c r="P71" s="138">
        <v>0</v>
      </c>
      <c r="Q71" s="138">
        <v>0</v>
      </c>
      <c r="R71" s="138">
        <v>0</v>
      </c>
    </row>
    <row r="72" spans="1:18">
      <c r="A72" s="43" t="s">
        <v>140</v>
      </c>
      <c r="B72" s="133" t="s">
        <v>37</v>
      </c>
      <c r="C72" s="142">
        <v>0</v>
      </c>
      <c r="D72" s="142">
        <v>0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</row>
    <row r="73" spans="1:18">
      <c r="A73" s="139" t="s">
        <v>28</v>
      </c>
      <c r="B73" s="140" t="s">
        <v>37</v>
      </c>
      <c r="C73" s="141">
        <v>427</v>
      </c>
      <c r="D73" s="141">
        <v>427</v>
      </c>
      <c r="E73" s="141">
        <v>427</v>
      </c>
      <c r="F73" s="141">
        <v>427</v>
      </c>
      <c r="G73" s="141">
        <v>427</v>
      </c>
      <c r="H73" s="141">
        <v>427</v>
      </c>
      <c r="I73" s="141">
        <v>427</v>
      </c>
      <c r="J73" s="141">
        <v>427</v>
      </c>
      <c r="K73" s="141">
        <v>427</v>
      </c>
      <c r="L73" s="141">
        <v>427</v>
      </c>
      <c r="M73" s="141">
        <v>427</v>
      </c>
      <c r="N73" s="141">
        <v>427</v>
      </c>
      <c r="O73" s="141">
        <v>427</v>
      </c>
      <c r="P73" s="141">
        <v>427</v>
      </c>
      <c r="Q73" s="141">
        <v>427</v>
      </c>
      <c r="R73" s="141">
        <v>427</v>
      </c>
    </row>
    <row r="74" spans="1:18">
      <c r="A74" s="32" t="s">
        <v>141</v>
      </c>
      <c r="B74" s="106" t="s">
        <v>105</v>
      </c>
      <c r="C74" s="110">
        <v>33</v>
      </c>
      <c r="D74" s="110">
        <v>33</v>
      </c>
      <c r="E74" s="110">
        <v>33</v>
      </c>
      <c r="F74" s="110">
        <v>33</v>
      </c>
      <c r="G74" s="110">
        <v>33</v>
      </c>
      <c r="H74" s="110">
        <v>33</v>
      </c>
      <c r="I74" s="110">
        <v>33</v>
      </c>
      <c r="J74" s="110">
        <v>33</v>
      </c>
      <c r="K74" s="110">
        <v>33</v>
      </c>
      <c r="L74" s="110">
        <v>33</v>
      </c>
      <c r="M74" s="110">
        <v>33</v>
      </c>
      <c r="N74" s="110">
        <v>33</v>
      </c>
      <c r="O74" s="110">
        <v>33</v>
      </c>
      <c r="P74" s="110">
        <v>33</v>
      </c>
      <c r="Q74" s="110">
        <v>33</v>
      </c>
      <c r="R74" s="110">
        <v>33</v>
      </c>
    </row>
    <row r="75" spans="1:18">
      <c r="A75" s="32" t="s">
        <v>141</v>
      </c>
      <c r="B75" s="39" t="s">
        <v>107</v>
      </c>
      <c r="C75" s="110">
        <v>10</v>
      </c>
      <c r="D75" s="110">
        <v>10</v>
      </c>
      <c r="E75" s="110">
        <v>10</v>
      </c>
      <c r="F75" s="110">
        <v>10</v>
      </c>
      <c r="G75" s="110">
        <v>10</v>
      </c>
      <c r="H75" s="110">
        <v>10</v>
      </c>
      <c r="I75" s="110">
        <v>10</v>
      </c>
      <c r="J75" s="110">
        <v>10</v>
      </c>
      <c r="K75" s="110">
        <v>10</v>
      </c>
      <c r="L75" s="110">
        <v>10</v>
      </c>
      <c r="M75" s="110">
        <v>10</v>
      </c>
      <c r="N75" s="110">
        <v>10</v>
      </c>
      <c r="O75" s="110">
        <v>10</v>
      </c>
      <c r="P75" s="110">
        <v>10</v>
      </c>
      <c r="Q75" s="110">
        <v>10</v>
      </c>
      <c r="R75" s="110">
        <v>10</v>
      </c>
    </row>
    <row r="76" spans="1:18">
      <c r="A76" s="32" t="s">
        <v>141</v>
      </c>
      <c r="B76" s="106" t="s">
        <v>12</v>
      </c>
      <c r="C76" s="110">
        <v>0</v>
      </c>
      <c r="D76" s="110">
        <v>0</v>
      </c>
      <c r="E76" s="110">
        <v>0</v>
      </c>
      <c r="F76" s="110">
        <v>0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</row>
    <row r="77" spans="1:18">
      <c r="A77" s="43" t="s">
        <v>141</v>
      </c>
      <c r="B77" s="133" t="s">
        <v>37</v>
      </c>
      <c r="C77" s="138">
        <v>43</v>
      </c>
      <c r="D77" s="138">
        <v>43</v>
      </c>
      <c r="E77" s="138">
        <v>43</v>
      </c>
      <c r="F77" s="138">
        <v>43</v>
      </c>
      <c r="G77" s="138">
        <v>43</v>
      </c>
      <c r="H77" s="138">
        <v>43</v>
      </c>
      <c r="I77" s="138">
        <v>43</v>
      </c>
      <c r="J77" s="138">
        <v>43</v>
      </c>
      <c r="K77" s="138">
        <v>43</v>
      </c>
      <c r="L77" s="138">
        <v>43</v>
      </c>
      <c r="M77" s="138">
        <v>43</v>
      </c>
      <c r="N77" s="138">
        <v>43</v>
      </c>
      <c r="O77" s="138">
        <v>43</v>
      </c>
      <c r="P77" s="138">
        <v>43</v>
      </c>
      <c r="Q77" s="138">
        <v>43</v>
      </c>
      <c r="R77" s="138">
        <v>43</v>
      </c>
    </row>
    <row r="78" spans="1:18">
      <c r="A78" s="43" t="s">
        <v>142</v>
      </c>
      <c r="B78" s="133" t="s">
        <v>37</v>
      </c>
      <c r="C78" s="138">
        <v>0</v>
      </c>
      <c r="D78" s="138">
        <v>0</v>
      </c>
      <c r="E78" s="138">
        <v>0</v>
      </c>
      <c r="F78" s="138">
        <v>0</v>
      </c>
      <c r="G78" s="138">
        <v>0</v>
      </c>
      <c r="H78" s="138">
        <v>0</v>
      </c>
      <c r="I78" s="138">
        <v>0</v>
      </c>
      <c r="J78" s="138">
        <v>0</v>
      </c>
      <c r="K78" s="138">
        <v>0</v>
      </c>
      <c r="L78" s="138">
        <v>0</v>
      </c>
      <c r="M78" s="138">
        <v>0</v>
      </c>
      <c r="N78" s="138">
        <v>0</v>
      </c>
      <c r="O78" s="138">
        <v>0</v>
      </c>
      <c r="P78" s="138">
        <v>0</v>
      </c>
      <c r="Q78" s="138">
        <v>0</v>
      </c>
      <c r="R78" s="138">
        <v>0</v>
      </c>
    </row>
    <row r="79" spans="1:18">
      <c r="A79" s="43" t="s">
        <v>143</v>
      </c>
      <c r="B79" s="133" t="s">
        <v>37</v>
      </c>
      <c r="C79" s="143">
        <v>0</v>
      </c>
      <c r="D79" s="143">
        <v>0</v>
      </c>
      <c r="E79" s="143">
        <v>0</v>
      </c>
      <c r="F79" s="143">
        <v>0</v>
      </c>
      <c r="G79" s="143">
        <v>0</v>
      </c>
      <c r="H79" s="143">
        <v>0</v>
      </c>
      <c r="I79" s="143">
        <v>0</v>
      </c>
      <c r="J79" s="143">
        <v>0</v>
      </c>
      <c r="K79" s="143">
        <v>0</v>
      </c>
      <c r="L79" s="143">
        <v>0</v>
      </c>
      <c r="M79" s="143">
        <v>0</v>
      </c>
      <c r="N79" s="143">
        <v>0</v>
      </c>
      <c r="O79" s="143">
        <v>0</v>
      </c>
      <c r="P79" s="143">
        <v>0</v>
      </c>
      <c r="Q79" s="143">
        <v>0</v>
      </c>
      <c r="R79" s="143">
        <v>0</v>
      </c>
    </row>
    <row r="80" spans="1:18">
      <c r="A80" s="139" t="s">
        <v>30</v>
      </c>
      <c r="B80" s="140" t="s">
        <v>37</v>
      </c>
      <c r="C80" s="141">
        <v>43</v>
      </c>
      <c r="D80" s="141">
        <v>43</v>
      </c>
      <c r="E80" s="141">
        <v>43</v>
      </c>
      <c r="F80" s="141">
        <v>43</v>
      </c>
      <c r="G80" s="141">
        <v>43</v>
      </c>
      <c r="H80" s="141">
        <v>43</v>
      </c>
      <c r="I80" s="141">
        <v>43</v>
      </c>
      <c r="J80" s="141">
        <v>43</v>
      </c>
      <c r="K80" s="141">
        <v>43</v>
      </c>
      <c r="L80" s="141">
        <v>43</v>
      </c>
      <c r="M80" s="141">
        <v>43</v>
      </c>
      <c r="N80" s="141">
        <v>43</v>
      </c>
      <c r="O80" s="141">
        <v>43</v>
      </c>
      <c r="P80" s="141">
        <v>43</v>
      </c>
      <c r="Q80" s="141">
        <v>43</v>
      </c>
      <c r="R80" s="141">
        <v>43</v>
      </c>
    </row>
    <row r="81" spans="1:18">
      <c r="A81" s="32" t="s">
        <v>144</v>
      </c>
      <c r="B81" s="105" t="s">
        <v>145</v>
      </c>
      <c r="C81" s="36">
        <v>120</v>
      </c>
      <c r="D81" s="36">
        <v>120</v>
      </c>
      <c r="E81" s="36">
        <v>120</v>
      </c>
      <c r="F81" s="36">
        <v>120</v>
      </c>
      <c r="G81" s="36">
        <v>120</v>
      </c>
      <c r="H81" s="36">
        <v>120</v>
      </c>
      <c r="I81" s="36">
        <v>120</v>
      </c>
      <c r="J81" s="36">
        <v>120</v>
      </c>
      <c r="K81" s="36">
        <v>120</v>
      </c>
      <c r="L81" s="36">
        <v>120</v>
      </c>
      <c r="M81" s="36">
        <v>120</v>
      </c>
      <c r="N81" s="36">
        <v>120</v>
      </c>
      <c r="O81" s="36">
        <v>120</v>
      </c>
      <c r="P81" s="36">
        <v>120</v>
      </c>
      <c r="Q81" s="36">
        <v>120</v>
      </c>
      <c r="R81" s="36">
        <v>120</v>
      </c>
    </row>
    <row r="82" spans="1:18">
      <c r="A82" s="32" t="s">
        <v>146</v>
      </c>
      <c r="B82" s="105" t="s">
        <v>147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15</v>
      </c>
      <c r="J82" s="36">
        <v>15</v>
      </c>
      <c r="K82" s="36">
        <v>15</v>
      </c>
      <c r="L82" s="36">
        <v>15</v>
      </c>
      <c r="M82" s="36">
        <v>15</v>
      </c>
      <c r="N82" s="36">
        <v>15</v>
      </c>
      <c r="O82" s="36">
        <v>15</v>
      </c>
      <c r="P82" s="36">
        <v>15</v>
      </c>
      <c r="Q82" s="36">
        <v>15</v>
      </c>
      <c r="R82" s="36">
        <v>15</v>
      </c>
    </row>
    <row r="83" spans="1:18">
      <c r="A83" s="32" t="s">
        <v>144</v>
      </c>
      <c r="B83" s="106" t="s">
        <v>12</v>
      </c>
      <c r="C83" s="113">
        <v>0</v>
      </c>
      <c r="D83" s="113">
        <v>0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</row>
    <row r="84" spans="1:18">
      <c r="A84" s="43" t="s">
        <v>144</v>
      </c>
      <c r="B84" s="133" t="s">
        <v>37</v>
      </c>
      <c r="C84" s="138">
        <v>120</v>
      </c>
      <c r="D84" s="138">
        <v>120</v>
      </c>
      <c r="E84" s="138">
        <v>120</v>
      </c>
      <c r="F84" s="138">
        <v>120</v>
      </c>
      <c r="G84" s="138">
        <v>120</v>
      </c>
      <c r="H84" s="138">
        <v>120</v>
      </c>
      <c r="I84" s="138">
        <v>135</v>
      </c>
      <c r="J84" s="138">
        <v>135</v>
      </c>
      <c r="K84" s="138">
        <v>135</v>
      </c>
      <c r="L84" s="138">
        <v>135</v>
      </c>
      <c r="M84" s="138">
        <v>135</v>
      </c>
      <c r="N84" s="138">
        <v>135</v>
      </c>
      <c r="O84" s="138">
        <v>135</v>
      </c>
      <c r="P84" s="138">
        <v>135</v>
      </c>
      <c r="Q84" s="138">
        <v>135</v>
      </c>
      <c r="R84" s="138">
        <v>135</v>
      </c>
    </row>
    <row r="85" spans="1:18">
      <c r="A85" s="32" t="s">
        <v>148</v>
      </c>
      <c r="B85" s="39" t="s">
        <v>149</v>
      </c>
      <c r="C85" s="110">
        <v>40</v>
      </c>
      <c r="D85" s="110">
        <v>40</v>
      </c>
      <c r="E85" s="110">
        <v>40</v>
      </c>
      <c r="F85" s="110">
        <v>40</v>
      </c>
      <c r="G85" s="110">
        <v>40</v>
      </c>
      <c r="H85" s="110">
        <v>40</v>
      </c>
      <c r="I85" s="110">
        <v>40</v>
      </c>
      <c r="J85" s="110">
        <v>40</v>
      </c>
      <c r="K85" s="110">
        <v>40</v>
      </c>
      <c r="L85" s="110">
        <v>40</v>
      </c>
      <c r="M85" s="110">
        <v>40</v>
      </c>
      <c r="N85" s="110">
        <v>40</v>
      </c>
      <c r="O85" s="110">
        <v>40</v>
      </c>
      <c r="P85" s="110">
        <v>40</v>
      </c>
      <c r="Q85" s="110">
        <v>40</v>
      </c>
      <c r="R85" s="110">
        <v>40</v>
      </c>
    </row>
    <row r="86" spans="1:18">
      <c r="A86" s="32" t="s">
        <v>148</v>
      </c>
      <c r="B86" s="39" t="s">
        <v>12</v>
      </c>
      <c r="C86" s="110">
        <v>0</v>
      </c>
      <c r="D86" s="110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</row>
    <row r="87" spans="1:18">
      <c r="A87" s="43" t="s">
        <v>148</v>
      </c>
      <c r="B87" s="133" t="s">
        <v>37</v>
      </c>
      <c r="C87" s="143">
        <v>40</v>
      </c>
      <c r="D87" s="143">
        <v>40</v>
      </c>
      <c r="E87" s="143">
        <v>40</v>
      </c>
      <c r="F87" s="143">
        <v>40</v>
      </c>
      <c r="G87" s="143">
        <v>40</v>
      </c>
      <c r="H87" s="143">
        <v>40</v>
      </c>
      <c r="I87" s="143">
        <v>40</v>
      </c>
      <c r="J87" s="143">
        <v>40</v>
      </c>
      <c r="K87" s="143">
        <v>40</v>
      </c>
      <c r="L87" s="143">
        <v>40</v>
      </c>
      <c r="M87" s="143">
        <v>40</v>
      </c>
      <c r="N87" s="143">
        <v>40</v>
      </c>
      <c r="O87" s="143">
        <v>40</v>
      </c>
      <c r="P87" s="143">
        <v>40</v>
      </c>
      <c r="Q87" s="143">
        <v>40</v>
      </c>
      <c r="R87" s="143">
        <v>40</v>
      </c>
    </row>
    <row r="88" spans="1:18">
      <c r="A88" s="32" t="s">
        <v>150</v>
      </c>
      <c r="B88" s="114" t="s">
        <v>37</v>
      </c>
      <c r="C88" s="111">
        <v>60</v>
      </c>
      <c r="D88" s="111">
        <v>60</v>
      </c>
      <c r="E88" s="111">
        <v>60</v>
      </c>
      <c r="F88" s="111">
        <v>60</v>
      </c>
      <c r="G88" s="111">
        <v>60</v>
      </c>
      <c r="H88" s="111">
        <v>60</v>
      </c>
      <c r="I88" s="111">
        <v>60</v>
      </c>
      <c r="J88" s="111">
        <v>60</v>
      </c>
      <c r="K88" s="111">
        <v>60</v>
      </c>
      <c r="L88" s="111">
        <v>60</v>
      </c>
      <c r="M88" s="111">
        <v>60</v>
      </c>
      <c r="N88" s="111">
        <v>60</v>
      </c>
      <c r="O88" s="111">
        <v>60</v>
      </c>
      <c r="P88" s="111">
        <v>60</v>
      </c>
      <c r="Q88" s="111">
        <v>60</v>
      </c>
      <c r="R88" s="111">
        <v>60</v>
      </c>
    </row>
    <row r="89" spans="1:18">
      <c r="A89" s="139" t="s">
        <v>151</v>
      </c>
      <c r="B89" s="140" t="s">
        <v>37</v>
      </c>
      <c r="C89" s="141">
        <v>220</v>
      </c>
      <c r="D89" s="141">
        <v>220</v>
      </c>
      <c r="E89" s="141">
        <v>220</v>
      </c>
      <c r="F89" s="141">
        <v>220</v>
      </c>
      <c r="G89" s="141">
        <v>220</v>
      </c>
      <c r="H89" s="141">
        <v>220</v>
      </c>
      <c r="I89" s="141">
        <v>235</v>
      </c>
      <c r="J89" s="141">
        <v>235</v>
      </c>
      <c r="K89" s="141">
        <v>235</v>
      </c>
      <c r="L89" s="141">
        <v>235</v>
      </c>
      <c r="M89" s="141">
        <v>235</v>
      </c>
      <c r="N89" s="141">
        <v>235</v>
      </c>
      <c r="O89" s="141">
        <v>235</v>
      </c>
      <c r="P89" s="141">
        <v>235</v>
      </c>
      <c r="Q89" s="141">
        <v>235</v>
      </c>
      <c r="R89" s="141">
        <v>235</v>
      </c>
    </row>
    <row r="90" spans="1:18">
      <c r="A90" s="139" t="s">
        <v>36</v>
      </c>
      <c r="B90" s="140" t="s">
        <v>37</v>
      </c>
      <c r="C90" s="141">
        <v>3765.5</v>
      </c>
      <c r="D90" s="141">
        <v>3795.5</v>
      </c>
      <c r="E90" s="141">
        <v>4048</v>
      </c>
      <c r="F90" s="141">
        <v>4284</v>
      </c>
      <c r="G90" s="141">
        <v>4419</v>
      </c>
      <c r="H90" s="141">
        <v>4484</v>
      </c>
      <c r="I90" s="141">
        <v>4534</v>
      </c>
      <c r="J90" s="141">
        <v>4544</v>
      </c>
      <c r="K90" s="141">
        <v>4544</v>
      </c>
      <c r="L90" s="141">
        <v>4649</v>
      </c>
      <c r="M90" s="141">
        <v>4673</v>
      </c>
      <c r="N90" s="141">
        <v>4673</v>
      </c>
      <c r="O90" s="141">
        <v>4673</v>
      </c>
      <c r="P90" s="141">
        <v>4673</v>
      </c>
      <c r="Q90" s="141">
        <v>4673</v>
      </c>
      <c r="R90" s="141">
        <v>4673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FAA1-15CA-4A00-BEC1-61CBE7AF8CE0}">
  <dimension ref="A1:S119"/>
  <sheetViews>
    <sheetView showGridLines="0" workbookViewId="0">
      <pane ySplit="1" topLeftCell="A5" activePane="bottomLeft" state="frozen"/>
      <selection pane="bottomLeft" activeCell="F20" sqref="F20:F22"/>
    </sheetView>
  </sheetViews>
  <sheetFormatPr defaultRowHeight="15"/>
  <cols>
    <col min="1" max="1" width="15.42578125" style="54" customWidth="1"/>
    <col min="2" max="2" width="14" style="54" customWidth="1"/>
    <col min="3" max="3" width="44.42578125" style="54" customWidth="1"/>
    <col min="4" max="4" width="9.140625" style="48"/>
    <col min="5" max="16384" width="9.140625" style="54"/>
  </cols>
  <sheetData>
    <row r="1" spans="1:19">
      <c r="A1" s="167" t="s">
        <v>194</v>
      </c>
      <c r="B1" s="167" t="s">
        <v>14</v>
      </c>
      <c r="C1" s="167" t="s">
        <v>24</v>
      </c>
      <c r="D1" s="168">
        <v>2015</v>
      </c>
      <c r="E1" s="168">
        <v>2016</v>
      </c>
      <c r="F1" s="168">
        <v>2017</v>
      </c>
      <c r="G1" s="168">
        <v>2018</v>
      </c>
      <c r="H1" s="168">
        <v>2018.95</v>
      </c>
      <c r="I1" s="168">
        <v>2020</v>
      </c>
      <c r="J1" s="169" t="s">
        <v>25</v>
      </c>
      <c r="K1" s="169" t="s">
        <v>3</v>
      </c>
      <c r="L1" s="169" t="s">
        <v>4</v>
      </c>
      <c r="M1" s="169" t="s">
        <v>5</v>
      </c>
      <c r="N1" s="169" t="s">
        <v>6</v>
      </c>
      <c r="O1" s="169" t="s">
        <v>7</v>
      </c>
      <c r="P1" s="169" t="s">
        <v>8</v>
      </c>
      <c r="Q1" s="169" t="s">
        <v>9</v>
      </c>
      <c r="R1" s="169" t="s">
        <v>10</v>
      </c>
      <c r="S1" s="169" t="s">
        <v>15</v>
      </c>
    </row>
    <row r="2" spans="1:19">
      <c r="A2" s="32" t="s">
        <v>26</v>
      </c>
      <c r="B2" s="32" t="s">
        <v>27</v>
      </c>
      <c r="C2" s="106" t="s">
        <v>58</v>
      </c>
      <c r="D2" s="170">
        <v>0</v>
      </c>
      <c r="E2" s="170">
        <v>0</v>
      </c>
      <c r="F2" s="170">
        <v>0</v>
      </c>
      <c r="G2" s="170">
        <v>0</v>
      </c>
      <c r="H2" s="170">
        <v>0</v>
      </c>
      <c r="I2" s="170">
        <v>0</v>
      </c>
      <c r="J2" s="170">
        <v>0.04</v>
      </c>
      <c r="K2" s="170">
        <v>0.15</v>
      </c>
      <c r="L2" s="170">
        <v>0.55000000000000004</v>
      </c>
      <c r="M2" s="170">
        <v>0.75</v>
      </c>
      <c r="N2" s="170">
        <v>0.8</v>
      </c>
      <c r="O2" s="170">
        <v>0.85</v>
      </c>
      <c r="P2" s="170">
        <v>0.85</v>
      </c>
      <c r="Q2" s="170">
        <v>0.85</v>
      </c>
      <c r="R2" s="170">
        <v>0.85</v>
      </c>
      <c r="S2" s="170">
        <v>0.85</v>
      </c>
    </row>
    <row r="3" spans="1:19">
      <c r="A3" s="32" t="s">
        <v>26</v>
      </c>
      <c r="B3" s="32" t="s">
        <v>27</v>
      </c>
      <c r="C3" s="106" t="s">
        <v>46</v>
      </c>
      <c r="D3" s="170">
        <v>0.64</v>
      </c>
      <c r="E3" s="170">
        <v>0.73499999999999999</v>
      </c>
      <c r="F3" s="170">
        <v>0.88200000000000001</v>
      </c>
      <c r="G3" s="170">
        <v>0.84</v>
      </c>
      <c r="H3" s="170">
        <v>0.82499999999999996</v>
      </c>
      <c r="I3" s="170">
        <v>0.83</v>
      </c>
      <c r="J3" s="170">
        <v>0.71</v>
      </c>
      <c r="K3" s="170">
        <v>0.8</v>
      </c>
      <c r="L3" s="170">
        <v>0.85</v>
      </c>
      <c r="M3" s="170">
        <v>0.85</v>
      </c>
      <c r="N3" s="170">
        <v>0.85</v>
      </c>
      <c r="O3" s="170">
        <v>0.8</v>
      </c>
      <c r="P3" s="170">
        <v>0.85</v>
      </c>
      <c r="Q3" s="170">
        <v>0.85</v>
      </c>
      <c r="R3" s="170">
        <v>0.9</v>
      </c>
      <c r="S3" s="170">
        <v>0.9</v>
      </c>
    </row>
    <row r="4" spans="1:19">
      <c r="A4" s="32" t="s">
        <v>26</v>
      </c>
      <c r="B4" s="32" t="s">
        <v>27</v>
      </c>
      <c r="C4" s="106" t="s">
        <v>45</v>
      </c>
      <c r="D4" s="170">
        <v>0.62</v>
      </c>
      <c r="E4" s="170">
        <v>0.58299999999999996</v>
      </c>
      <c r="F4" s="170">
        <v>0.74399999999999999</v>
      </c>
      <c r="G4" s="170">
        <v>0.83</v>
      </c>
      <c r="H4" s="170">
        <v>0.80400000000000005</v>
      </c>
      <c r="I4" s="170">
        <v>0.77</v>
      </c>
      <c r="J4" s="170">
        <v>0.61</v>
      </c>
      <c r="K4" s="170">
        <v>0.9</v>
      </c>
      <c r="L4" s="170">
        <v>0.95</v>
      </c>
      <c r="M4" s="170">
        <v>0.84</v>
      </c>
      <c r="N4" s="170">
        <v>0.88</v>
      </c>
      <c r="O4" s="170">
        <v>0.9</v>
      </c>
      <c r="P4" s="170">
        <v>0.9</v>
      </c>
      <c r="Q4" s="170">
        <v>0.9</v>
      </c>
      <c r="R4" s="170">
        <v>0.9</v>
      </c>
      <c r="S4" s="170">
        <v>0.9</v>
      </c>
    </row>
    <row r="5" spans="1:19">
      <c r="A5" s="32" t="s">
        <v>26</v>
      </c>
      <c r="B5" s="32" t="s">
        <v>27</v>
      </c>
      <c r="C5" s="106" t="s">
        <v>51</v>
      </c>
      <c r="D5" s="170">
        <v>0</v>
      </c>
      <c r="E5" s="170">
        <v>0</v>
      </c>
      <c r="F5" s="170">
        <v>0</v>
      </c>
      <c r="G5" s="170">
        <v>0</v>
      </c>
      <c r="H5" s="170">
        <v>0</v>
      </c>
      <c r="I5" s="170">
        <v>0</v>
      </c>
      <c r="J5" s="170">
        <v>0</v>
      </c>
      <c r="K5" s="170">
        <v>0</v>
      </c>
      <c r="L5" s="170">
        <v>0</v>
      </c>
      <c r="M5" s="170">
        <v>0.4</v>
      </c>
      <c r="N5" s="170">
        <v>0.5</v>
      </c>
      <c r="O5" s="170">
        <v>0.7</v>
      </c>
      <c r="P5" s="170">
        <v>0.7</v>
      </c>
      <c r="Q5" s="170">
        <v>0.8</v>
      </c>
      <c r="R5" s="170">
        <v>0.8</v>
      </c>
      <c r="S5" s="170">
        <v>0.85</v>
      </c>
    </row>
    <row r="6" spans="1:19">
      <c r="A6" s="32" t="s">
        <v>26</v>
      </c>
      <c r="B6" s="32" t="s">
        <v>27</v>
      </c>
      <c r="C6" s="40" t="s">
        <v>63</v>
      </c>
      <c r="D6" s="170">
        <v>0</v>
      </c>
      <c r="E6" s="170">
        <v>0</v>
      </c>
      <c r="F6" s="170">
        <v>0</v>
      </c>
      <c r="G6" s="170">
        <v>0</v>
      </c>
      <c r="H6" s="170">
        <v>0.10299999999999999</v>
      </c>
      <c r="I6" s="170">
        <v>0.53333333333333333</v>
      </c>
      <c r="J6" s="170">
        <v>0.7</v>
      </c>
      <c r="K6" s="170">
        <v>0.83333333333333337</v>
      </c>
      <c r="L6" s="170">
        <v>0.83333333333333337</v>
      </c>
      <c r="M6" s="170">
        <v>0.83333333333333337</v>
      </c>
      <c r="N6" s="170">
        <v>0.83333333333333337</v>
      </c>
      <c r="O6" s="170">
        <v>0.83333333333333337</v>
      </c>
      <c r="P6" s="170">
        <v>0.83333333333333337</v>
      </c>
      <c r="Q6" s="170">
        <v>0.83333333333333337</v>
      </c>
      <c r="R6" s="170">
        <v>0.83333333333333337</v>
      </c>
      <c r="S6" s="170">
        <v>0.83333333333333337</v>
      </c>
    </row>
    <row r="7" spans="1:19">
      <c r="A7" s="32" t="s">
        <v>26</v>
      </c>
      <c r="B7" s="32" t="s">
        <v>27</v>
      </c>
      <c r="C7" s="106" t="s">
        <v>37</v>
      </c>
      <c r="D7" s="170">
        <v>0</v>
      </c>
      <c r="E7" s="170">
        <v>0</v>
      </c>
      <c r="F7" s="170">
        <v>0</v>
      </c>
      <c r="G7" s="170">
        <v>0</v>
      </c>
      <c r="H7" s="170">
        <v>0</v>
      </c>
      <c r="I7" s="170">
        <v>0</v>
      </c>
      <c r="J7" s="170">
        <v>0</v>
      </c>
      <c r="K7" s="170">
        <v>0</v>
      </c>
      <c r="L7" s="170">
        <v>0</v>
      </c>
      <c r="M7" s="170">
        <v>0</v>
      </c>
      <c r="N7" s="170">
        <v>0</v>
      </c>
      <c r="O7" s="170">
        <v>0</v>
      </c>
      <c r="P7" s="170">
        <v>0</v>
      </c>
      <c r="Q7" s="170">
        <v>0</v>
      </c>
      <c r="R7" s="170">
        <v>0</v>
      </c>
      <c r="S7" s="170">
        <v>0</v>
      </c>
    </row>
    <row r="8" spans="1:19">
      <c r="A8" s="32" t="s">
        <v>26</v>
      </c>
      <c r="B8" s="32" t="s">
        <v>94</v>
      </c>
      <c r="C8" s="148" t="s">
        <v>95</v>
      </c>
      <c r="D8" s="171">
        <v>0.80299999999999994</v>
      </c>
      <c r="E8" s="171">
        <v>0.81481481481481477</v>
      </c>
      <c r="F8" s="171">
        <v>0.82499999999999996</v>
      </c>
      <c r="G8" s="171">
        <v>0.84</v>
      </c>
      <c r="H8" s="171">
        <v>0.76999999999999991</v>
      </c>
      <c r="I8" s="171">
        <v>0.748</v>
      </c>
      <c r="J8" s="171">
        <v>0.79749999999999999</v>
      </c>
      <c r="K8" s="171">
        <v>0.75</v>
      </c>
      <c r="L8" s="171">
        <v>0.75</v>
      </c>
      <c r="M8" s="171">
        <v>0.78</v>
      </c>
      <c r="N8" s="171">
        <v>0.78</v>
      </c>
      <c r="O8" s="171">
        <v>0.8</v>
      </c>
      <c r="P8" s="171">
        <v>0.8</v>
      </c>
      <c r="Q8" s="171">
        <v>0.85</v>
      </c>
      <c r="R8" s="171">
        <v>0.85</v>
      </c>
      <c r="S8" s="171">
        <v>0.9</v>
      </c>
    </row>
    <row r="9" spans="1:19">
      <c r="A9" s="32" t="s">
        <v>26</v>
      </c>
      <c r="B9" s="33" t="s">
        <v>94</v>
      </c>
      <c r="C9" s="148" t="s">
        <v>96</v>
      </c>
      <c r="D9" s="171">
        <v>0.81399999999999995</v>
      </c>
      <c r="E9" s="171">
        <v>0.82499999999999996</v>
      </c>
      <c r="F9" s="171">
        <v>0.84699999999999998</v>
      </c>
      <c r="G9" s="171">
        <v>0.81</v>
      </c>
      <c r="H9" s="171">
        <v>0.82499999999999996</v>
      </c>
      <c r="I9" s="171">
        <v>0.82499999999999996</v>
      </c>
      <c r="J9" s="171">
        <v>0.86240000000000006</v>
      </c>
      <c r="K9" s="171">
        <v>0.8</v>
      </c>
      <c r="L9" s="171">
        <v>0.8</v>
      </c>
      <c r="M9" s="171">
        <v>0.85</v>
      </c>
      <c r="N9" s="171">
        <v>0.85</v>
      </c>
      <c r="O9" s="171">
        <v>0.85</v>
      </c>
      <c r="P9" s="171">
        <v>0.9</v>
      </c>
      <c r="Q9" s="171">
        <v>0.9</v>
      </c>
      <c r="R9" s="171">
        <v>0.95</v>
      </c>
      <c r="S9" s="171">
        <v>0.95</v>
      </c>
    </row>
    <row r="10" spans="1:19">
      <c r="A10" s="32" t="s">
        <v>26</v>
      </c>
      <c r="B10" s="33" t="s">
        <v>94</v>
      </c>
      <c r="C10" s="148" t="s">
        <v>97</v>
      </c>
      <c r="D10" s="171">
        <v>0.82499999999999996</v>
      </c>
      <c r="E10" s="171">
        <v>0.82169999999999999</v>
      </c>
      <c r="F10" s="171">
        <v>0.79749999999999999</v>
      </c>
      <c r="G10" s="171">
        <v>0.80299999999999994</v>
      </c>
      <c r="H10" s="171">
        <v>0.8206</v>
      </c>
      <c r="I10" s="171">
        <v>0.76999999999999991</v>
      </c>
      <c r="J10" s="171">
        <v>0.81620000000000004</v>
      </c>
      <c r="K10" s="171">
        <v>0.75</v>
      </c>
      <c r="L10" s="171">
        <v>0.75</v>
      </c>
      <c r="M10" s="171">
        <v>0.78</v>
      </c>
      <c r="N10" s="171">
        <v>0.78</v>
      </c>
      <c r="O10" s="171">
        <v>0.8</v>
      </c>
      <c r="P10" s="171">
        <v>0.8</v>
      </c>
      <c r="Q10" s="171">
        <v>0.85</v>
      </c>
      <c r="R10" s="171">
        <v>0.85</v>
      </c>
      <c r="S10" s="171">
        <v>0.9</v>
      </c>
    </row>
    <row r="11" spans="1:19">
      <c r="A11" s="32" t="s">
        <v>26</v>
      </c>
      <c r="B11" s="33" t="s">
        <v>94</v>
      </c>
      <c r="C11" s="148" t="s">
        <v>98</v>
      </c>
      <c r="D11" s="171">
        <v>0.87910370370370372</v>
      </c>
      <c r="E11" s="171">
        <v>0.88000000000000012</v>
      </c>
      <c r="F11" s="171">
        <v>0.64900000000000002</v>
      </c>
      <c r="G11" s="171">
        <v>0.72599999999999998</v>
      </c>
      <c r="H11" s="171">
        <v>0.75146105919003114</v>
      </c>
      <c r="I11" s="171">
        <v>0.70399999999999996</v>
      </c>
      <c r="J11" s="171">
        <v>0.75570000000000004</v>
      </c>
      <c r="K11" s="171">
        <v>0.7</v>
      </c>
      <c r="L11" s="171">
        <v>0.7</v>
      </c>
      <c r="M11" s="171">
        <v>0.72</v>
      </c>
      <c r="N11" s="171">
        <v>0.72</v>
      </c>
      <c r="O11" s="171">
        <v>0.75</v>
      </c>
      <c r="P11" s="171">
        <v>0.75</v>
      </c>
      <c r="Q11" s="171">
        <v>0.78</v>
      </c>
      <c r="R11" s="171">
        <v>0.78</v>
      </c>
      <c r="S11" s="171">
        <v>0.8</v>
      </c>
    </row>
    <row r="12" spans="1:19">
      <c r="A12" s="32" t="s">
        <v>26</v>
      </c>
      <c r="B12" s="33" t="s">
        <v>94</v>
      </c>
      <c r="C12" s="148" t="s">
        <v>99</v>
      </c>
      <c r="D12" s="171">
        <v>0.81399999999999995</v>
      </c>
      <c r="E12" s="171">
        <v>0.83600000000000008</v>
      </c>
      <c r="F12" s="171">
        <v>0.73259999999999992</v>
      </c>
      <c r="G12" s="171">
        <v>0.84</v>
      </c>
      <c r="H12" s="171">
        <v>0.76999999999999991</v>
      </c>
      <c r="I12" s="171">
        <v>0.74800000000000022</v>
      </c>
      <c r="J12" s="171">
        <v>0.80299999999999994</v>
      </c>
      <c r="K12" s="171">
        <v>0.75</v>
      </c>
      <c r="L12" s="171">
        <v>0.75</v>
      </c>
      <c r="M12" s="171">
        <v>0.78</v>
      </c>
      <c r="N12" s="171">
        <v>0.78</v>
      </c>
      <c r="O12" s="171">
        <v>0.8</v>
      </c>
      <c r="P12" s="171">
        <v>0.8</v>
      </c>
      <c r="Q12" s="171">
        <v>0.85</v>
      </c>
      <c r="R12" s="171">
        <v>0.85</v>
      </c>
      <c r="S12" s="171">
        <v>0.9</v>
      </c>
    </row>
    <row r="13" spans="1:19">
      <c r="A13" s="32" t="s">
        <v>26</v>
      </c>
      <c r="B13" s="33" t="s">
        <v>94</v>
      </c>
      <c r="C13" s="148" t="s">
        <v>100</v>
      </c>
      <c r="D13" s="171">
        <v>0.8580000000000001</v>
      </c>
      <c r="E13" s="171">
        <v>0.88000000000000012</v>
      </c>
      <c r="F13" s="171">
        <v>0.90199999999999991</v>
      </c>
      <c r="G13" s="171">
        <v>0.82499999999999996</v>
      </c>
      <c r="H13" s="171">
        <v>0.93940000000000001</v>
      </c>
      <c r="I13" s="171">
        <v>0.83600000000000008</v>
      </c>
      <c r="J13" s="171">
        <v>0.8580000000000001</v>
      </c>
      <c r="K13" s="171">
        <v>0.8</v>
      </c>
      <c r="L13" s="171">
        <v>0.8</v>
      </c>
      <c r="M13" s="171">
        <v>0.85</v>
      </c>
      <c r="N13" s="171">
        <v>0.85</v>
      </c>
      <c r="O13" s="171">
        <v>0.85</v>
      </c>
      <c r="P13" s="171">
        <v>0.9</v>
      </c>
      <c r="Q13" s="171">
        <v>0.9</v>
      </c>
      <c r="R13" s="171">
        <v>0.95</v>
      </c>
      <c r="S13" s="171">
        <v>0.95</v>
      </c>
    </row>
    <row r="14" spans="1:19">
      <c r="A14" s="32" t="s">
        <v>26</v>
      </c>
      <c r="B14" s="33" t="s">
        <v>94</v>
      </c>
      <c r="C14" s="148" t="s">
        <v>101</v>
      </c>
      <c r="D14" s="171">
        <v>0.86900000000000022</v>
      </c>
      <c r="E14" s="171">
        <v>0.92399999999999993</v>
      </c>
      <c r="F14" s="171">
        <v>0.88000000000000012</v>
      </c>
      <c r="G14" s="171">
        <v>0.8580000000000001</v>
      </c>
      <c r="H14" s="171">
        <v>0.97899999999999998</v>
      </c>
      <c r="I14" s="171">
        <v>0.77550000000000008</v>
      </c>
      <c r="J14" s="171">
        <v>0.83930000000000005</v>
      </c>
      <c r="K14" s="171">
        <v>0.78</v>
      </c>
      <c r="L14" s="171">
        <v>0.8</v>
      </c>
      <c r="M14" s="171">
        <v>0.8</v>
      </c>
      <c r="N14" s="171">
        <v>0.85</v>
      </c>
      <c r="O14" s="171">
        <v>0.85</v>
      </c>
      <c r="P14" s="171">
        <v>0.85</v>
      </c>
      <c r="Q14" s="171">
        <v>0.9</v>
      </c>
      <c r="R14" s="171">
        <v>0.9</v>
      </c>
      <c r="S14" s="171">
        <v>0.95</v>
      </c>
    </row>
    <row r="15" spans="1:19">
      <c r="A15" s="32" t="s">
        <v>26</v>
      </c>
      <c r="B15" s="33" t="s">
        <v>94</v>
      </c>
      <c r="C15" s="148" t="s">
        <v>102</v>
      </c>
      <c r="D15" s="171">
        <v>0.8580000000000001</v>
      </c>
      <c r="E15" s="171">
        <v>0.91299999999999992</v>
      </c>
      <c r="F15" s="171">
        <v>0.94599999999999995</v>
      </c>
      <c r="G15" s="171">
        <v>0.82499999999999996</v>
      </c>
      <c r="H15" s="171">
        <v>0.84699999999999998</v>
      </c>
      <c r="I15" s="171">
        <v>0.7589999999999999</v>
      </c>
      <c r="J15" s="171">
        <v>0.79859999999999998</v>
      </c>
      <c r="K15" s="171">
        <v>0.75</v>
      </c>
      <c r="L15" s="171">
        <v>0.75</v>
      </c>
      <c r="M15" s="171">
        <v>0.78</v>
      </c>
      <c r="N15" s="171">
        <v>0.78</v>
      </c>
      <c r="O15" s="171">
        <v>0.8</v>
      </c>
      <c r="P15" s="171">
        <v>0.8</v>
      </c>
      <c r="Q15" s="171">
        <v>0.85</v>
      </c>
      <c r="R15" s="171">
        <v>0.85</v>
      </c>
      <c r="S15" s="171">
        <v>0.9</v>
      </c>
    </row>
    <row r="16" spans="1:19">
      <c r="A16" s="32" t="s">
        <v>26</v>
      </c>
      <c r="B16" s="33" t="s">
        <v>94</v>
      </c>
      <c r="C16" s="148" t="s">
        <v>103</v>
      </c>
      <c r="D16" s="171">
        <v>0.76999999999999991</v>
      </c>
      <c r="E16" s="171">
        <v>0.84699999999999998</v>
      </c>
      <c r="F16" s="171">
        <v>0.83600000000000008</v>
      </c>
      <c r="G16" s="171">
        <v>0.88000000000000012</v>
      </c>
      <c r="H16" s="171">
        <v>0.82499999999999996</v>
      </c>
      <c r="I16" s="171">
        <v>0.82499999999999996</v>
      </c>
      <c r="J16" s="171">
        <v>0.8580000000000001</v>
      </c>
      <c r="K16" s="171">
        <v>0.8</v>
      </c>
      <c r="L16" s="171">
        <v>0.8</v>
      </c>
      <c r="M16" s="171">
        <v>0.85</v>
      </c>
      <c r="N16" s="171">
        <v>0.85</v>
      </c>
      <c r="O16" s="171">
        <v>0.85</v>
      </c>
      <c r="P16" s="171">
        <v>0.9</v>
      </c>
      <c r="Q16" s="171">
        <v>0.9</v>
      </c>
      <c r="R16" s="171">
        <v>0.95</v>
      </c>
      <c r="S16" s="171">
        <v>0.95</v>
      </c>
    </row>
    <row r="17" spans="1:19">
      <c r="A17" s="32" t="s">
        <v>26</v>
      </c>
      <c r="B17" s="33" t="s">
        <v>94</v>
      </c>
      <c r="C17" s="148" t="s">
        <v>104</v>
      </c>
      <c r="D17" s="171">
        <v>0.82499999999999996</v>
      </c>
      <c r="E17" s="171">
        <v>0.83600000000000008</v>
      </c>
      <c r="F17" s="171">
        <v>0.86899999999999999</v>
      </c>
      <c r="G17" s="171">
        <v>0.83600000000000008</v>
      </c>
      <c r="H17" s="171">
        <v>0.81399999999999995</v>
      </c>
      <c r="I17" s="171">
        <v>0.81399999999999995</v>
      </c>
      <c r="J17" s="171">
        <v>0.79749999999999999</v>
      </c>
      <c r="K17" s="171">
        <v>0.75</v>
      </c>
      <c r="L17" s="171">
        <v>0.75</v>
      </c>
      <c r="M17" s="171">
        <v>0.78</v>
      </c>
      <c r="N17" s="171">
        <v>0.78</v>
      </c>
      <c r="O17" s="171">
        <v>0.8</v>
      </c>
      <c r="P17" s="171">
        <v>0.8</v>
      </c>
      <c r="Q17" s="171">
        <v>0.85</v>
      </c>
      <c r="R17" s="171">
        <v>0.85</v>
      </c>
      <c r="S17" s="171">
        <v>0.9</v>
      </c>
    </row>
    <row r="18" spans="1:19">
      <c r="A18" s="32" t="s">
        <v>26</v>
      </c>
      <c r="B18" s="33" t="s">
        <v>94</v>
      </c>
      <c r="C18" s="148" t="s">
        <v>105</v>
      </c>
      <c r="D18" s="171">
        <v>0.79199999999999993</v>
      </c>
      <c r="E18" s="171">
        <v>0.86899999999999999</v>
      </c>
      <c r="F18" s="171">
        <v>0.82499999999999996</v>
      </c>
      <c r="G18" s="171">
        <v>0.84218749999999998</v>
      </c>
      <c r="H18" s="171">
        <v>0.81399999999999995</v>
      </c>
      <c r="I18" s="171">
        <v>0.80300000000000016</v>
      </c>
      <c r="J18" s="171">
        <v>0.86570000000000003</v>
      </c>
      <c r="K18" s="171">
        <v>0.8</v>
      </c>
      <c r="L18" s="171">
        <v>0.8</v>
      </c>
      <c r="M18" s="171">
        <v>0.85</v>
      </c>
      <c r="N18" s="171">
        <v>0.85</v>
      </c>
      <c r="O18" s="171">
        <v>0.85</v>
      </c>
      <c r="P18" s="171">
        <v>0.9</v>
      </c>
      <c r="Q18" s="171">
        <v>0.9</v>
      </c>
      <c r="R18" s="171">
        <v>0.95</v>
      </c>
      <c r="S18" s="171">
        <v>0.95</v>
      </c>
    </row>
    <row r="19" spans="1:19">
      <c r="A19" s="32" t="s">
        <v>26</v>
      </c>
      <c r="B19" s="32" t="s">
        <v>94</v>
      </c>
      <c r="C19" s="148" t="s">
        <v>106</v>
      </c>
      <c r="D19" s="171">
        <v>0.82499999999999996</v>
      </c>
      <c r="E19" s="171">
        <v>0.89100000000000001</v>
      </c>
      <c r="F19" s="171">
        <v>0.81399999999999995</v>
      </c>
      <c r="G19" s="171">
        <v>0.82499999999999996</v>
      </c>
      <c r="H19" s="171">
        <v>0.81399999999999995</v>
      </c>
      <c r="I19" s="171">
        <v>0.8580000000000001</v>
      </c>
      <c r="J19" s="171">
        <v>0.88880000000000003</v>
      </c>
      <c r="K19" s="171">
        <v>0.82</v>
      </c>
      <c r="L19" s="171">
        <v>0.82</v>
      </c>
      <c r="M19" s="171">
        <v>0.85</v>
      </c>
      <c r="N19" s="171">
        <v>0.85</v>
      </c>
      <c r="O19" s="171">
        <v>0.85</v>
      </c>
      <c r="P19" s="171">
        <v>0.9</v>
      </c>
      <c r="Q19" s="171">
        <v>0.9</v>
      </c>
      <c r="R19" s="171">
        <v>0.95</v>
      </c>
      <c r="S19" s="171">
        <v>0.95</v>
      </c>
    </row>
    <row r="20" spans="1:19">
      <c r="A20" s="32" t="s">
        <v>26</v>
      </c>
      <c r="B20" s="32" t="s">
        <v>94</v>
      </c>
      <c r="C20" s="148" t="s">
        <v>107</v>
      </c>
      <c r="D20" s="171">
        <v>0.79199999999999993</v>
      </c>
      <c r="E20" s="171">
        <v>0.82499999999999996</v>
      </c>
      <c r="F20" s="171">
        <v>0.81480487804878043</v>
      </c>
      <c r="G20" s="171">
        <v>0.82312195121951215</v>
      </c>
      <c r="H20" s="171">
        <v>0.82687804878048787</v>
      </c>
      <c r="I20" s="171">
        <v>0.748</v>
      </c>
      <c r="J20" s="171">
        <v>0.73002439024390264</v>
      </c>
      <c r="K20" s="171">
        <v>0.68</v>
      </c>
      <c r="L20" s="171">
        <v>0.7</v>
      </c>
      <c r="M20" s="171">
        <v>0.72</v>
      </c>
      <c r="N20" s="171">
        <v>0.72</v>
      </c>
      <c r="O20" s="171">
        <v>0.75</v>
      </c>
      <c r="P20" s="171">
        <v>0.75</v>
      </c>
      <c r="Q20" s="171">
        <v>0.78</v>
      </c>
      <c r="R20" s="171">
        <v>0.78</v>
      </c>
      <c r="S20" s="171">
        <v>0.8</v>
      </c>
    </row>
    <row r="21" spans="1:19">
      <c r="A21" s="32"/>
      <c r="B21" s="32"/>
      <c r="C21" s="148" t="s">
        <v>108</v>
      </c>
      <c r="D21" s="171">
        <v>0</v>
      </c>
      <c r="E21" s="171">
        <v>0</v>
      </c>
      <c r="F21" s="171">
        <v>0</v>
      </c>
      <c r="G21" s="171">
        <v>0</v>
      </c>
      <c r="H21" s="171">
        <v>0</v>
      </c>
      <c r="I21" s="171">
        <v>0</v>
      </c>
      <c r="J21" s="171">
        <v>0</v>
      </c>
      <c r="K21" s="171">
        <v>0</v>
      </c>
      <c r="L21" s="171">
        <v>0</v>
      </c>
      <c r="M21" s="171">
        <v>0.7</v>
      </c>
      <c r="N21" s="171">
        <v>0.75</v>
      </c>
      <c r="O21" s="171">
        <v>0.75</v>
      </c>
      <c r="P21" s="171">
        <v>0.8</v>
      </c>
      <c r="Q21" s="171">
        <v>0.8</v>
      </c>
      <c r="R21" s="171">
        <v>0.85</v>
      </c>
      <c r="S21" s="171">
        <v>0.85</v>
      </c>
    </row>
    <row r="22" spans="1:19">
      <c r="A22" s="32"/>
      <c r="B22" s="32"/>
      <c r="C22" s="148" t="s">
        <v>109</v>
      </c>
      <c r="D22" s="171">
        <v>0</v>
      </c>
      <c r="E22" s="171">
        <v>0</v>
      </c>
      <c r="F22" s="171">
        <v>0</v>
      </c>
      <c r="G22" s="171">
        <v>0</v>
      </c>
      <c r="H22" s="171">
        <v>0</v>
      </c>
      <c r="I22" s="171">
        <v>0</v>
      </c>
      <c r="J22" s="171">
        <v>0</v>
      </c>
      <c r="K22" s="171">
        <v>0</v>
      </c>
      <c r="L22" s="171">
        <v>0.7</v>
      </c>
      <c r="M22" s="171">
        <v>0.7</v>
      </c>
      <c r="N22" s="171">
        <v>0.75</v>
      </c>
      <c r="O22" s="171">
        <v>0.75</v>
      </c>
      <c r="P22" s="171">
        <v>0.8</v>
      </c>
      <c r="Q22" s="171">
        <v>0.8</v>
      </c>
      <c r="R22" s="171">
        <v>0.85</v>
      </c>
      <c r="S22" s="171">
        <v>0.85</v>
      </c>
    </row>
    <row r="23" spans="1:19">
      <c r="A23" s="32" t="s">
        <v>26</v>
      </c>
      <c r="B23" s="33" t="s">
        <v>94</v>
      </c>
      <c r="C23" s="148" t="s">
        <v>12</v>
      </c>
      <c r="D23" s="171">
        <v>0.79199999999999993</v>
      </c>
      <c r="E23" s="171">
        <v>0.82169999999999999</v>
      </c>
      <c r="F23" s="171">
        <v>0.75240000000000007</v>
      </c>
      <c r="G23" s="171">
        <v>0.81440000000000001</v>
      </c>
      <c r="H23" s="171">
        <v>0.79199999999999993</v>
      </c>
      <c r="I23" s="171">
        <v>0.79199999999999993</v>
      </c>
      <c r="J23" s="171">
        <v>0.81950000000000001</v>
      </c>
      <c r="K23" s="171">
        <v>0.75</v>
      </c>
      <c r="L23" s="171">
        <v>0.75</v>
      </c>
      <c r="M23" s="171">
        <v>0.78</v>
      </c>
      <c r="N23" s="171">
        <v>0.78</v>
      </c>
      <c r="O23" s="171">
        <v>0.8</v>
      </c>
      <c r="P23" s="171">
        <v>0.8</v>
      </c>
      <c r="Q23" s="171">
        <v>0.85</v>
      </c>
      <c r="R23" s="171">
        <v>0.85</v>
      </c>
      <c r="S23" s="171">
        <v>0.88</v>
      </c>
    </row>
    <row r="24" spans="1:19">
      <c r="A24" s="32" t="s">
        <v>26</v>
      </c>
      <c r="B24" s="33" t="s">
        <v>94</v>
      </c>
      <c r="C24" s="106" t="s">
        <v>37</v>
      </c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>
      <c r="A25" s="32" t="s">
        <v>26</v>
      </c>
      <c r="B25" s="32" t="s">
        <v>110</v>
      </c>
      <c r="C25" s="100" t="s">
        <v>106</v>
      </c>
      <c r="D25" s="170">
        <v>0.72</v>
      </c>
      <c r="E25" s="170">
        <v>0.74</v>
      </c>
      <c r="F25" s="170">
        <v>0.76</v>
      </c>
      <c r="G25" s="170">
        <v>0.78</v>
      </c>
      <c r="H25" s="170">
        <v>0.73</v>
      </c>
      <c r="I25" s="170">
        <v>0.78000000000000014</v>
      </c>
      <c r="J25" s="170">
        <v>0.74399999999999999</v>
      </c>
      <c r="K25" s="171">
        <v>0.75</v>
      </c>
      <c r="L25" s="171">
        <v>0.75</v>
      </c>
      <c r="M25" s="171">
        <v>0.78</v>
      </c>
      <c r="N25" s="171">
        <v>0.78</v>
      </c>
      <c r="O25" s="171">
        <v>0.8</v>
      </c>
      <c r="P25" s="171">
        <v>0.8</v>
      </c>
      <c r="Q25" s="171">
        <v>0.85</v>
      </c>
      <c r="R25" s="171">
        <v>0.85</v>
      </c>
      <c r="S25" s="171">
        <v>0.85</v>
      </c>
    </row>
    <row r="26" spans="1:19">
      <c r="A26" s="32" t="s">
        <v>26</v>
      </c>
      <c r="B26" s="32" t="s">
        <v>110</v>
      </c>
      <c r="C26" s="100" t="s">
        <v>111</v>
      </c>
      <c r="D26" s="170">
        <v>0.74</v>
      </c>
      <c r="E26" s="170">
        <v>0.78</v>
      </c>
      <c r="F26" s="170">
        <v>0.75</v>
      </c>
      <c r="G26" s="170">
        <v>0.72</v>
      </c>
      <c r="H26" s="170">
        <v>0.74</v>
      </c>
      <c r="I26" s="170">
        <v>0.71</v>
      </c>
      <c r="J26" s="170">
        <v>0.72499999999999998</v>
      </c>
      <c r="K26" s="171">
        <v>0.72</v>
      </c>
      <c r="L26" s="171">
        <v>0.72</v>
      </c>
      <c r="M26" s="171">
        <v>0.75</v>
      </c>
      <c r="N26" s="171">
        <v>0.75</v>
      </c>
      <c r="O26" s="171">
        <v>0.78</v>
      </c>
      <c r="P26" s="171">
        <v>0.78</v>
      </c>
      <c r="Q26" s="171">
        <v>0.8</v>
      </c>
      <c r="R26" s="171">
        <v>0.8</v>
      </c>
      <c r="S26" s="171">
        <v>0.85</v>
      </c>
    </row>
    <row r="27" spans="1:19">
      <c r="A27" s="32" t="s">
        <v>26</v>
      </c>
      <c r="B27" s="32" t="s">
        <v>110</v>
      </c>
      <c r="C27" s="100" t="s">
        <v>112</v>
      </c>
      <c r="D27" s="170">
        <v>0.82</v>
      </c>
      <c r="E27" s="170">
        <v>0.83120000000000005</v>
      </c>
      <c r="F27" s="170">
        <v>0.84</v>
      </c>
      <c r="G27" s="170">
        <v>0.81</v>
      </c>
      <c r="H27" s="170">
        <v>0.8</v>
      </c>
      <c r="I27" s="170">
        <v>0.82199999999999995</v>
      </c>
      <c r="J27" s="170">
        <v>0.80700000000000005</v>
      </c>
      <c r="K27" s="171">
        <v>0.82</v>
      </c>
      <c r="L27" s="171">
        <v>0.85</v>
      </c>
      <c r="M27" s="171">
        <v>0.85</v>
      </c>
      <c r="N27" s="171">
        <v>0.88</v>
      </c>
      <c r="O27" s="171">
        <v>0.88</v>
      </c>
      <c r="P27" s="171">
        <v>0.9</v>
      </c>
      <c r="Q27" s="171">
        <v>0.9</v>
      </c>
      <c r="R27" s="171">
        <v>0.95</v>
      </c>
      <c r="S27" s="171">
        <v>0.95</v>
      </c>
    </row>
    <row r="28" spans="1:19">
      <c r="A28" s="32" t="s">
        <v>26</v>
      </c>
      <c r="B28" s="32" t="s">
        <v>110</v>
      </c>
      <c r="C28" s="100" t="s">
        <v>37</v>
      </c>
      <c r="D28" s="170"/>
      <c r="E28" s="170"/>
      <c r="F28" s="170"/>
      <c r="G28" s="170"/>
      <c r="H28" s="170"/>
      <c r="I28" s="170"/>
      <c r="J28" s="170"/>
      <c r="K28" s="171"/>
      <c r="L28" s="171"/>
      <c r="M28" s="171"/>
      <c r="N28" s="171"/>
      <c r="O28" s="171"/>
      <c r="P28" s="171"/>
      <c r="Q28" s="171"/>
      <c r="R28" s="171"/>
      <c r="S28" s="171"/>
    </row>
    <row r="29" spans="1:19">
      <c r="A29" s="32" t="s">
        <v>26</v>
      </c>
      <c r="B29" s="32" t="s">
        <v>113</v>
      </c>
      <c r="C29" s="100" t="s">
        <v>106</v>
      </c>
      <c r="D29" s="170">
        <v>0.72</v>
      </c>
      <c r="E29" s="170">
        <v>0.75</v>
      </c>
      <c r="F29" s="170">
        <v>0.75</v>
      </c>
      <c r="G29" s="170">
        <v>0.73333333333333328</v>
      </c>
      <c r="H29" s="170">
        <v>0.77</v>
      </c>
      <c r="I29" s="170">
        <v>0.72000000000000008</v>
      </c>
      <c r="J29" s="170">
        <v>0.76500000000000001</v>
      </c>
      <c r="K29" s="171">
        <v>0.78</v>
      </c>
      <c r="L29" s="171">
        <v>0.78</v>
      </c>
      <c r="M29" s="171">
        <v>0.8</v>
      </c>
      <c r="N29" s="171">
        <v>0.8</v>
      </c>
      <c r="O29" s="171">
        <v>0.82</v>
      </c>
      <c r="P29" s="171">
        <v>0.82</v>
      </c>
      <c r="Q29" s="171">
        <v>0.85</v>
      </c>
      <c r="R29" s="171">
        <v>0.85</v>
      </c>
      <c r="S29" s="171">
        <v>0.85</v>
      </c>
    </row>
    <row r="30" spans="1:19">
      <c r="A30" s="32" t="s">
        <v>26</v>
      </c>
      <c r="B30" s="32" t="s">
        <v>113</v>
      </c>
      <c r="C30" s="100" t="s">
        <v>98</v>
      </c>
      <c r="D30" s="170">
        <v>0.75</v>
      </c>
      <c r="E30" s="170">
        <v>0.78</v>
      </c>
      <c r="F30" s="170">
        <v>0.75</v>
      </c>
      <c r="G30" s="170">
        <v>0.75</v>
      </c>
      <c r="H30" s="170">
        <v>0.78</v>
      </c>
      <c r="I30" s="170">
        <v>0.67000000000000015</v>
      </c>
      <c r="J30" s="170">
        <v>0.72299999999999998</v>
      </c>
      <c r="K30" s="171">
        <v>0.75</v>
      </c>
      <c r="L30" s="171">
        <v>0.75</v>
      </c>
      <c r="M30" s="171">
        <v>0.78</v>
      </c>
      <c r="N30" s="171">
        <v>0.78</v>
      </c>
      <c r="O30" s="171">
        <v>0.8</v>
      </c>
      <c r="P30" s="171">
        <v>0.8</v>
      </c>
      <c r="Q30" s="171">
        <v>0.82000000000000006</v>
      </c>
      <c r="R30" s="171">
        <v>0.82000000000000006</v>
      </c>
      <c r="S30" s="171">
        <v>0.84000000000000008</v>
      </c>
    </row>
    <row r="31" spans="1:19">
      <c r="A31" s="32" t="s">
        <v>26</v>
      </c>
      <c r="B31" s="32" t="s">
        <v>113</v>
      </c>
      <c r="C31" s="100" t="s">
        <v>98</v>
      </c>
      <c r="D31" s="170">
        <v>0.71</v>
      </c>
      <c r="E31" s="170">
        <v>0.72</v>
      </c>
      <c r="F31" s="170">
        <v>0.67376947040498447</v>
      </c>
      <c r="G31" s="170">
        <v>0.68971962616822424</v>
      </c>
      <c r="H31" s="170">
        <v>0.7</v>
      </c>
      <c r="I31" s="170">
        <v>0.54277258566978193</v>
      </c>
      <c r="J31" s="170">
        <v>0.60679127725856707</v>
      </c>
      <c r="K31" s="171">
        <v>0.62</v>
      </c>
      <c r="L31" s="171">
        <v>0.65</v>
      </c>
      <c r="M31" s="171">
        <v>0.68</v>
      </c>
      <c r="N31" s="171">
        <v>0.7</v>
      </c>
      <c r="O31" s="171">
        <v>0.75</v>
      </c>
      <c r="P31" s="171">
        <v>0.75</v>
      </c>
      <c r="Q31" s="171">
        <v>0.78</v>
      </c>
      <c r="R31" s="171">
        <v>0.78</v>
      </c>
      <c r="S31" s="171">
        <v>0.8</v>
      </c>
    </row>
    <row r="32" spans="1:19">
      <c r="A32" s="32" t="s">
        <v>26</v>
      </c>
      <c r="B32" s="32" t="s">
        <v>113</v>
      </c>
      <c r="C32" s="100" t="s">
        <v>114</v>
      </c>
      <c r="D32" s="170">
        <v>0.79</v>
      </c>
      <c r="E32" s="170">
        <v>0.83</v>
      </c>
      <c r="F32" s="170">
        <v>0.81</v>
      </c>
      <c r="G32" s="170">
        <v>0.78</v>
      </c>
      <c r="H32" s="170">
        <v>0.8</v>
      </c>
      <c r="I32" s="170">
        <v>0.71518518518518526</v>
      </c>
      <c r="J32" s="170">
        <v>0.75700000000000001</v>
      </c>
      <c r="K32" s="171">
        <v>0.78</v>
      </c>
      <c r="L32" s="171">
        <v>0.78</v>
      </c>
      <c r="M32" s="171">
        <v>0.8</v>
      </c>
      <c r="N32" s="171">
        <v>0.8</v>
      </c>
      <c r="O32" s="171">
        <v>0.82</v>
      </c>
      <c r="P32" s="171">
        <v>0.82</v>
      </c>
      <c r="Q32" s="171">
        <v>0.85</v>
      </c>
      <c r="R32" s="171">
        <v>0.85</v>
      </c>
      <c r="S32" s="171">
        <v>0.88</v>
      </c>
    </row>
    <row r="33" spans="1:19">
      <c r="A33" s="32" t="s">
        <v>26</v>
      </c>
      <c r="B33" s="32" t="s">
        <v>113</v>
      </c>
      <c r="C33" s="100" t="s">
        <v>12</v>
      </c>
      <c r="D33" s="170">
        <v>0.73450000000000004</v>
      </c>
      <c r="E33" s="170">
        <v>0.84</v>
      </c>
      <c r="F33" s="170">
        <v>0.78</v>
      </c>
      <c r="G33" s="170">
        <v>0.75</v>
      </c>
      <c r="H33" s="170">
        <v>0.75</v>
      </c>
      <c r="I33" s="170">
        <v>0.75</v>
      </c>
      <c r="J33" s="170">
        <v>0.77</v>
      </c>
      <c r="K33" s="171">
        <v>0.8</v>
      </c>
      <c r="L33" s="171">
        <v>0.8</v>
      </c>
      <c r="M33" s="171">
        <v>0.82</v>
      </c>
      <c r="N33" s="171">
        <v>0.82</v>
      </c>
      <c r="O33" s="171">
        <v>0.85</v>
      </c>
      <c r="P33" s="171">
        <v>0.85</v>
      </c>
      <c r="Q33" s="171">
        <v>0.88</v>
      </c>
      <c r="R33" s="171">
        <v>0.88</v>
      </c>
      <c r="S33" s="171">
        <v>0.9</v>
      </c>
    </row>
    <row r="34" spans="1:19">
      <c r="A34" s="32" t="s">
        <v>26</v>
      </c>
      <c r="B34" s="32" t="s">
        <v>113</v>
      </c>
      <c r="C34" s="100" t="s">
        <v>37</v>
      </c>
      <c r="D34" s="170">
        <v>0.6956</v>
      </c>
      <c r="E34" s="170">
        <v>0.72399999999999998</v>
      </c>
      <c r="F34" s="170">
        <v>0.73</v>
      </c>
      <c r="G34" s="170">
        <v>0.73672316384180792</v>
      </c>
      <c r="H34" s="170">
        <v>0.75</v>
      </c>
      <c r="I34" s="170">
        <v>0.72</v>
      </c>
      <c r="J34" s="170">
        <v>0.74</v>
      </c>
      <c r="K34" s="171">
        <v>0.75</v>
      </c>
      <c r="L34" s="171">
        <v>0.75</v>
      </c>
      <c r="M34" s="171">
        <v>0.78</v>
      </c>
      <c r="N34" s="171">
        <v>0.78</v>
      </c>
      <c r="O34" s="171">
        <v>0.8</v>
      </c>
      <c r="P34" s="171">
        <v>0.8</v>
      </c>
      <c r="Q34" s="171">
        <v>0.85</v>
      </c>
      <c r="R34" s="171">
        <v>0.85</v>
      </c>
      <c r="S34" s="171">
        <v>0.88</v>
      </c>
    </row>
    <row r="35" spans="1:19">
      <c r="A35" s="32" t="s">
        <v>26</v>
      </c>
      <c r="B35" s="32" t="s">
        <v>195</v>
      </c>
      <c r="C35" s="39" t="s">
        <v>37</v>
      </c>
      <c r="D35" s="170"/>
      <c r="E35" s="170"/>
      <c r="F35" s="170"/>
      <c r="G35" s="170"/>
      <c r="H35" s="170"/>
      <c r="I35" s="170"/>
      <c r="J35" s="170"/>
      <c r="K35" s="171"/>
      <c r="L35" s="171"/>
      <c r="M35" s="171"/>
      <c r="N35" s="171"/>
      <c r="O35" s="171"/>
      <c r="P35" s="171"/>
      <c r="Q35" s="171"/>
      <c r="R35" s="171"/>
      <c r="S35" s="171"/>
    </row>
    <row r="36" spans="1:19">
      <c r="A36" s="32" t="s">
        <v>26</v>
      </c>
      <c r="B36" s="32" t="s">
        <v>115</v>
      </c>
      <c r="C36" s="108" t="s">
        <v>116</v>
      </c>
      <c r="D36" s="170">
        <v>0.75</v>
      </c>
      <c r="E36" s="170">
        <v>0.77</v>
      </c>
      <c r="F36" s="170">
        <v>0.79</v>
      </c>
      <c r="G36" s="170">
        <v>0.75</v>
      </c>
      <c r="H36" s="170">
        <v>0.79</v>
      </c>
      <c r="I36" s="170">
        <v>0.76000000000000012</v>
      </c>
      <c r="J36" s="170">
        <v>0.81399999999999995</v>
      </c>
      <c r="K36" s="171">
        <v>0.82</v>
      </c>
      <c r="L36" s="171">
        <v>0.82</v>
      </c>
      <c r="M36" s="171">
        <v>0.85</v>
      </c>
      <c r="N36" s="171">
        <v>0.85</v>
      </c>
      <c r="O36" s="171">
        <v>0.88</v>
      </c>
      <c r="P36" s="171">
        <v>0.88</v>
      </c>
      <c r="Q36" s="171">
        <v>0.9</v>
      </c>
      <c r="R36" s="171">
        <v>0.90000000000000013</v>
      </c>
      <c r="S36" s="171">
        <v>0.91999999999999993</v>
      </c>
    </row>
    <row r="37" spans="1:19">
      <c r="A37" s="32" t="s">
        <v>26</v>
      </c>
      <c r="B37" s="33" t="s">
        <v>115</v>
      </c>
      <c r="C37" s="108" t="s">
        <v>117</v>
      </c>
      <c r="D37" s="170">
        <v>0.73</v>
      </c>
      <c r="E37" s="170">
        <v>0.76</v>
      </c>
      <c r="F37" s="170">
        <v>0.76300000000000001</v>
      </c>
      <c r="G37" s="170">
        <v>0.77</v>
      </c>
      <c r="H37" s="170">
        <v>0.77</v>
      </c>
      <c r="I37" s="170">
        <v>0.69000000000000017</v>
      </c>
      <c r="J37" s="170">
        <v>0.76700000000000002</v>
      </c>
      <c r="K37" s="171">
        <v>0.78</v>
      </c>
      <c r="L37" s="171">
        <v>0.78</v>
      </c>
      <c r="M37" s="171">
        <v>0.8</v>
      </c>
      <c r="N37" s="171">
        <v>0.8</v>
      </c>
      <c r="O37" s="171">
        <v>0.85</v>
      </c>
      <c r="P37" s="171">
        <v>0.85</v>
      </c>
      <c r="Q37" s="171">
        <v>0.88</v>
      </c>
      <c r="R37" s="171">
        <v>0.88</v>
      </c>
      <c r="S37" s="171">
        <v>0.9</v>
      </c>
    </row>
    <row r="38" spans="1:19">
      <c r="A38" s="32" t="s">
        <v>26</v>
      </c>
      <c r="B38" s="33" t="s">
        <v>115</v>
      </c>
      <c r="C38" s="106" t="s">
        <v>12</v>
      </c>
      <c r="D38" s="170">
        <v>0.75</v>
      </c>
      <c r="E38" s="170">
        <v>0.76666666666666672</v>
      </c>
      <c r="F38" s="170">
        <v>0.79</v>
      </c>
      <c r="G38" s="170">
        <v>0.72</v>
      </c>
      <c r="H38" s="170">
        <v>0.81</v>
      </c>
      <c r="I38" s="170">
        <v>0.71</v>
      </c>
      <c r="J38" s="170">
        <v>0.747</v>
      </c>
      <c r="K38" s="171">
        <v>0.75</v>
      </c>
      <c r="L38" s="171">
        <v>0.75</v>
      </c>
      <c r="M38" s="171">
        <v>0.78</v>
      </c>
      <c r="N38" s="171">
        <v>0.78</v>
      </c>
      <c r="O38" s="171">
        <v>0.8</v>
      </c>
      <c r="P38" s="171">
        <v>0.8</v>
      </c>
      <c r="Q38" s="171">
        <v>0.82</v>
      </c>
      <c r="R38" s="171">
        <v>0.82</v>
      </c>
      <c r="S38" s="171">
        <v>0.85</v>
      </c>
    </row>
    <row r="39" spans="1:19">
      <c r="A39" s="32" t="s">
        <v>26</v>
      </c>
      <c r="B39" s="33" t="s">
        <v>115</v>
      </c>
      <c r="C39" s="39" t="s">
        <v>37</v>
      </c>
      <c r="D39" s="170"/>
      <c r="E39" s="170"/>
      <c r="F39" s="170"/>
      <c r="G39" s="170"/>
      <c r="H39" s="170"/>
      <c r="I39" s="170"/>
      <c r="J39" s="170"/>
      <c r="K39" s="171"/>
      <c r="L39" s="171"/>
      <c r="M39" s="171"/>
      <c r="N39" s="171"/>
      <c r="O39" s="171"/>
      <c r="P39" s="171"/>
      <c r="Q39" s="171"/>
      <c r="R39" s="171"/>
      <c r="S39" s="171"/>
    </row>
    <row r="40" spans="1:19">
      <c r="A40" s="32" t="s">
        <v>26</v>
      </c>
      <c r="B40" s="33" t="s">
        <v>196</v>
      </c>
      <c r="C40" s="39" t="s">
        <v>37</v>
      </c>
      <c r="D40" s="170"/>
      <c r="E40" s="170"/>
      <c r="F40" s="170"/>
      <c r="G40" s="170"/>
      <c r="H40" s="170"/>
      <c r="I40" s="170"/>
      <c r="J40" s="170"/>
      <c r="K40" s="171"/>
      <c r="L40" s="171"/>
      <c r="M40" s="171"/>
      <c r="N40" s="171"/>
      <c r="O40" s="171"/>
      <c r="P40" s="171"/>
      <c r="Q40" s="171"/>
      <c r="R40" s="171"/>
      <c r="S40" s="171"/>
    </row>
    <row r="41" spans="1:19">
      <c r="A41" s="32" t="s">
        <v>26</v>
      </c>
      <c r="B41" s="32" t="s">
        <v>118</v>
      </c>
      <c r="C41" s="39" t="s">
        <v>197</v>
      </c>
      <c r="D41" s="170">
        <v>0.78</v>
      </c>
      <c r="E41" s="170">
        <v>0.81</v>
      </c>
      <c r="F41" s="170">
        <v>0.78</v>
      </c>
      <c r="G41" s="170">
        <v>0.74</v>
      </c>
      <c r="H41" s="170">
        <v>0.80099999999999993</v>
      </c>
      <c r="I41" s="170">
        <v>0.74</v>
      </c>
      <c r="J41" s="170">
        <v>0.80500000000000005</v>
      </c>
      <c r="K41" s="171">
        <v>0.82</v>
      </c>
      <c r="L41" s="171">
        <v>0.85</v>
      </c>
      <c r="M41" s="171">
        <v>0.85</v>
      </c>
      <c r="N41" s="171">
        <v>0.88</v>
      </c>
      <c r="O41" s="171">
        <v>0.88</v>
      </c>
      <c r="P41" s="171">
        <v>0.9</v>
      </c>
      <c r="Q41" s="171">
        <v>0.9</v>
      </c>
      <c r="R41" s="171">
        <v>0.92</v>
      </c>
      <c r="S41" s="171">
        <v>0.92</v>
      </c>
    </row>
    <row r="42" spans="1:19">
      <c r="A42" s="32" t="s">
        <v>26</v>
      </c>
      <c r="B42" s="32" t="s">
        <v>118</v>
      </c>
      <c r="C42" s="39" t="s">
        <v>37</v>
      </c>
      <c r="D42" s="170"/>
      <c r="E42" s="170"/>
      <c r="F42" s="170"/>
      <c r="G42" s="170"/>
      <c r="H42" s="170"/>
      <c r="I42" s="170"/>
      <c r="J42" s="170"/>
      <c r="K42" s="171"/>
      <c r="L42" s="171"/>
      <c r="M42" s="171"/>
      <c r="N42" s="171"/>
      <c r="O42" s="171"/>
      <c r="P42" s="171"/>
      <c r="Q42" s="171"/>
      <c r="R42" s="171"/>
      <c r="S42" s="171"/>
    </row>
    <row r="43" spans="1:19">
      <c r="A43" s="32" t="s">
        <v>26</v>
      </c>
      <c r="B43" s="32" t="s">
        <v>120</v>
      </c>
      <c r="C43" s="39" t="s">
        <v>37</v>
      </c>
      <c r="D43" s="170">
        <v>0.63</v>
      </c>
      <c r="E43" s="170">
        <v>0.68</v>
      </c>
      <c r="F43" s="170">
        <v>0.74219999999999997</v>
      </c>
      <c r="G43" s="170">
        <v>0.77</v>
      </c>
      <c r="H43" s="170">
        <v>0.80589999999999995</v>
      </c>
      <c r="I43" s="170">
        <v>0.77</v>
      </c>
      <c r="J43" s="170">
        <v>0.84299999999999997</v>
      </c>
      <c r="K43" s="171">
        <v>0.85</v>
      </c>
      <c r="L43" s="171">
        <v>0.88</v>
      </c>
      <c r="M43" s="171">
        <v>0.88</v>
      </c>
      <c r="N43" s="171">
        <v>0.9</v>
      </c>
      <c r="O43" s="171">
        <v>0.9</v>
      </c>
      <c r="P43" s="171">
        <v>0.92</v>
      </c>
      <c r="Q43" s="171">
        <v>0.92</v>
      </c>
      <c r="R43" s="171">
        <v>0.95</v>
      </c>
      <c r="S43" s="171">
        <v>0.95</v>
      </c>
    </row>
    <row r="44" spans="1:19">
      <c r="A44" s="32" t="s">
        <v>26</v>
      </c>
      <c r="B44" s="32" t="s">
        <v>26</v>
      </c>
      <c r="C44" s="39" t="s">
        <v>37</v>
      </c>
      <c r="D44" s="172">
        <v>0.73211136363636353</v>
      </c>
      <c r="E44" s="27">
        <v>0.82097727272727272</v>
      </c>
      <c r="F44" s="27">
        <v>0.83499999999999996</v>
      </c>
      <c r="G44" s="27">
        <v>0.8</v>
      </c>
      <c r="H44" s="170">
        <v>0.84</v>
      </c>
      <c r="I44" s="170">
        <v>0.8</v>
      </c>
      <c r="J44" s="170">
        <v>0.82399999999999995</v>
      </c>
      <c r="K44" s="171">
        <v>0.82</v>
      </c>
      <c r="L44" s="171">
        <v>0.85</v>
      </c>
      <c r="M44" s="171">
        <v>0.85</v>
      </c>
      <c r="N44" s="171">
        <v>0.88</v>
      </c>
      <c r="O44" s="171">
        <v>0.88</v>
      </c>
      <c r="P44" s="171">
        <v>0.9</v>
      </c>
      <c r="Q44" s="171">
        <v>0.9</v>
      </c>
      <c r="R44" s="171">
        <v>0.92</v>
      </c>
      <c r="S44" s="171">
        <v>0.92</v>
      </c>
    </row>
    <row r="45" spans="1:19">
      <c r="A45" s="32" t="s">
        <v>29</v>
      </c>
      <c r="B45" s="32" t="s">
        <v>121</v>
      </c>
      <c r="C45" s="106" t="s">
        <v>105</v>
      </c>
      <c r="D45" s="173">
        <v>0.74</v>
      </c>
      <c r="E45" s="174">
        <v>0.75</v>
      </c>
      <c r="F45" s="174">
        <v>0.8</v>
      </c>
      <c r="G45" s="174">
        <v>0.8</v>
      </c>
      <c r="H45" s="170">
        <v>0.77</v>
      </c>
      <c r="I45" s="170">
        <v>0.64</v>
      </c>
      <c r="J45" s="170">
        <v>0.72</v>
      </c>
      <c r="K45" s="171">
        <v>0.75</v>
      </c>
      <c r="L45" s="171">
        <v>0.78</v>
      </c>
      <c r="M45" s="171">
        <v>0.8</v>
      </c>
      <c r="N45" s="171">
        <v>0.85</v>
      </c>
      <c r="O45" s="171">
        <v>0.85</v>
      </c>
      <c r="P45" s="171">
        <v>0.88</v>
      </c>
      <c r="Q45" s="171">
        <v>0.88</v>
      </c>
      <c r="R45" s="171">
        <v>0.9</v>
      </c>
      <c r="S45" s="171">
        <v>0.9</v>
      </c>
    </row>
    <row r="46" spans="1:19">
      <c r="A46" s="32" t="s">
        <v>29</v>
      </c>
      <c r="B46" s="32" t="s">
        <v>121</v>
      </c>
      <c r="C46" s="106" t="s">
        <v>122</v>
      </c>
      <c r="D46" s="173">
        <v>0.7</v>
      </c>
      <c r="E46" s="174">
        <v>0.75</v>
      </c>
      <c r="F46" s="174">
        <v>0.8</v>
      </c>
      <c r="G46" s="174">
        <v>0.79</v>
      </c>
      <c r="H46" s="170">
        <v>0.87888888888888883</v>
      </c>
      <c r="I46" s="170">
        <v>0.73000000000000009</v>
      </c>
      <c r="J46" s="170">
        <v>0.75</v>
      </c>
      <c r="K46" s="171">
        <v>0.78</v>
      </c>
      <c r="L46" s="171">
        <v>0.78</v>
      </c>
      <c r="M46" s="171">
        <v>0.8</v>
      </c>
      <c r="N46" s="171">
        <v>0.8</v>
      </c>
      <c r="O46" s="171">
        <v>0.82</v>
      </c>
      <c r="P46" s="171">
        <v>0.82</v>
      </c>
      <c r="Q46" s="171">
        <v>0.85</v>
      </c>
      <c r="R46" s="171">
        <v>0.85</v>
      </c>
      <c r="S46" s="171">
        <v>0.88</v>
      </c>
    </row>
    <row r="47" spans="1:19">
      <c r="A47" s="32" t="s">
        <v>29</v>
      </c>
      <c r="B47" s="32" t="s">
        <v>121</v>
      </c>
      <c r="C47" s="106" t="s">
        <v>123</v>
      </c>
      <c r="D47" s="173">
        <v>0.75</v>
      </c>
      <c r="E47" s="174">
        <v>0.76666666666666672</v>
      </c>
      <c r="F47" s="174">
        <v>0.8</v>
      </c>
      <c r="G47" s="174">
        <v>0.81</v>
      </c>
      <c r="H47" s="170">
        <v>0.85666666666666669</v>
      </c>
      <c r="I47" s="170">
        <v>0.59</v>
      </c>
      <c r="J47" s="170">
        <v>0.65400000000000003</v>
      </c>
      <c r="K47" s="171">
        <v>0.68</v>
      </c>
      <c r="L47" s="171">
        <v>0.68</v>
      </c>
      <c r="M47" s="171">
        <v>0.7</v>
      </c>
      <c r="N47" s="171">
        <v>0.7</v>
      </c>
      <c r="O47" s="171">
        <v>0.72</v>
      </c>
      <c r="P47" s="171">
        <v>0.72</v>
      </c>
      <c r="Q47" s="171">
        <v>0.75</v>
      </c>
      <c r="R47" s="171">
        <v>0.75</v>
      </c>
      <c r="S47" s="171">
        <v>0.78</v>
      </c>
    </row>
    <row r="48" spans="1:19">
      <c r="A48" s="32" t="s">
        <v>29</v>
      </c>
      <c r="B48" s="32" t="s">
        <v>121</v>
      </c>
      <c r="C48" s="106" t="s">
        <v>12</v>
      </c>
      <c r="D48" s="173">
        <v>0.7</v>
      </c>
      <c r="E48" s="174">
        <v>0.72</v>
      </c>
      <c r="F48" s="174">
        <v>0.74</v>
      </c>
      <c r="G48" s="174">
        <v>0.75</v>
      </c>
      <c r="H48" s="170">
        <v>0.86499999999999999</v>
      </c>
      <c r="I48" s="170">
        <v>0.78</v>
      </c>
      <c r="J48" s="170">
        <v>0.8</v>
      </c>
      <c r="K48" s="171">
        <v>0.82</v>
      </c>
      <c r="L48" s="171">
        <v>0.82</v>
      </c>
      <c r="M48" s="171">
        <v>0.85</v>
      </c>
      <c r="N48" s="171">
        <v>0.85</v>
      </c>
      <c r="O48" s="171">
        <v>0.88</v>
      </c>
      <c r="P48" s="171">
        <v>0.88</v>
      </c>
      <c r="Q48" s="171">
        <v>0.9</v>
      </c>
      <c r="R48" s="171">
        <v>0.9</v>
      </c>
      <c r="S48" s="171">
        <v>0.9</v>
      </c>
    </row>
    <row r="49" spans="1:19">
      <c r="A49" s="32" t="s">
        <v>29</v>
      </c>
      <c r="B49" s="32" t="s">
        <v>121</v>
      </c>
      <c r="C49" s="106" t="s">
        <v>37</v>
      </c>
      <c r="D49" s="172"/>
      <c r="E49" s="27"/>
      <c r="F49" s="27"/>
      <c r="G49" s="27"/>
      <c r="H49" s="170"/>
      <c r="I49" s="170"/>
      <c r="J49" s="170"/>
      <c r="K49" s="171"/>
      <c r="L49" s="171"/>
      <c r="M49" s="171"/>
      <c r="N49" s="171"/>
      <c r="O49" s="171"/>
      <c r="P49" s="171"/>
      <c r="Q49" s="171"/>
      <c r="R49" s="171"/>
      <c r="S49" s="171"/>
    </row>
    <row r="50" spans="1:19">
      <c r="A50" s="32" t="s">
        <v>29</v>
      </c>
      <c r="B50" s="32" t="s">
        <v>124</v>
      </c>
      <c r="C50" s="106" t="s">
        <v>125</v>
      </c>
      <c r="D50" s="173">
        <v>0.7</v>
      </c>
      <c r="E50" s="174">
        <v>0.75</v>
      </c>
      <c r="F50" s="174">
        <v>0.78899999999999992</v>
      </c>
      <c r="G50" s="174">
        <v>0.75</v>
      </c>
      <c r="H50" s="170">
        <v>0.76437500000000003</v>
      </c>
      <c r="I50" s="170">
        <v>0.69</v>
      </c>
      <c r="J50" s="170">
        <v>0.747</v>
      </c>
      <c r="K50" s="171">
        <v>0.78</v>
      </c>
      <c r="L50" s="171">
        <v>0.78</v>
      </c>
      <c r="M50" s="171">
        <v>0.8</v>
      </c>
      <c r="N50" s="171">
        <v>0.8</v>
      </c>
      <c r="O50" s="171">
        <v>0.85</v>
      </c>
      <c r="P50" s="171">
        <v>0.85</v>
      </c>
      <c r="Q50" s="171">
        <v>0.88</v>
      </c>
      <c r="R50" s="171">
        <v>0.88</v>
      </c>
      <c r="S50" s="171">
        <v>0.9</v>
      </c>
    </row>
    <row r="51" spans="1:19">
      <c r="A51" s="32" t="s">
        <v>29</v>
      </c>
      <c r="B51" s="32" t="s">
        <v>124</v>
      </c>
      <c r="C51" s="106" t="s">
        <v>37</v>
      </c>
      <c r="D51" s="172"/>
      <c r="E51" s="27"/>
      <c r="F51" s="27"/>
      <c r="G51" s="27"/>
      <c r="H51" s="170"/>
      <c r="I51" s="170"/>
      <c r="J51" s="170"/>
      <c r="K51" s="171"/>
      <c r="L51" s="171"/>
      <c r="M51" s="171"/>
      <c r="N51" s="171"/>
      <c r="O51" s="171"/>
      <c r="P51" s="171"/>
      <c r="Q51" s="171"/>
      <c r="R51" s="171"/>
      <c r="S51" s="171"/>
    </row>
    <row r="52" spans="1:19">
      <c r="A52" s="32" t="s">
        <v>29</v>
      </c>
      <c r="B52" s="32" t="s">
        <v>126</v>
      </c>
      <c r="C52" s="106" t="s">
        <v>105</v>
      </c>
      <c r="D52" s="173">
        <v>0.7</v>
      </c>
      <c r="E52" s="174">
        <v>0.72</v>
      </c>
      <c r="F52" s="174">
        <v>0.72670000000000001</v>
      </c>
      <c r="G52" s="174">
        <v>0.74</v>
      </c>
      <c r="H52" s="170">
        <v>0.75</v>
      </c>
      <c r="I52" s="170">
        <v>0.68</v>
      </c>
      <c r="J52" s="170">
        <v>0.71000000000000019</v>
      </c>
      <c r="K52" s="171">
        <v>0.75</v>
      </c>
      <c r="L52" s="171">
        <v>0.75</v>
      </c>
      <c r="M52" s="171">
        <v>0.78</v>
      </c>
      <c r="N52" s="171">
        <v>0.78</v>
      </c>
      <c r="O52" s="171">
        <v>0.8</v>
      </c>
      <c r="P52" s="171">
        <v>0.8</v>
      </c>
      <c r="Q52" s="171">
        <v>0.82</v>
      </c>
      <c r="R52" s="171">
        <v>0.82</v>
      </c>
      <c r="S52" s="171">
        <v>0.85</v>
      </c>
    </row>
    <row r="53" spans="1:19">
      <c r="A53" s="32" t="s">
        <v>29</v>
      </c>
      <c r="B53" s="32" t="s">
        <v>126</v>
      </c>
      <c r="C53" s="106" t="s">
        <v>193</v>
      </c>
      <c r="D53" s="170">
        <v>0.73099999999999998</v>
      </c>
      <c r="E53" s="170">
        <v>0.73199999999999998</v>
      </c>
      <c r="F53" s="170">
        <v>0.74</v>
      </c>
      <c r="G53" s="170">
        <v>0.79</v>
      </c>
      <c r="H53" s="170">
        <v>0.82110000000000005</v>
      </c>
      <c r="I53" s="170">
        <v>0.72</v>
      </c>
      <c r="J53" s="170">
        <v>0.77</v>
      </c>
      <c r="K53" s="171">
        <v>0.78</v>
      </c>
      <c r="L53" s="171">
        <v>0.78</v>
      </c>
      <c r="M53" s="171">
        <v>0.8</v>
      </c>
      <c r="N53" s="171">
        <v>0.8</v>
      </c>
      <c r="O53" s="171">
        <v>0.85</v>
      </c>
      <c r="P53" s="171">
        <v>0.85</v>
      </c>
      <c r="Q53" s="171">
        <v>0.88</v>
      </c>
      <c r="R53" s="171">
        <v>0.88</v>
      </c>
      <c r="S53" s="171">
        <v>0.9</v>
      </c>
    </row>
    <row r="54" spans="1:19">
      <c r="A54" s="32" t="s">
        <v>29</v>
      </c>
      <c r="B54" s="32" t="s">
        <v>126</v>
      </c>
      <c r="C54" s="106" t="s">
        <v>37</v>
      </c>
      <c r="D54" s="172"/>
      <c r="E54" s="27"/>
      <c r="F54" s="27"/>
      <c r="G54" s="27"/>
      <c r="H54" s="170"/>
      <c r="I54" s="170"/>
      <c r="J54" s="170"/>
      <c r="K54" s="171"/>
      <c r="L54" s="171"/>
      <c r="M54" s="171"/>
      <c r="N54" s="171"/>
      <c r="O54" s="171"/>
      <c r="P54" s="171"/>
      <c r="Q54" s="171"/>
      <c r="R54" s="171"/>
      <c r="S54" s="171"/>
    </row>
    <row r="55" spans="1:19">
      <c r="A55" s="32" t="s">
        <v>29</v>
      </c>
      <c r="B55" s="100" t="s">
        <v>128</v>
      </c>
      <c r="C55" s="106" t="s">
        <v>107</v>
      </c>
      <c r="D55" s="173">
        <v>0.74</v>
      </c>
      <c r="E55" s="174">
        <v>0.75</v>
      </c>
      <c r="F55" s="174">
        <v>0.76219999999999999</v>
      </c>
      <c r="G55" s="174">
        <v>0.76575000000000004</v>
      </c>
      <c r="H55" s="170">
        <v>0.75666666666666671</v>
      </c>
      <c r="I55" s="170">
        <v>0.6100000000000001</v>
      </c>
      <c r="J55" s="170">
        <v>0.65000000000000013</v>
      </c>
      <c r="K55" s="171">
        <v>0.68</v>
      </c>
      <c r="L55" s="171">
        <v>0.68</v>
      </c>
      <c r="M55" s="171">
        <v>0.7</v>
      </c>
      <c r="N55" s="171">
        <v>0.7</v>
      </c>
      <c r="O55" s="171">
        <v>0.72</v>
      </c>
      <c r="P55" s="171">
        <v>0.72</v>
      </c>
      <c r="Q55" s="171">
        <v>0.75</v>
      </c>
      <c r="R55" s="171">
        <v>0.75</v>
      </c>
      <c r="S55" s="171">
        <v>0.8</v>
      </c>
    </row>
    <row r="56" spans="1:19">
      <c r="A56" s="32" t="s">
        <v>29</v>
      </c>
      <c r="B56" s="100" t="s">
        <v>128</v>
      </c>
      <c r="C56" s="106" t="s">
        <v>37</v>
      </c>
      <c r="D56" s="172"/>
      <c r="E56" s="27"/>
      <c r="F56" s="27"/>
      <c r="G56" s="27"/>
      <c r="H56" s="170"/>
      <c r="I56" s="170"/>
      <c r="J56" s="170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19">
      <c r="A57" s="32" t="s">
        <v>29</v>
      </c>
      <c r="B57" s="32" t="s">
        <v>129</v>
      </c>
      <c r="C57" s="106" t="s">
        <v>125</v>
      </c>
      <c r="D57" s="173">
        <v>0.71</v>
      </c>
      <c r="E57" s="174">
        <v>0.74</v>
      </c>
      <c r="F57" s="174">
        <v>0.78</v>
      </c>
      <c r="G57" s="174">
        <v>0.73</v>
      </c>
      <c r="H57" s="170">
        <v>0.75</v>
      </c>
      <c r="I57" s="170">
        <v>0.72000000000000008</v>
      </c>
      <c r="J57" s="170">
        <v>0.80200000000000005</v>
      </c>
      <c r="K57" s="171">
        <v>0.82</v>
      </c>
      <c r="L57" s="171">
        <v>0.82000000000000006</v>
      </c>
      <c r="M57" s="171">
        <v>0.85</v>
      </c>
      <c r="N57" s="171">
        <v>0.85</v>
      </c>
      <c r="O57" s="171">
        <v>0.88</v>
      </c>
      <c r="P57" s="171">
        <v>0.88</v>
      </c>
      <c r="Q57" s="171">
        <v>0.9</v>
      </c>
      <c r="R57" s="171">
        <v>0.9</v>
      </c>
      <c r="S57" s="171">
        <v>0.95</v>
      </c>
    </row>
    <row r="58" spans="1:19">
      <c r="A58" s="32" t="s">
        <v>29</v>
      </c>
      <c r="B58" s="32" t="s">
        <v>129</v>
      </c>
      <c r="C58" s="39" t="s">
        <v>37</v>
      </c>
      <c r="D58" s="172"/>
      <c r="E58" s="27"/>
      <c r="F58" s="27"/>
      <c r="G58" s="27"/>
      <c r="H58" s="170"/>
      <c r="I58" s="170"/>
      <c r="J58" s="170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19">
      <c r="A59" s="32" t="s">
        <v>29</v>
      </c>
      <c r="B59" s="32" t="s">
        <v>130</v>
      </c>
      <c r="C59" s="39" t="s">
        <v>131</v>
      </c>
      <c r="D59" s="173">
        <v>0.65</v>
      </c>
      <c r="E59" s="174">
        <v>0.68</v>
      </c>
      <c r="F59" s="174">
        <v>0.69</v>
      </c>
      <c r="G59" s="174">
        <v>0.7</v>
      </c>
      <c r="H59" s="170">
        <v>0.70899999999999996</v>
      </c>
      <c r="I59" s="170">
        <v>0.68</v>
      </c>
      <c r="J59" s="170">
        <v>0.78</v>
      </c>
      <c r="K59" s="171">
        <v>0.78</v>
      </c>
      <c r="L59" s="171">
        <v>0.78</v>
      </c>
      <c r="M59" s="171">
        <v>0.8</v>
      </c>
      <c r="N59" s="171">
        <v>0.8</v>
      </c>
      <c r="O59" s="171">
        <v>0.82</v>
      </c>
      <c r="P59" s="171">
        <v>0.82</v>
      </c>
      <c r="Q59" s="171">
        <v>0.85</v>
      </c>
      <c r="R59" s="171">
        <v>0.85</v>
      </c>
      <c r="S59" s="171">
        <v>0.88</v>
      </c>
    </row>
    <row r="60" spans="1:19">
      <c r="A60" s="32" t="s">
        <v>29</v>
      </c>
      <c r="B60" s="32" t="s">
        <v>130</v>
      </c>
      <c r="C60" s="39" t="s">
        <v>37</v>
      </c>
      <c r="D60" s="172"/>
      <c r="E60" s="27"/>
      <c r="F60" s="27"/>
      <c r="G60" s="27"/>
      <c r="H60" s="170"/>
      <c r="I60" s="170"/>
      <c r="J60" s="170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19">
      <c r="A61" s="32" t="s">
        <v>29</v>
      </c>
      <c r="B61" s="33" t="s">
        <v>132</v>
      </c>
      <c r="C61" s="39" t="s">
        <v>133</v>
      </c>
      <c r="D61" s="173">
        <v>0.74</v>
      </c>
      <c r="E61" s="174">
        <v>0.76</v>
      </c>
      <c r="F61" s="174">
        <v>0.75</v>
      </c>
      <c r="G61" s="174">
        <v>0.82000000000000006</v>
      </c>
      <c r="H61" s="170">
        <v>0.81183333333333341</v>
      </c>
      <c r="I61" s="170">
        <v>0.74</v>
      </c>
      <c r="J61" s="170">
        <v>0.75</v>
      </c>
      <c r="K61" s="171">
        <v>0.78</v>
      </c>
      <c r="L61" s="171">
        <v>0.78</v>
      </c>
      <c r="M61" s="171">
        <v>0.8</v>
      </c>
      <c r="N61" s="171">
        <v>0.8</v>
      </c>
      <c r="O61" s="171">
        <v>0.82</v>
      </c>
      <c r="P61" s="171">
        <v>0.82</v>
      </c>
      <c r="Q61" s="171">
        <v>0.85</v>
      </c>
      <c r="R61" s="171">
        <v>0.85</v>
      </c>
      <c r="S61" s="171">
        <v>0.88</v>
      </c>
    </row>
    <row r="62" spans="1:19">
      <c r="A62" s="32" t="s">
        <v>29</v>
      </c>
      <c r="B62" s="33" t="s">
        <v>132</v>
      </c>
      <c r="C62" s="39" t="s">
        <v>37</v>
      </c>
      <c r="D62" s="172"/>
      <c r="E62" s="27"/>
      <c r="F62" s="27"/>
      <c r="G62" s="27"/>
      <c r="H62" s="170"/>
      <c r="I62" s="170"/>
      <c r="J62" s="170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19">
      <c r="A63" s="32" t="s">
        <v>29</v>
      </c>
      <c r="B63" s="32" t="s">
        <v>134</v>
      </c>
      <c r="C63" s="39" t="s">
        <v>135</v>
      </c>
      <c r="D63" s="173">
        <v>0.73</v>
      </c>
      <c r="E63" s="174">
        <v>0.75</v>
      </c>
      <c r="F63" s="174">
        <v>0.73</v>
      </c>
      <c r="G63" s="174">
        <v>0.68</v>
      </c>
      <c r="H63" s="170">
        <v>0.74</v>
      </c>
      <c r="I63" s="170">
        <v>0.70000000000000007</v>
      </c>
      <c r="J63" s="170">
        <v>0.79</v>
      </c>
      <c r="K63" s="171">
        <v>0.8</v>
      </c>
      <c r="L63" s="171">
        <v>0.8</v>
      </c>
      <c r="M63" s="171">
        <v>0.82</v>
      </c>
      <c r="N63" s="171">
        <v>0.82</v>
      </c>
      <c r="O63" s="171">
        <v>0.85</v>
      </c>
      <c r="P63" s="171">
        <v>0.85</v>
      </c>
      <c r="Q63" s="171">
        <v>0.88</v>
      </c>
      <c r="R63" s="171">
        <v>0.88</v>
      </c>
      <c r="S63" s="171">
        <v>0.9</v>
      </c>
    </row>
    <row r="64" spans="1:19">
      <c r="A64" s="32" t="s">
        <v>29</v>
      </c>
      <c r="B64" s="32" t="s">
        <v>134</v>
      </c>
      <c r="C64" s="39" t="s">
        <v>12</v>
      </c>
      <c r="D64" s="173">
        <v>0.62</v>
      </c>
      <c r="E64" s="174">
        <v>0.64</v>
      </c>
      <c r="F64" s="174">
        <v>0.67</v>
      </c>
      <c r="G64" s="174">
        <v>0.61</v>
      </c>
      <c r="H64" s="170">
        <v>0.64</v>
      </c>
      <c r="I64" s="170">
        <v>0.5033333333333333</v>
      </c>
      <c r="J64" s="170">
        <v>0.57333333333333336</v>
      </c>
      <c r="K64" s="171">
        <v>0.6</v>
      </c>
      <c r="L64" s="171">
        <v>0.6</v>
      </c>
      <c r="M64" s="171">
        <v>0.65</v>
      </c>
      <c r="N64" s="171">
        <v>0.65</v>
      </c>
      <c r="O64" s="171">
        <v>0.68</v>
      </c>
      <c r="P64" s="171">
        <v>0.68</v>
      </c>
      <c r="Q64" s="171">
        <v>0.7</v>
      </c>
      <c r="R64" s="171">
        <v>0.7</v>
      </c>
      <c r="S64" s="171">
        <v>0.72</v>
      </c>
    </row>
    <row r="65" spans="1:19">
      <c r="A65" s="32" t="s">
        <v>29</v>
      </c>
      <c r="B65" s="32" t="s">
        <v>134</v>
      </c>
      <c r="C65" s="39" t="s">
        <v>37</v>
      </c>
      <c r="D65" s="172"/>
      <c r="E65" s="27"/>
      <c r="F65" s="27"/>
      <c r="G65" s="27"/>
      <c r="H65" s="170"/>
      <c r="I65" s="170"/>
      <c r="J65" s="170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>
      <c r="A66" s="32" t="s">
        <v>29</v>
      </c>
      <c r="B66" s="32" t="s">
        <v>136</v>
      </c>
      <c r="C66" s="39" t="s">
        <v>37</v>
      </c>
      <c r="D66" s="173">
        <v>0.65</v>
      </c>
      <c r="E66" s="174">
        <v>0.69</v>
      </c>
      <c r="F66" s="174">
        <v>0.66</v>
      </c>
      <c r="G66" s="174">
        <v>0.68</v>
      </c>
      <c r="H66" s="170">
        <v>0.68</v>
      </c>
      <c r="I66" s="170">
        <v>0.64</v>
      </c>
      <c r="J66" s="170">
        <v>0.68</v>
      </c>
      <c r="K66" s="171">
        <v>0.7</v>
      </c>
      <c r="L66" s="171">
        <v>0.7</v>
      </c>
      <c r="M66" s="171">
        <v>0.72</v>
      </c>
      <c r="N66" s="171">
        <v>0.72</v>
      </c>
      <c r="O66" s="171">
        <v>0.75</v>
      </c>
      <c r="P66" s="171">
        <v>0.75</v>
      </c>
      <c r="Q66" s="171">
        <v>0.78</v>
      </c>
      <c r="R66" s="171">
        <v>0.78</v>
      </c>
      <c r="S66" s="171">
        <v>0.8</v>
      </c>
    </row>
    <row r="67" spans="1:19">
      <c r="A67" s="32" t="s">
        <v>29</v>
      </c>
      <c r="B67" s="32" t="s">
        <v>29</v>
      </c>
      <c r="C67" s="39" t="s">
        <v>37</v>
      </c>
      <c r="D67" s="172"/>
      <c r="E67" s="27"/>
      <c r="F67" s="27"/>
      <c r="G67" s="27"/>
      <c r="H67" s="170"/>
      <c r="I67" s="170"/>
      <c r="J67" s="170"/>
      <c r="K67" s="171"/>
      <c r="L67" s="171"/>
      <c r="M67" s="171"/>
      <c r="N67" s="171"/>
      <c r="O67" s="171"/>
      <c r="P67" s="171"/>
      <c r="Q67" s="171"/>
      <c r="R67" s="171"/>
      <c r="S67" s="171"/>
    </row>
    <row r="68" spans="1:19">
      <c r="A68" s="32" t="s">
        <v>28</v>
      </c>
      <c r="B68" s="32" t="s">
        <v>137</v>
      </c>
      <c r="C68" s="39" t="s">
        <v>125</v>
      </c>
      <c r="D68" s="173">
        <v>0.81</v>
      </c>
      <c r="E68" s="174">
        <v>0.8</v>
      </c>
      <c r="F68" s="174">
        <v>0.75</v>
      </c>
      <c r="G68" s="174">
        <v>0.72</v>
      </c>
      <c r="H68" s="170">
        <v>0.74</v>
      </c>
      <c r="I68" s="170">
        <v>0.68</v>
      </c>
      <c r="J68" s="170">
        <v>0.72</v>
      </c>
      <c r="K68" s="171">
        <v>0.75</v>
      </c>
      <c r="L68" s="171">
        <v>0.75</v>
      </c>
      <c r="M68" s="171">
        <v>0.78</v>
      </c>
      <c r="N68" s="171">
        <v>0.78</v>
      </c>
      <c r="O68" s="171">
        <v>0.8</v>
      </c>
      <c r="P68" s="171">
        <v>0.8</v>
      </c>
      <c r="Q68" s="171">
        <v>0.85</v>
      </c>
      <c r="R68" s="171">
        <v>0.85</v>
      </c>
      <c r="S68" s="171">
        <v>0.88</v>
      </c>
    </row>
    <row r="69" spans="1:19">
      <c r="A69" s="32" t="s">
        <v>28</v>
      </c>
      <c r="B69" s="32" t="s">
        <v>137</v>
      </c>
      <c r="C69" s="39" t="s">
        <v>105</v>
      </c>
      <c r="D69" s="173">
        <v>0.74</v>
      </c>
      <c r="E69" s="174">
        <v>0.75</v>
      </c>
      <c r="F69" s="174">
        <v>0.752</v>
      </c>
      <c r="G69" s="174">
        <v>0.75779999999999992</v>
      </c>
      <c r="H69" s="170">
        <v>0.75</v>
      </c>
      <c r="I69" s="170">
        <v>0.64</v>
      </c>
      <c r="J69" s="170">
        <v>0.68</v>
      </c>
      <c r="K69" s="171">
        <v>0.7</v>
      </c>
      <c r="L69" s="171">
        <v>0.7</v>
      </c>
      <c r="M69" s="171">
        <v>0.72</v>
      </c>
      <c r="N69" s="171">
        <v>0.72</v>
      </c>
      <c r="O69" s="171">
        <v>0.75</v>
      </c>
      <c r="P69" s="171">
        <v>0.75</v>
      </c>
      <c r="Q69" s="171">
        <v>0.78</v>
      </c>
      <c r="R69" s="171">
        <v>0.78</v>
      </c>
      <c r="S69" s="171">
        <v>0.8</v>
      </c>
    </row>
    <row r="70" spans="1:19">
      <c r="A70" s="33" t="s">
        <v>28</v>
      </c>
      <c r="B70" s="33" t="s">
        <v>137</v>
      </c>
      <c r="C70" s="39" t="s">
        <v>138</v>
      </c>
      <c r="D70" s="173">
        <v>0.72941176470588232</v>
      </c>
      <c r="E70" s="174">
        <v>0.74117647058823533</v>
      </c>
      <c r="F70" s="174">
        <v>0.75</v>
      </c>
      <c r="G70" s="174">
        <v>0.71</v>
      </c>
      <c r="H70" s="170">
        <v>0.79</v>
      </c>
      <c r="I70" s="170">
        <v>0.72</v>
      </c>
      <c r="J70" s="170">
        <v>0.74</v>
      </c>
      <c r="K70" s="171">
        <v>0.75</v>
      </c>
      <c r="L70" s="171">
        <v>0.75</v>
      </c>
      <c r="M70" s="171">
        <v>0.8</v>
      </c>
      <c r="N70" s="171">
        <v>0.8</v>
      </c>
      <c r="O70" s="171">
        <v>0.82</v>
      </c>
      <c r="P70" s="171">
        <v>0.82</v>
      </c>
      <c r="Q70" s="171">
        <v>0.85</v>
      </c>
      <c r="R70" s="171">
        <v>0.85</v>
      </c>
      <c r="S70" s="171">
        <v>0.88</v>
      </c>
    </row>
    <row r="71" spans="1:19">
      <c r="A71" s="33" t="s">
        <v>28</v>
      </c>
      <c r="B71" s="33" t="s">
        <v>137</v>
      </c>
      <c r="C71" s="39" t="s">
        <v>107</v>
      </c>
      <c r="D71" s="173">
        <v>0.7</v>
      </c>
      <c r="E71" s="174">
        <v>0.74</v>
      </c>
      <c r="F71" s="174">
        <v>0.72</v>
      </c>
      <c r="G71" s="174">
        <v>0.7</v>
      </c>
      <c r="H71" s="170">
        <v>0.73285714285714287</v>
      </c>
      <c r="I71" s="170">
        <v>0.7</v>
      </c>
      <c r="J71" s="170">
        <v>0.68</v>
      </c>
      <c r="K71" s="171">
        <v>0.7</v>
      </c>
      <c r="L71" s="171">
        <v>0.7</v>
      </c>
      <c r="M71" s="171">
        <v>0.72</v>
      </c>
      <c r="N71" s="171">
        <v>0.72</v>
      </c>
      <c r="O71" s="171">
        <v>0.75</v>
      </c>
      <c r="P71" s="171">
        <v>0.75</v>
      </c>
      <c r="Q71" s="171">
        <v>0.78</v>
      </c>
      <c r="R71" s="171">
        <v>0.78</v>
      </c>
      <c r="S71" s="171">
        <v>0.8</v>
      </c>
    </row>
    <row r="72" spans="1:19">
      <c r="A72" s="33" t="s">
        <v>28</v>
      </c>
      <c r="B72" s="33" t="s">
        <v>137</v>
      </c>
      <c r="C72" s="39" t="s">
        <v>12</v>
      </c>
      <c r="D72" s="173"/>
      <c r="E72" s="174"/>
      <c r="F72" s="174"/>
      <c r="G72" s="174"/>
      <c r="H72" s="170"/>
      <c r="I72" s="170"/>
      <c r="J72" s="170"/>
      <c r="K72" s="171"/>
      <c r="L72" s="171"/>
      <c r="M72" s="171"/>
      <c r="N72" s="171"/>
      <c r="O72" s="171"/>
      <c r="P72" s="171"/>
      <c r="Q72" s="171"/>
      <c r="R72" s="171"/>
      <c r="S72" s="171"/>
    </row>
    <row r="73" spans="1:19">
      <c r="A73" s="33" t="s">
        <v>28</v>
      </c>
      <c r="B73" s="33" t="s">
        <v>137</v>
      </c>
      <c r="C73" s="39" t="s">
        <v>37</v>
      </c>
      <c r="D73" s="172"/>
      <c r="E73" s="27"/>
      <c r="F73" s="27"/>
      <c r="G73" s="27"/>
      <c r="H73" s="170"/>
      <c r="I73" s="170"/>
      <c r="J73" s="170"/>
      <c r="K73" s="171"/>
      <c r="L73" s="171"/>
      <c r="M73" s="171"/>
      <c r="N73" s="171"/>
      <c r="O73" s="171"/>
      <c r="P73" s="171"/>
      <c r="Q73" s="171"/>
      <c r="R73" s="171"/>
      <c r="S73" s="171"/>
    </row>
    <row r="74" spans="1:19">
      <c r="A74" s="33" t="s">
        <v>28</v>
      </c>
      <c r="B74" s="32" t="s">
        <v>139</v>
      </c>
      <c r="C74" s="39" t="s">
        <v>37</v>
      </c>
      <c r="D74" s="173">
        <v>0</v>
      </c>
      <c r="E74" s="173">
        <v>0</v>
      </c>
      <c r="F74" s="173">
        <v>0</v>
      </c>
      <c r="G74" s="173">
        <v>0</v>
      </c>
      <c r="H74" s="173">
        <v>0</v>
      </c>
      <c r="I74" s="173">
        <v>0</v>
      </c>
      <c r="J74" s="173">
        <v>0</v>
      </c>
      <c r="K74" s="173">
        <v>0</v>
      </c>
      <c r="L74" s="173">
        <v>0</v>
      </c>
      <c r="M74" s="173">
        <v>0</v>
      </c>
      <c r="N74" s="173">
        <v>0</v>
      </c>
      <c r="O74" s="173">
        <v>0</v>
      </c>
      <c r="P74" s="173">
        <v>0</v>
      </c>
      <c r="Q74" s="173">
        <v>0</v>
      </c>
      <c r="R74" s="173">
        <v>0</v>
      </c>
      <c r="S74" s="173">
        <v>0</v>
      </c>
    </row>
    <row r="75" spans="1:19">
      <c r="A75" s="33" t="s">
        <v>28</v>
      </c>
      <c r="B75" s="32" t="s">
        <v>140</v>
      </c>
      <c r="C75" s="39" t="s">
        <v>37</v>
      </c>
      <c r="D75" s="173">
        <v>0</v>
      </c>
      <c r="E75" s="173">
        <v>0</v>
      </c>
      <c r="F75" s="173">
        <v>0</v>
      </c>
      <c r="G75" s="173">
        <v>0</v>
      </c>
      <c r="H75" s="173">
        <v>0</v>
      </c>
      <c r="I75" s="173">
        <v>0</v>
      </c>
      <c r="J75" s="173">
        <v>0</v>
      </c>
      <c r="K75" s="173">
        <v>0</v>
      </c>
      <c r="L75" s="173">
        <v>0</v>
      </c>
      <c r="M75" s="173">
        <v>0</v>
      </c>
      <c r="N75" s="173">
        <v>0</v>
      </c>
      <c r="O75" s="173">
        <v>0</v>
      </c>
      <c r="P75" s="173">
        <v>0</v>
      </c>
      <c r="Q75" s="173">
        <v>0</v>
      </c>
      <c r="R75" s="173">
        <v>0</v>
      </c>
      <c r="S75" s="173">
        <v>0</v>
      </c>
    </row>
    <row r="76" spans="1:19">
      <c r="A76" s="33" t="s">
        <v>28</v>
      </c>
      <c r="B76" s="32" t="s">
        <v>28</v>
      </c>
      <c r="C76" s="39" t="s">
        <v>37</v>
      </c>
      <c r="D76" s="172"/>
      <c r="E76" s="27"/>
      <c r="F76" s="27"/>
      <c r="G76" s="27"/>
      <c r="H76" s="170"/>
      <c r="I76" s="170"/>
      <c r="J76" s="170"/>
      <c r="K76" s="171"/>
      <c r="L76" s="171"/>
      <c r="M76" s="171"/>
      <c r="N76" s="171"/>
      <c r="O76" s="171"/>
      <c r="P76" s="171"/>
      <c r="Q76" s="171"/>
      <c r="R76" s="171"/>
      <c r="S76" s="171"/>
    </row>
    <row r="77" spans="1:19">
      <c r="A77" s="32" t="s">
        <v>30</v>
      </c>
      <c r="B77" s="32" t="s">
        <v>141</v>
      </c>
      <c r="C77" s="39" t="s">
        <v>105</v>
      </c>
      <c r="D77" s="173">
        <v>0.78779999999999994</v>
      </c>
      <c r="E77" s="174">
        <v>0.84</v>
      </c>
      <c r="F77" s="174">
        <v>0.85</v>
      </c>
      <c r="G77" s="174">
        <v>0.82</v>
      </c>
      <c r="H77" s="170">
        <v>0.79</v>
      </c>
      <c r="I77" s="170">
        <v>0.75</v>
      </c>
      <c r="J77" s="170">
        <v>0.79</v>
      </c>
      <c r="K77" s="171">
        <v>0.8</v>
      </c>
      <c r="L77" s="171">
        <v>0.8</v>
      </c>
      <c r="M77" s="171">
        <v>0.82</v>
      </c>
      <c r="N77" s="171">
        <v>0.82</v>
      </c>
      <c r="O77" s="171">
        <v>0.85</v>
      </c>
      <c r="P77" s="171">
        <v>0.85</v>
      </c>
      <c r="Q77" s="171">
        <v>0.88</v>
      </c>
      <c r="R77" s="171">
        <v>0.88</v>
      </c>
      <c r="S77" s="171">
        <v>0.9</v>
      </c>
    </row>
    <row r="78" spans="1:19">
      <c r="A78" s="32" t="s">
        <v>30</v>
      </c>
      <c r="B78" s="32" t="s">
        <v>141</v>
      </c>
      <c r="C78" s="39" t="s">
        <v>107</v>
      </c>
      <c r="D78" s="173">
        <v>0.75</v>
      </c>
      <c r="E78" s="174">
        <v>0.81</v>
      </c>
      <c r="F78" s="174">
        <v>0.71</v>
      </c>
      <c r="G78" s="174">
        <v>0.74</v>
      </c>
      <c r="H78" s="170">
        <v>0.71499999999999997</v>
      </c>
      <c r="I78" s="170">
        <v>0.70000000000000007</v>
      </c>
      <c r="J78" s="170">
        <v>0.69000000000000017</v>
      </c>
      <c r="K78" s="171">
        <v>0.7</v>
      </c>
      <c r="L78" s="171">
        <v>0.7</v>
      </c>
      <c r="M78" s="171">
        <v>0.75</v>
      </c>
      <c r="N78" s="171">
        <v>0.75</v>
      </c>
      <c r="O78" s="171">
        <v>0.78</v>
      </c>
      <c r="P78" s="171">
        <v>0.78</v>
      </c>
      <c r="Q78" s="171">
        <v>0.8</v>
      </c>
      <c r="R78" s="171">
        <v>0.8</v>
      </c>
      <c r="S78" s="171">
        <v>0.85</v>
      </c>
    </row>
    <row r="79" spans="1:19">
      <c r="A79" s="32" t="s">
        <v>30</v>
      </c>
      <c r="B79" s="32" t="s">
        <v>141</v>
      </c>
      <c r="C79" s="39" t="s">
        <v>12</v>
      </c>
      <c r="D79" s="173"/>
      <c r="E79" s="174"/>
      <c r="F79" s="174"/>
      <c r="G79" s="174"/>
      <c r="H79" s="170"/>
      <c r="I79" s="170"/>
      <c r="J79" s="175"/>
      <c r="K79" s="176"/>
      <c r="L79" s="176"/>
      <c r="M79" s="176"/>
      <c r="N79" s="176"/>
      <c r="O79" s="176"/>
      <c r="P79" s="176"/>
      <c r="Q79" s="176"/>
      <c r="R79" s="176"/>
      <c r="S79" s="176"/>
    </row>
    <row r="80" spans="1:19">
      <c r="A80" s="32" t="s">
        <v>30</v>
      </c>
      <c r="B80" s="32" t="s">
        <v>141</v>
      </c>
      <c r="C80" s="39" t="s">
        <v>37</v>
      </c>
      <c r="D80" s="172"/>
      <c r="E80" s="27"/>
      <c r="F80" s="27"/>
      <c r="G80" s="27"/>
      <c r="H80" s="170"/>
      <c r="I80" s="170"/>
      <c r="J80" s="170"/>
      <c r="K80" s="171"/>
      <c r="L80" s="171"/>
      <c r="M80" s="171"/>
      <c r="N80" s="171"/>
      <c r="O80" s="171"/>
      <c r="P80" s="171"/>
      <c r="Q80" s="171"/>
      <c r="R80" s="171"/>
      <c r="S80" s="171"/>
    </row>
    <row r="81" spans="1:19">
      <c r="A81" s="32" t="s">
        <v>30</v>
      </c>
      <c r="B81" s="32" t="s">
        <v>142</v>
      </c>
      <c r="C81" s="39" t="s">
        <v>37</v>
      </c>
      <c r="D81" s="173">
        <v>0</v>
      </c>
      <c r="E81" s="173">
        <v>0</v>
      </c>
      <c r="F81" s="173">
        <v>0</v>
      </c>
      <c r="G81" s="173">
        <v>0</v>
      </c>
      <c r="H81" s="173">
        <v>0</v>
      </c>
      <c r="I81" s="173">
        <v>0</v>
      </c>
      <c r="J81" s="173">
        <v>0</v>
      </c>
      <c r="K81" s="173">
        <v>0</v>
      </c>
      <c r="L81" s="173">
        <v>0</v>
      </c>
      <c r="M81" s="173">
        <v>0</v>
      </c>
      <c r="N81" s="173">
        <v>0</v>
      </c>
      <c r="O81" s="173">
        <v>0</v>
      </c>
      <c r="P81" s="173">
        <v>0</v>
      </c>
      <c r="Q81" s="173">
        <v>0</v>
      </c>
      <c r="R81" s="173">
        <v>0</v>
      </c>
      <c r="S81" s="173">
        <v>0</v>
      </c>
    </row>
    <row r="82" spans="1:19">
      <c r="A82" s="32" t="s">
        <v>30</v>
      </c>
      <c r="B82" s="32" t="s">
        <v>143</v>
      </c>
      <c r="C82" s="37" t="s">
        <v>37</v>
      </c>
      <c r="D82" s="173">
        <v>0</v>
      </c>
      <c r="E82" s="173">
        <v>0</v>
      </c>
      <c r="F82" s="173">
        <v>0</v>
      </c>
      <c r="G82" s="173">
        <v>0</v>
      </c>
      <c r="H82" s="173">
        <v>0</v>
      </c>
      <c r="I82" s="173">
        <v>0</v>
      </c>
      <c r="J82" s="173">
        <v>0</v>
      </c>
      <c r="K82" s="173">
        <v>0</v>
      </c>
      <c r="L82" s="173">
        <v>0</v>
      </c>
      <c r="M82" s="173">
        <v>0</v>
      </c>
      <c r="N82" s="173">
        <v>0</v>
      </c>
      <c r="O82" s="173">
        <v>0</v>
      </c>
      <c r="P82" s="173">
        <v>0</v>
      </c>
      <c r="Q82" s="173">
        <v>0</v>
      </c>
      <c r="R82" s="173">
        <v>0</v>
      </c>
      <c r="S82" s="173">
        <v>0</v>
      </c>
    </row>
    <row r="83" spans="1:19">
      <c r="A83" s="32" t="s">
        <v>30</v>
      </c>
      <c r="B83" s="32" t="s">
        <v>30</v>
      </c>
      <c r="C83" s="37" t="s">
        <v>37</v>
      </c>
      <c r="D83" s="172"/>
      <c r="E83" s="27"/>
      <c r="F83" s="27"/>
      <c r="G83" s="27"/>
      <c r="H83" s="170"/>
      <c r="I83" s="170"/>
      <c r="J83" s="170"/>
      <c r="K83" s="171"/>
      <c r="L83" s="171"/>
      <c r="M83" s="171"/>
      <c r="N83" s="171"/>
      <c r="O83" s="171"/>
      <c r="P83" s="171"/>
      <c r="Q83" s="171"/>
      <c r="R83" s="171"/>
      <c r="S83" s="171"/>
    </row>
    <row r="84" spans="1:19">
      <c r="A84" s="32" t="s">
        <v>151</v>
      </c>
      <c r="B84" s="32" t="s">
        <v>144</v>
      </c>
      <c r="C84" s="177" t="s">
        <v>145</v>
      </c>
      <c r="D84" s="173">
        <v>0.75819999999999999</v>
      </c>
      <c r="E84" s="174">
        <v>0.82</v>
      </c>
      <c r="F84" s="174">
        <v>0.8</v>
      </c>
      <c r="G84" s="174">
        <v>0.80833333333333335</v>
      </c>
      <c r="H84" s="170">
        <v>0.75</v>
      </c>
      <c r="I84" s="170">
        <v>0.75</v>
      </c>
      <c r="J84" s="170">
        <v>0.73</v>
      </c>
      <c r="K84" s="171">
        <v>0.75</v>
      </c>
      <c r="L84" s="171">
        <v>0.75</v>
      </c>
      <c r="M84" s="171">
        <v>0.78</v>
      </c>
      <c r="N84" s="171">
        <v>0.78</v>
      </c>
      <c r="O84" s="171">
        <v>0.8</v>
      </c>
      <c r="P84" s="171">
        <v>0.8</v>
      </c>
      <c r="Q84" s="171">
        <v>0.85</v>
      </c>
      <c r="R84" s="171">
        <v>0.85</v>
      </c>
      <c r="S84" s="171">
        <v>0.88</v>
      </c>
    </row>
    <row r="85" spans="1:19">
      <c r="A85" s="32"/>
      <c r="B85" s="32" t="s">
        <v>146</v>
      </c>
      <c r="C85" s="177" t="s">
        <v>147</v>
      </c>
      <c r="D85" s="173">
        <v>0</v>
      </c>
      <c r="E85" s="173">
        <v>0</v>
      </c>
      <c r="F85" s="173">
        <v>0</v>
      </c>
      <c r="G85" s="173">
        <v>0</v>
      </c>
      <c r="H85" s="173">
        <v>0</v>
      </c>
      <c r="I85" s="173">
        <v>0</v>
      </c>
      <c r="J85" s="170">
        <v>0.6</v>
      </c>
      <c r="K85" s="171">
        <v>0.8</v>
      </c>
      <c r="L85" s="171">
        <v>0.9</v>
      </c>
      <c r="M85" s="171">
        <v>0.9</v>
      </c>
      <c r="N85" s="171">
        <v>0.9</v>
      </c>
      <c r="O85" s="171">
        <v>0.9</v>
      </c>
      <c r="P85" s="171">
        <v>0.9</v>
      </c>
      <c r="Q85" s="171">
        <v>0.9</v>
      </c>
      <c r="R85" s="171">
        <v>0.9</v>
      </c>
      <c r="S85" s="171">
        <v>0.9</v>
      </c>
    </row>
    <row r="86" spans="1:19">
      <c r="A86" s="32" t="s">
        <v>151</v>
      </c>
      <c r="B86" s="32" t="s">
        <v>144</v>
      </c>
      <c r="C86" s="128" t="s">
        <v>12</v>
      </c>
      <c r="D86" s="173"/>
      <c r="E86" s="174"/>
      <c r="F86" s="174"/>
      <c r="G86" s="174"/>
      <c r="H86" s="170"/>
      <c r="I86" s="170"/>
      <c r="J86" s="170"/>
      <c r="K86" s="171"/>
      <c r="L86" s="171"/>
      <c r="M86" s="171"/>
      <c r="N86" s="171"/>
      <c r="O86" s="171"/>
      <c r="P86" s="171"/>
      <c r="Q86" s="171"/>
      <c r="R86" s="171"/>
      <c r="S86" s="171"/>
    </row>
    <row r="87" spans="1:19">
      <c r="A87" s="32" t="s">
        <v>151</v>
      </c>
      <c r="B87" s="32" t="s">
        <v>144</v>
      </c>
      <c r="C87" s="37" t="s">
        <v>37</v>
      </c>
      <c r="D87" s="172"/>
      <c r="E87" s="27"/>
      <c r="F87" s="27"/>
      <c r="G87" s="27"/>
      <c r="H87" s="170"/>
      <c r="I87" s="170"/>
      <c r="J87" s="170"/>
      <c r="K87" s="171"/>
      <c r="L87" s="171"/>
      <c r="M87" s="171"/>
      <c r="N87" s="171"/>
      <c r="O87" s="171"/>
      <c r="P87" s="171"/>
      <c r="Q87" s="171"/>
      <c r="R87" s="171"/>
      <c r="S87" s="171"/>
    </row>
    <row r="88" spans="1:19">
      <c r="A88" s="32" t="s">
        <v>151</v>
      </c>
      <c r="B88" s="32" t="s">
        <v>148</v>
      </c>
      <c r="C88" s="37" t="s">
        <v>149</v>
      </c>
      <c r="D88" s="178">
        <v>0.7722</v>
      </c>
      <c r="E88" s="178">
        <v>0.7802</v>
      </c>
      <c r="F88" s="178">
        <v>0.78820000000000001</v>
      </c>
      <c r="G88" s="178">
        <v>0.74</v>
      </c>
      <c r="H88" s="170">
        <v>0.71</v>
      </c>
      <c r="I88" s="170">
        <v>0.85230000000000017</v>
      </c>
      <c r="J88" s="170">
        <v>0.87229999999999996</v>
      </c>
      <c r="K88" s="176">
        <v>0.88</v>
      </c>
      <c r="L88" s="176">
        <v>0.88</v>
      </c>
      <c r="M88" s="176">
        <v>0.9</v>
      </c>
      <c r="N88" s="176">
        <v>0.9</v>
      </c>
      <c r="O88" s="176">
        <v>0.9</v>
      </c>
      <c r="P88" s="176">
        <v>0.92</v>
      </c>
      <c r="Q88" s="176">
        <v>0.92</v>
      </c>
      <c r="R88" s="176">
        <v>0.95</v>
      </c>
      <c r="S88" s="176">
        <v>0.95</v>
      </c>
    </row>
    <row r="89" spans="1:19">
      <c r="A89" s="32" t="s">
        <v>151</v>
      </c>
      <c r="B89" s="32" t="s">
        <v>150</v>
      </c>
      <c r="C89" s="114" t="s">
        <v>37</v>
      </c>
      <c r="D89" s="178">
        <v>0.745</v>
      </c>
      <c r="E89" s="178">
        <v>0.7641</v>
      </c>
      <c r="F89" s="178">
        <v>0.74209999999999998</v>
      </c>
      <c r="G89" s="178">
        <v>0.72</v>
      </c>
      <c r="H89" s="170">
        <v>0.68</v>
      </c>
      <c r="I89" s="170">
        <v>0.78760000000000008</v>
      </c>
      <c r="J89" s="170">
        <v>0.85540000000000005</v>
      </c>
      <c r="K89" s="176">
        <v>0.88</v>
      </c>
      <c r="L89" s="176">
        <v>0.88</v>
      </c>
      <c r="M89" s="176">
        <v>0.9</v>
      </c>
      <c r="N89" s="176">
        <v>0.9</v>
      </c>
      <c r="O89" s="176">
        <v>0.9</v>
      </c>
      <c r="P89" s="176">
        <v>0.92</v>
      </c>
      <c r="Q89" s="176">
        <v>0.92</v>
      </c>
      <c r="R89" s="176">
        <v>0.95</v>
      </c>
      <c r="S89" s="176">
        <v>0.95</v>
      </c>
    </row>
    <row r="90" spans="1:19">
      <c r="A90" s="32" t="s">
        <v>151</v>
      </c>
      <c r="B90" s="32" t="s">
        <v>151</v>
      </c>
      <c r="C90" s="115" t="s">
        <v>37</v>
      </c>
      <c r="D90" s="173"/>
      <c r="E90" s="174"/>
      <c r="F90" s="174"/>
      <c r="G90" s="174"/>
      <c r="H90" s="179"/>
      <c r="I90" s="179"/>
      <c r="J90" s="179"/>
      <c r="K90" s="171"/>
      <c r="L90" s="171"/>
      <c r="M90" s="171"/>
      <c r="N90" s="171"/>
      <c r="O90" s="171"/>
      <c r="P90" s="171"/>
      <c r="Q90" s="171"/>
      <c r="R90" s="171"/>
      <c r="S90" s="171"/>
    </row>
    <row r="91" spans="1:19">
      <c r="A91" s="116" t="s">
        <v>36</v>
      </c>
      <c r="B91" s="116" t="s">
        <v>36</v>
      </c>
      <c r="C91" s="117" t="s">
        <v>37</v>
      </c>
      <c r="D91" s="180"/>
      <c r="E91" s="181"/>
      <c r="F91" s="181"/>
      <c r="G91" s="181"/>
      <c r="H91" s="181"/>
      <c r="I91" s="170"/>
      <c r="J91" s="181"/>
      <c r="K91" s="181"/>
      <c r="L91" s="181"/>
      <c r="M91" s="181"/>
      <c r="N91" s="181"/>
      <c r="O91" s="181"/>
      <c r="P91" s="181"/>
      <c r="Q91" s="181"/>
      <c r="R91" s="181"/>
      <c r="S91" s="181"/>
    </row>
    <row r="101" spans="4:10">
      <c r="D101" s="182">
        <f t="shared" ref="D101:J113" si="0">D8+D8*0.1</f>
        <v>0.88329999999999997</v>
      </c>
      <c r="E101" s="182">
        <f t="shared" si="0"/>
        <v>0.89629629629629626</v>
      </c>
      <c r="F101" s="182">
        <f t="shared" si="0"/>
        <v>0.90749999999999997</v>
      </c>
      <c r="G101" s="182">
        <f t="shared" si="0"/>
        <v>0.92399999999999993</v>
      </c>
      <c r="H101" s="182">
        <f t="shared" si="0"/>
        <v>0.84699999999999986</v>
      </c>
      <c r="I101" s="182">
        <f t="shared" si="0"/>
        <v>0.82279999999999998</v>
      </c>
      <c r="J101" s="182">
        <f t="shared" si="0"/>
        <v>0.87724999999999997</v>
      </c>
    </row>
    <row r="102" spans="4:10">
      <c r="D102" s="182">
        <f t="shared" si="0"/>
        <v>0.89539999999999997</v>
      </c>
      <c r="E102" s="182">
        <f t="shared" si="0"/>
        <v>0.90749999999999997</v>
      </c>
      <c r="F102" s="182">
        <f t="shared" si="0"/>
        <v>0.93169999999999997</v>
      </c>
      <c r="G102" s="182">
        <f t="shared" si="0"/>
        <v>0.89100000000000001</v>
      </c>
      <c r="H102" s="182">
        <f t="shared" si="0"/>
        <v>0.90749999999999997</v>
      </c>
      <c r="I102" s="182">
        <f t="shared" si="0"/>
        <v>0.90749999999999997</v>
      </c>
      <c r="J102" s="182">
        <f t="shared" si="0"/>
        <v>0.94864000000000004</v>
      </c>
    </row>
    <row r="103" spans="4:10">
      <c r="D103" s="182">
        <f t="shared" si="0"/>
        <v>0.90749999999999997</v>
      </c>
      <c r="E103" s="182">
        <f t="shared" si="0"/>
        <v>0.90386999999999995</v>
      </c>
      <c r="F103" s="182">
        <f t="shared" si="0"/>
        <v>0.87724999999999997</v>
      </c>
      <c r="G103" s="182">
        <f t="shared" si="0"/>
        <v>0.88329999999999997</v>
      </c>
      <c r="H103" s="182">
        <f t="shared" si="0"/>
        <v>0.90266000000000002</v>
      </c>
      <c r="I103" s="182">
        <f t="shared" si="0"/>
        <v>0.84699999999999986</v>
      </c>
      <c r="J103" s="182">
        <f t="shared" si="0"/>
        <v>0.89782000000000006</v>
      </c>
    </row>
    <row r="104" spans="4:10">
      <c r="D104" s="182">
        <f t="shared" si="0"/>
        <v>0.96701407407407414</v>
      </c>
      <c r="E104" s="182">
        <f t="shared" si="0"/>
        <v>0.96800000000000019</v>
      </c>
      <c r="F104" s="182">
        <f t="shared" si="0"/>
        <v>0.71389999999999998</v>
      </c>
      <c r="G104" s="182">
        <f t="shared" si="0"/>
        <v>0.79859999999999998</v>
      </c>
      <c r="H104" s="182">
        <f t="shared" si="0"/>
        <v>0.82660716510903431</v>
      </c>
      <c r="I104" s="182">
        <f t="shared" si="0"/>
        <v>0.77439999999999998</v>
      </c>
      <c r="J104" s="182">
        <f t="shared" si="0"/>
        <v>0.83127000000000006</v>
      </c>
    </row>
    <row r="105" spans="4:10">
      <c r="D105" s="182">
        <f t="shared" si="0"/>
        <v>0.89539999999999997</v>
      </c>
      <c r="E105" s="182">
        <f t="shared" si="0"/>
        <v>0.91960000000000008</v>
      </c>
      <c r="F105" s="182">
        <f t="shared" si="0"/>
        <v>0.80585999999999991</v>
      </c>
      <c r="G105" s="182">
        <f t="shared" si="0"/>
        <v>0.92399999999999993</v>
      </c>
      <c r="H105" s="182">
        <f t="shared" si="0"/>
        <v>0.84699999999999986</v>
      </c>
      <c r="I105" s="182">
        <f t="shared" si="0"/>
        <v>0.8228000000000002</v>
      </c>
      <c r="J105" s="182">
        <f t="shared" si="0"/>
        <v>0.88329999999999997</v>
      </c>
    </row>
    <row r="106" spans="4:10">
      <c r="D106" s="182">
        <f t="shared" si="0"/>
        <v>0.94380000000000008</v>
      </c>
      <c r="E106" s="182">
        <f t="shared" si="0"/>
        <v>0.96800000000000019</v>
      </c>
      <c r="F106" s="182">
        <f t="shared" si="0"/>
        <v>0.99219999999999997</v>
      </c>
      <c r="G106" s="182">
        <f t="shared" si="0"/>
        <v>0.90749999999999997</v>
      </c>
      <c r="H106" s="182">
        <f t="shared" si="0"/>
        <v>1.0333399999999999</v>
      </c>
      <c r="I106" s="182">
        <f t="shared" si="0"/>
        <v>0.91960000000000008</v>
      </c>
      <c r="J106" s="182">
        <f t="shared" si="0"/>
        <v>0.94380000000000008</v>
      </c>
    </row>
    <row r="107" spans="4:10">
      <c r="D107" s="182">
        <f t="shared" si="0"/>
        <v>0.95590000000000019</v>
      </c>
      <c r="E107" s="182">
        <f t="shared" si="0"/>
        <v>1.0164</v>
      </c>
      <c r="F107" s="182">
        <f t="shared" si="0"/>
        <v>0.96800000000000019</v>
      </c>
      <c r="G107" s="182">
        <f t="shared" si="0"/>
        <v>0.94380000000000008</v>
      </c>
      <c r="H107" s="182">
        <f t="shared" si="0"/>
        <v>1.0769</v>
      </c>
      <c r="I107" s="182">
        <f t="shared" si="0"/>
        <v>0.85305000000000009</v>
      </c>
      <c r="J107" s="182">
        <f t="shared" si="0"/>
        <v>0.92323</v>
      </c>
    </row>
    <row r="108" spans="4:10">
      <c r="D108" s="182">
        <f t="shared" si="0"/>
        <v>0.94380000000000008</v>
      </c>
      <c r="E108" s="182">
        <f t="shared" si="0"/>
        <v>1.0043</v>
      </c>
      <c r="F108" s="182">
        <f t="shared" si="0"/>
        <v>1.0406</v>
      </c>
      <c r="G108" s="182">
        <f t="shared" si="0"/>
        <v>0.90749999999999997</v>
      </c>
      <c r="H108" s="182">
        <f t="shared" si="0"/>
        <v>0.93169999999999997</v>
      </c>
      <c r="I108" s="182">
        <f t="shared" si="0"/>
        <v>0.83489999999999986</v>
      </c>
      <c r="J108" s="182">
        <f t="shared" si="0"/>
        <v>0.87846000000000002</v>
      </c>
    </row>
    <row r="109" spans="4:10">
      <c r="D109" s="182">
        <f t="shared" si="0"/>
        <v>0.84699999999999986</v>
      </c>
      <c r="E109" s="182">
        <f t="shared" si="0"/>
        <v>0.93169999999999997</v>
      </c>
      <c r="F109" s="182">
        <f t="shared" si="0"/>
        <v>0.91960000000000008</v>
      </c>
      <c r="G109" s="182">
        <f t="shared" si="0"/>
        <v>0.96800000000000019</v>
      </c>
      <c r="H109" s="182">
        <f t="shared" si="0"/>
        <v>0.90749999999999997</v>
      </c>
      <c r="I109" s="182">
        <f t="shared" si="0"/>
        <v>0.90749999999999997</v>
      </c>
      <c r="J109" s="182">
        <f t="shared" si="0"/>
        <v>0.94380000000000008</v>
      </c>
    </row>
    <row r="110" spans="4:10">
      <c r="D110" s="182">
        <f t="shared" si="0"/>
        <v>0.90749999999999997</v>
      </c>
      <c r="E110" s="182">
        <f t="shared" si="0"/>
        <v>0.91960000000000008</v>
      </c>
      <c r="F110" s="182">
        <f t="shared" si="0"/>
        <v>0.95589999999999997</v>
      </c>
      <c r="G110" s="182">
        <f t="shared" si="0"/>
        <v>0.91960000000000008</v>
      </c>
      <c r="H110" s="182">
        <f t="shared" si="0"/>
        <v>0.89539999999999997</v>
      </c>
      <c r="I110" s="182">
        <f t="shared" si="0"/>
        <v>0.89539999999999997</v>
      </c>
      <c r="J110" s="182">
        <f t="shared" si="0"/>
        <v>0.87724999999999997</v>
      </c>
    </row>
    <row r="111" spans="4:10">
      <c r="D111" s="182">
        <f t="shared" si="0"/>
        <v>0.87119999999999997</v>
      </c>
      <c r="E111" s="182">
        <f t="shared" si="0"/>
        <v>0.95589999999999997</v>
      </c>
      <c r="F111" s="182">
        <f t="shared" si="0"/>
        <v>0.90749999999999997</v>
      </c>
      <c r="G111" s="182">
        <f t="shared" si="0"/>
        <v>0.92640624999999999</v>
      </c>
      <c r="H111" s="182">
        <f t="shared" si="0"/>
        <v>0.89539999999999997</v>
      </c>
      <c r="I111" s="182">
        <f t="shared" si="0"/>
        <v>0.8833000000000002</v>
      </c>
      <c r="J111" s="182">
        <f t="shared" si="0"/>
        <v>0.95227000000000006</v>
      </c>
    </row>
    <row r="112" spans="4:10">
      <c r="D112" s="182">
        <f t="shared" si="0"/>
        <v>0.90749999999999997</v>
      </c>
      <c r="E112" s="182">
        <f t="shared" si="0"/>
        <v>0.98009999999999997</v>
      </c>
      <c r="F112" s="182">
        <f t="shared" si="0"/>
        <v>0.89539999999999997</v>
      </c>
      <c r="G112" s="182">
        <f t="shared" si="0"/>
        <v>0.90749999999999997</v>
      </c>
      <c r="H112" s="182">
        <f t="shared" si="0"/>
        <v>0.89539999999999997</v>
      </c>
      <c r="I112" s="182">
        <f t="shared" si="0"/>
        <v>0.94380000000000008</v>
      </c>
      <c r="J112" s="182">
        <f t="shared" si="0"/>
        <v>0.9776800000000001</v>
      </c>
    </row>
    <row r="113" spans="4:10">
      <c r="D113" s="182">
        <f t="shared" si="0"/>
        <v>0.87119999999999997</v>
      </c>
      <c r="E113" s="182">
        <f t="shared" si="0"/>
        <v>0.90749999999999997</v>
      </c>
      <c r="F113" s="182">
        <f t="shared" si="0"/>
        <v>0.89628536585365848</v>
      </c>
      <c r="G113" s="182">
        <f t="shared" si="0"/>
        <v>0.90543414634146335</v>
      </c>
      <c r="H113" s="182">
        <f t="shared" si="0"/>
        <v>0.9095658536585367</v>
      </c>
      <c r="I113" s="182">
        <f t="shared" si="0"/>
        <v>0.82279999999999998</v>
      </c>
      <c r="J113" s="182">
        <f t="shared" si="0"/>
        <v>0.80302682926829294</v>
      </c>
    </row>
    <row r="114" spans="4:10">
      <c r="D114" s="182">
        <f t="shared" ref="D114:J114" si="1">D23+D23*0.1</f>
        <v>0.87119999999999997</v>
      </c>
      <c r="E114" s="182">
        <f t="shared" si="1"/>
        <v>0.90386999999999995</v>
      </c>
      <c r="F114" s="182">
        <f t="shared" si="1"/>
        <v>0.82764000000000004</v>
      </c>
      <c r="G114" s="182">
        <f t="shared" si="1"/>
        <v>0.89583999999999997</v>
      </c>
      <c r="H114" s="182">
        <f t="shared" si="1"/>
        <v>0.87119999999999997</v>
      </c>
      <c r="I114" s="182">
        <f t="shared" si="1"/>
        <v>0.87119999999999997</v>
      </c>
      <c r="J114" s="182">
        <f t="shared" si="1"/>
        <v>0.90144999999999997</v>
      </c>
    </row>
    <row r="115" spans="4:10">
      <c r="D115" s="182"/>
    </row>
    <row r="116" spans="4:10">
      <c r="D116" s="182"/>
    </row>
    <row r="117" spans="4:10">
      <c r="D117" s="182"/>
    </row>
    <row r="118" spans="4:10">
      <c r="D118" s="182"/>
    </row>
    <row r="119" spans="4:10">
      <c r="D119" s="1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R89"/>
  <sheetViews>
    <sheetView zoomScaleNormal="100" workbookViewId="0">
      <pane ySplit="1" topLeftCell="A41" activePane="bottomLeft" state="frozen"/>
      <selection pane="bottomLeft" activeCell="J46" sqref="J46"/>
    </sheetView>
  </sheetViews>
  <sheetFormatPr defaultColWidth="9" defaultRowHeight="15"/>
  <cols>
    <col min="1" max="1" width="12.28515625" style="1" bestFit="1" customWidth="1"/>
    <col min="2" max="2" width="39.28515625" style="1" customWidth="1"/>
    <col min="3" max="3" width="9.28515625" style="1" customWidth="1"/>
    <col min="4" max="5" width="9.140625" style="27" bestFit="1" customWidth="1"/>
    <col min="6" max="6" width="9.5703125" style="27" customWidth="1"/>
    <col min="7" max="7" width="8.5703125" style="27" customWidth="1"/>
    <col min="8" max="8" width="10.42578125" style="27" customWidth="1"/>
    <col min="9" max="17" width="8.5703125" style="27" bestFit="1" customWidth="1"/>
    <col min="18" max="18" width="10.28515625" style="27" bestFit="1" customWidth="1"/>
    <col min="19" max="16384" width="9" style="1"/>
  </cols>
  <sheetData>
    <row r="1" spans="1:18">
      <c r="A1" s="24" t="s">
        <v>14</v>
      </c>
      <c r="B1" s="24" t="s">
        <v>24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</row>
    <row r="2" spans="1:18">
      <c r="A2" s="43" t="s">
        <v>27</v>
      </c>
      <c r="B2" s="39" t="s">
        <v>58</v>
      </c>
      <c r="C2" s="144">
        <v>32.340000000000003</v>
      </c>
      <c r="D2" s="144">
        <v>32.340000000000003</v>
      </c>
      <c r="E2" s="144">
        <v>38.81</v>
      </c>
      <c r="F2" s="144">
        <v>55.44</v>
      </c>
      <c r="G2" s="144">
        <v>54.45</v>
      </c>
      <c r="H2" s="144">
        <v>54.78</v>
      </c>
      <c r="I2" s="144">
        <v>46.86</v>
      </c>
      <c r="J2" s="144">
        <v>51.48</v>
      </c>
      <c r="K2" s="144">
        <v>56.1</v>
      </c>
      <c r="L2" s="144">
        <v>56.1</v>
      </c>
      <c r="M2" s="144">
        <v>76.5</v>
      </c>
      <c r="N2" s="144">
        <v>72</v>
      </c>
      <c r="O2" s="144">
        <v>76.5</v>
      </c>
      <c r="P2" s="144">
        <v>76.5</v>
      </c>
      <c r="Q2" s="144">
        <v>81</v>
      </c>
      <c r="R2" s="144">
        <v>81</v>
      </c>
    </row>
    <row r="3" spans="1:18">
      <c r="A3" s="43" t="s">
        <v>27</v>
      </c>
      <c r="B3" s="38" t="s">
        <v>46</v>
      </c>
      <c r="C3" s="144">
        <v>23.32</v>
      </c>
      <c r="D3" s="144">
        <v>23.32</v>
      </c>
      <c r="E3" s="144">
        <v>29.76</v>
      </c>
      <c r="F3" s="144">
        <v>33.200000000000003</v>
      </c>
      <c r="G3" s="144">
        <v>32.159999999999997</v>
      </c>
      <c r="H3" s="144">
        <v>30.8</v>
      </c>
      <c r="I3" s="144">
        <v>24.4</v>
      </c>
      <c r="J3" s="144">
        <v>29.6</v>
      </c>
      <c r="K3" s="144">
        <v>38</v>
      </c>
      <c r="L3" s="144">
        <v>42</v>
      </c>
      <c r="M3" s="144">
        <v>44</v>
      </c>
      <c r="N3" s="144">
        <v>45</v>
      </c>
      <c r="O3" s="144">
        <v>45</v>
      </c>
      <c r="P3" s="144">
        <v>45</v>
      </c>
      <c r="Q3" s="144">
        <v>45</v>
      </c>
      <c r="R3" s="144">
        <v>45</v>
      </c>
    </row>
    <row r="4" spans="1:18">
      <c r="A4" s="43" t="s">
        <v>27</v>
      </c>
      <c r="B4" s="37" t="s">
        <v>45</v>
      </c>
      <c r="C4" s="144">
        <v>0</v>
      </c>
      <c r="D4" s="144">
        <v>0</v>
      </c>
      <c r="E4" s="144">
        <v>0</v>
      </c>
      <c r="F4" s="144">
        <v>0</v>
      </c>
      <c r="G4" s="144">
        <v>0</v>
      </c>
      <c r="H4" s="144">
        <v>0</v>
      </c>
      <c r="I4" s="144">
        <v>1.6</v>
      </c>
      <c r="J4" s="144">
        <v>6</v>
      </c>
      <c r="K4" s="144">
        <v>22</v>
      </c>
      <c r="L4" s="144">
        <v>30</v>
      </c>
      <c r="M4" s="144">
        <v>32</v>
      </c>
      <c r="N4" s="144">
        <v>34</v>
      </c>
      <c r="O4" s="144">
        <v>34</v>
      </c>
      <c r="P4" s="144">
        <v>34</v>
      </c>
      <c r="Q4" s="144">
        <v>34</v>
      </c>
      <c r="R4" s="144">
        <v>34</v>
      </c>
    </row>
    <row r="5" spans="1:18">
      <c r="A5" s="43" t="s">
        <v>27</v>
      </c>
      <c r="B5" s="40" t="s">
        <v>51</v>
      </c>
      <c r="C5" s="144">
        <v>0</v>
      </c>
      <c r="D5" s="144">
        <v>0</v>
      </c>
      <c r="E5" s="144">
        <v>0</v>
      </c>
      <c r="F5" s="144">
        <v>0.5</v>
      </c>
      <c r="G5" s="144">
        <v>3.09</v>
      </c>
      <c r="H5" s="144">
        <v>16</v>
      </c>
      <c r="I5" s="144">
        <v>21</v>
      </c>
      <c r="J5" s="144">
        <v>25</v>
      </c>
      <c r="K5" s="144">
        <v>25</v>
      </c>
      <c r="L5" s="144">
        <v>25</v>
      </c>
      <c r="M5" s="144">
        <v>25</v>
      </c>
      <c r="N5" s="144">
        <v>25</v>
      </c>
      <c r="O5" s="144">
        <v>25</v>
      </c>
      <c r="P5" s="144">
        <v>25</v>
      </c>
      <c r="Q5" s="144">
        <v>25</v>
      </c>
      <c r="R5" s="144">
        <v>25</v>
      </c>
    </row>
    <row r="6" spans="1:18">
      <c r="A6" s="43" t="s">
        <v>27</v>
      </c>
      <c r="B6" s="40" t="s">
        <v>63</v>
      </c>
      <c r="C6" s="144">
        <v>0</v>
      </c>
      <c r="D6" s="144">
        <v>0</v>
      </c>
      <c r="E6" s="144">
        <v>0</v>
      </c>
      <c r="F6" s="144">
        <v>0</v>
      </c>
      <c r="G6" s="144">
        <v>0</v>
      </c>
      <c r="H6" s="144">
        <v>0</v>
      </c>
      <c r="I6" s="144">
        <v>0</v>
      </c>
      <c r="J6" s="144">
        <v>0</v>
      </c>
      <c r="K6" s="144">
        <v>0</v>
      </c>
      <c r="L6" s="144">
        <v>10</v>
      </c>
      <c r="M6" s="144">
        <v>12.5</v>
      </c>
      <c r="N6" s="144">
        <v>17.5</v>
      </c>
      <c r="O6" s="144">
        <v>17.5</v>
      </c>
      <c r="P6" s="144">
        <v>20</v>
      </c>
      <c r="Q6" s="144">
        <v>20</v>
      </c>
      <c r="R6" s="144">
        <v>21.25</v>
      </c>
    </row>
    <row r="7" spans="1:18" s="44" customFormat="1">
      <c r="A7" s="60" t="s">
        <v>27</v>
      </c>
      <c r="B7" s="60" t="s">
        <v>37</v>
      </c>
      <c r="C7" s="145">
        <f>SUM(C2:C6)</f>
        <v>55.660000000000004</v>
      </c>
      <c r="D7" s="145">
        <f>SUM(D2:D6)</f>
        <v>55.660000000000004</v>
      </c>
      <c r="E7" s="145">
        <f t="shared" ref="E7:R7" si="0">SUM(E2:E6)</f>
        <v>68.570000000000007</v>
      </c>
      <c r="F7" s="145">
        <f t="shared" si="0"/>
        <v>89.14</v>
      </c>
      <c r="G7" s="145">
        <f t="shared" si="0"/>
        <v>89.7</v>
      </c>
      <c r="H7" s="145">
        <f t="shared" si="0"/>
        <v>101.58</v>
      </c>
      <c r="I7" s="145">
        <f t="shared" si="0"/>
        <v>93.859999999999985</v>
      </c>
      <c r="J7" s="145">
        <f t="shared" si="0"/>
        <v>112.08</v>
      </c>
      <c r="K7" s="145">
        <f t="shared" si="0"/>
        <v>141.1</v>
      </c>
      <c r="L7" s="145">
        <f t="shared" si="0"/>
        <v>163.1</v>
      </c>
      <c r="M7" s="145">
        <f t="shared" si="0"/>
        <v>190</v>
      </c>
      <c r="N7" s="145">
        <f t="shared" si="0"/>
        <v>193.5</v>
      </c>
      <c r="O7" s="145">
        <f t="shared" si="0"/>
        <v>198</v>
      </c>
      <c r="P7" s="145">
        <f t="shared" si="0"/>
        <v>200.5</v>
      </c>
      <c r="Q7" s="145">
        <f t="shared" si="0"/>
        <v>205</v>
      </c>
      <c r="R7" s="145">
        <f t="shared" si="0"/>
        <v>206.25</v>
      </c>
    </row>
    <row r="8" spans="1:18">
      <c r="A8" s="32" t="s">
        <v>94</v>
      </c>
      <c r="B8" s="106" t="s">
        <v>95</v>
      </c>
      <c r="C8" s="146">
        <v>136.51</v>
      </c>
      <c r="D8" s="146">
        <v>138.5185185185185</v>
      </c>
      <c r="E8" s="146">
        <v>156.75</v>
      </c>
      <c r="F8" s="146">
        <v>159.6</v>
      </c>
      <c r="G8" s="146">
        <v>169.39999999999998</v>
      </c>
      <c r="H8" s="146">
        <v>164.56</v>
      </c>
      <c r="I8" s="146">
        <v>175.45</v>
      </c>
      <c r="J8" s="146">
        <v>165</v>
      </c>
      <c r="K8" s="146">
        <v>165</v>
      </c>
      <c r="L8" s="146">
        <v>171.6</v>
      </c>
      <c r="M8" s="146">
        <v>171.6</v>
      </c>
      <c r="N8" s="146">
        <v>176</v>
      </c>
      <c r="O8" s="146">
        <v>176</v>
      </c>
      <c r="P8" s="146">
        <v>187</v>
      </c>
      <c r="Q8" s="146">
        <v>187</v>
      </c>
      <c r="R8" s="146">
        <v>198</v>
      </c>
    </row>
    <row r="9" spans="1:18">
      <c r="A9" s="33" t="s">
        <v>94</v>
      </c>
      <c r="B9" s="106" t="s">
        <v>96</v>
      </c>
      <c r="C9" s="146">
        <v>201.05799999999999</v>
      </c>
      <c r="D9" s="146">
        <v>203.77499999999998</v>
      </c>
      <c r="E9" s="146">
        <v>209.209</v>
      </c>
      <c r="F9" s="146">
        <v>200.07000000000002</v>
      </c>
      <c r="G9" s="146">
        <v>203.77499999999998</v>
      </c>
      <c r="H9" s="146">
        <v>203.77499999999998</v>
      </c>
      <c r="I9" s="146">
        <v>213.01280000000003</v>
      </c>
      <c r="J9" s="146">
        <v>197.60000000000002</v>
      </c>
      <c r="K9" s="146">
        <v>197.60000000000002</v>
      </c>
      <c r="L9" s="146">
        <v>209.95</v>
      </c>
      <c r="M9" s="146">
        <v>209.95</v>
      </c>
      <c r="N9" s="146">
        <v>209.95</v>
      </c>
      <c r="O9" s="146">
        <v>222.3</v>
      </c>
      <c r="P9" s="146">
        <v>222.3</v>
      </c>
      <c r="Q9" s="146">
        <v>234.64999999999998</v>
      </c>
      <c r="R9" s="146">
        <v>234.64999999999998</v>
      </c>
    </row>
    <row r="10" spans="1:18">
      <c r="A10" s="33" t="s">
        <v>94</v>
      </c>
      <c r="B10" s="106" t="s">
        <v>97</v>
      </c>
      <c r="C10" s="146">
        <v>99</v>
      </c>
      <c r="D10" s="146">
        <v>98.603999999999999</v>
      </c>
      <c r="E10" s="146">
        <v>95.7</v>
      </c>
      <c r="F10" s="146">
        <v>104.38999999999999</v>
      </c>
      <c r="G10" s="146">
        <v>106.678</v>
      </c>
      <c r="H10" s="146">
        <v>100.1</v>
      </c>
      <c r="I10" s="146">
        <v>106.10600000000001</v>
      </c>
      <c r="J10" s="146">
        <v>97.5</v>
      </c>
      <c r="K10" s="146">
        <v>97.5</v>
      </c>
      <c r="L10" s="146">
        <v>101.4</v>
      </c>
      <c r="M10" s="146">
        <v>101.4</v>
      </c>
      <c r="N10" s="146">
        <v>104</v>
      </c>
      <c r="O10" s="146">
        <v>104</v>
      </c>
      <c r="P10" s="146">
        <v>110.5</v>
      </c>
      <c r="Q10" s="146">
        <v>110.5</v>
      </c>
      <c r="R10" s="146">
        <v>117</v>
      </c>
    </row>
    <row r="11" spans="1:18">
      <c r="A11" s="33" t="s">
        <v>94</v>
      </c>
      <c r="B11" s="106" t="s">
        <v>98</v>
      </c>
      <c r="C11" s="146">
        <v>70.328296296296301</v>
      </c>
      <c r="D11" s="146">
        <v>70.400000000000006</v>
      </c>
      <c r="E11" s="146">
        <v>129.80000000000001</v>
      </c>
      <c r="F11" s="146">
        <v>145.19999999999999</v>
      </c>
      <c r="G11" s="146">
        <v>150.29221183800624</v>
      </c>
      <c r="H11" s="146">
        <v>140.79999999999998</v>
      </c>
      <c r="I11" s="146">
        <v>151.14000000000001</v>
      </c>
      <c r="J11" s="146">
        <v>140</v>
      </c>
      <c r="K11" s="146">
        <v>140</v>
      </c>
      <c r="L11" s="146">
        <v>144</v>
      </c>
      <c r="M11" s="146">
        <v>144</v>
      </c>
      <c r="N11" s="146">
        <v>150</v>
      </c>
      <c r="O11" s="146">
        <v>150</v>
      </c>
      <c r="P11" s="146">
        <v>156</v>
      </c>
      <c r="Q11" s="146">
        <v>156</v>
      </c>
      <c r="R11" s="146">
        <v>160</v>
      </c>
    </row>
    <row r="12" spans="1:18">
      <c r="A12" s="33" t="s">
        <v>94</v>
      </c>
      <c r="B12" s="106" t="s">
        <v>99</v>
      </c>
      <c r="C12" s="146">
        <v>61.05</v>
      </c>
      <c r="D12" s="146">
        <v>62.7</v>
      </c>
      <c r="E12" s="146">
        <v>69.596999999999994</v>
      </c>
      <c r="F12" s="146">
        <v>79.8</v>
      </c>
      <c r="G12" s="146">
        <v>73.149999999999991</v>
      </c>
      <c r="H12" s="146">
        <v>71.060000000000016</v>
      </c>
      <c r="I12" s="146">
        <v>76.284999999999997</v>
      </c>
      <c r="J12" s="146">
        <v>71.25</v>
      </c>
      <c r="K12" s="146">
        <v>71.25</v>
      </c>
      <c r="L12" s="146">
        <v>74.100000000000009</v>
      </c>
      <c r="M12" s="146">
        <v>74.100000000000009</v>
      </c>
      <c r="N12" s="146">
        <v>76</v>
      </c>
      <c r="O12" s="146">
        <v>76</v>
      </c>
      <c r="P12" s="146">
        <v>80.75</v>
      </c>
      <c r="Q12" s="146">
        <v>80.75</v>
      </c>
      <c r="R12" s="146">
        <v>85.5</v>
      </c>
    </row>
    <row r="13" spans="1:18">
      <c r="A13" s="33" t="s">
        <v>94</v>
      </c>
      <c r="B13" s="106" t="s">
        <v>100</v>
      </c>
      <c r="C13" s="146">
        <v>51.480000000000004</v>
      </c>
      <c r="D13" s="146">
        <v>52.800000000000004</v>
      </c>
      <c r="E13" s="146">
        <v>54.12</v>
      </c>
      <c r="F13" s="146">
        <v>49.5</v>
      </c>
      <c r="G13" s="146">
        <v>75.152000000000001</v>
      </c>
      <c r="H13" s="146">
        <v>66.88000000000001</v>
      </c>
      <c r="I13" s="146">
        <v>68.640000000000015</v>
      </c>
      <c r="J13" s="146">
        <v>64</v>
      </c>
      <c r="K13" s="146">
        <v>64</v>
      </c>
      <c r="L13" s="146">
        <v>68</v>
      </c>
      <c r="M13" s="146">
        <v>68</v>
      </c>
      <c r="N13" s="146">
        <v>68</v>
      </c>
      <c r="O13" s="146">
        <v>72</v>
      </c>
      <c r="P13" s="146">
        <v>72</v>
      </c>
      <c r="Q13" s="146">
        <v>76</v>
      </c>
      <c r="R13" s="146">
        <v>76</v>
      </c>
    </row>
    <row r="14" spans="1:18">
      <c r="A14" s="33" t="s">
        <v>94</v>
      </c>
      <c r="B14" s="106" t="s">
        <v>101</v>
      </c>
      <c r="C14" s="146">
        <v>101.67300000000003</v>
      </c>
      <c r="D14" s="146">
        <v>108.10799999999999</v>
      </c>
      <c r="E14" s="146">
        <v>102.96000000000001</v>
      </c>
      <c r="F14" s="146">
        <v>100.38600000000001</v>
      </c>
      <c r="G14" s="146">
        <v>114.54299999999999</v>
      </c>
      <c r="H14" s="146">
        <v>90.733500000000006</v>
      </c>
      <c r="I14" s="146">
        <v>98.198100000000011</v>
      </c>
      <c r="J14" s="146">
        <v>91.26</v>
      </c>
      <c r="K14" s="146">
        <v>93.600000000000009</v>
      </c>
      <c r="L14" s="146">
        <v>93.600000000000009</v>
      </c>
      <c r="M14" s="146">
        <v>99.45</v>
      </c>
      <c r="N14" s="146">
        <v>99.45</v>
      </c>
      <c r="O14" s="146">
        <v>99.45</v>
      </c>
      <c r="P14" s="146">
        <v>105.3</v>
      </c>
      <c r="Q14" s="146">
        <v>105.3</v>
      </c>
      <c r="R14" s="146">
        <v>111.14999999999999</v>
      </c>
    </row>
    <row r="15" spans="1:18">
      <c r="A15" s="33" t="s">
        <v>94</v>
      </c>
      <c r="B15" s="106" t="s">
        <v>102</v>
      </c>
      <c r="C15" s="146">
        <v>64.350000000000009</v>
      </c>
      <c r="D15" s="146">
        <v>68.474999999999994</v>
      </c>
      <c r="E15" s="146">
        <v>70.95</v>
      </c>
      <c r="F15" s="146">
        <v>61.875</v>
      </c>
      <c r="G15" s="146">
        <v>63.524999999999999</v>
      </c>
      <c r="H15" s="146">
        <v>56.92499999999999</v>
      </c>
      <c r="I15" s="146">
        <v>59.894999999999996</v>
      </c>
      <c r="J15" s="146">
        <v>56.25</v>
      </c>
      <c r="K15" s="146">
        <v>56.25</v>
      </c>
      <c r="L15" s="146">
        <v>58.5</v>
      </c>
      <c r="M15" s="146">
        <v>58.5</v>
      </c>
      <c r="N15" s="146">
        <v>60</v>
      </c>
      <c r="O15" s="146">
        <v>60</v>
      </c>
      <c r="P15" s="146">
        <v>63.75</v>
      </c>
      <c r="Q15" s="146">
        <v>63.75</v>
      </c>
      <c r="R15" s="146">
        <v>67.5</v>
      </c>
    </row>
    <row r="16" spans="1:18">
      <c r="A16" s="33" t="s">
        <v>94</v>
      </c>
      <c r="B16" s="106" t="s">
        <v>103</v>
      </c>
      <c r="C16" s="146">
        <v>44.66</v>
      </c>
      <c r="D16" s="146">
        <v>49.125999999999998</v>
      </c>
      <c r="E16" s="146">
        <v>48.488000000000007</v>
      </c>
      <c r="F16" s="146">
        <v>51.040000000000006</v>
      </c>
      <c r="G16" s="146">
        <v>47.849999999999994</v>
      </c>
      <c r="H16" s="146">
        <v>47.849999999999994</v>
      </c>
      <c r="I16" s="146">
        <v>49.764000000000003</v>
      </c>
      <c r="J16" s="146">
        <v>46.400000000000006</v>
      </c>
      <c r="K16" s="146">
        <v>46.400000000000006</v>
      </c>
      <c r="L16" s="146">
        <v>49.3</v>
      </c>
      <c r="M16" s="146">
        <v>49.3</v>
      </c>
      <c r="N16" s="146">
        <v>49.3</v>
      </c>
      <c r="O16" s="146">
        <v>52.2</v>
      </c>
      <c r="P16" s="146">
        <v>52.2</v>
      </c>
      <c r="Q16" s="146">
        <v>55.099999999999994</v>
      </c>
      <c r="R16" s="146">
        <v>55.099999999999994</v>
      </c>
    </row>
    <row r="17" spans="1:18">
      <c r="A17" s="33" t="s">
        <v>94</v>
      </c>
      <c r="B17" s="106" t="s">
        <v>104</v>
      </c>
      <c r="C17" s="146">
        <v>41.25</v>
      </c>
      <c r="D17" s="146">
        <v>41.800000000000004</v>
      </c>
      <c r="E17" s="146">
        <v>43.45</v>
      </c>
      <c r="F17" s="146">
        <v>41.800000000000004</v>
      </c>
      <c r="G17" s="146">
        <v>40.699999999999996</v>
      </c>
      <c r="H17" s="146">
        <v>40.699999999999996</v>
      </c>
      <c r="I17" s="146">
        <v>39.875</v>
      </c>
      <c r="J17" s="146">
        <v>37.5</v>
      </c>
      <c r="K17" s="146">
        <v>37.5</v>
      </c>
      <c r="L17" s="146">
        <v>39</v>
      </c>
      <c r="M17" s="146">
        <v>39</v>
      </c>
      <c r="N17" s="146">
        <v>40</v>
      </c>
      <c r="O17" s="146">
        <v>40</v>
      </c>
      <c r="P17" s="146">
        <v>42.5</v>
      </c>
      <c r="Q17" s="146">
        <v>42.5</v>
      </c>
      <c r="R17" s="146">
        <v>45</v>
      </c>
    </row>
    <row r="18" spans="1:18">
      <c r="A18" s="33" t="s">
        <v>94</v>
      </c>
      <c r="B18" s="106" t="s">
        <v>105</v>
      </c>
      <c r="C18" s="146">
        <v>32.471999999999994</v>
      </c>
      <c r="D18" s="146">
        <v>35.628999999999998</v>
      </c>
      <c r="E18" s="146">
        <v>33.824999999999996</v>
      </c>
      <c r="F18" s="146">
        <v>34.529687500000001</v>
      </c>
      <c r="G18" s="146">
        <v>33.373999999999995</v>
      </c>
      <c r="H18" s="146">
        <v>32.923000000000009</v>
      </c>
      <c r="I18" s="146">
        <v>35.493700000000004</v>
      </c>
      <c r="J18" s="146">
        <v>32.800000000000004</v>
      </c>
      <c r="K18" s="146">
        <v>32.800000000000004</v>
      </c>
      <c r="L18" s="146">
        <v>34.85</v>
      </c>
      <c r="M18" s="146">
        <v>34.85</v>
      </c>
      <c r="N18" s="146">
        <v>34.85</v>
      </c>
      <c r="O18" s="146">
        <v>36.9</v>
      </c>
      <c r="P18" s="146">
        <v>36.9</v>
      </c>
      <c r="Q18" s="146">
        <v>38.949999999999996</v>
      </c>
      <c r="R18" s="146">
        <v>38.949999999999996</v>
      </c>
    </row>
    <row r="19" spans="1:18">
      <c r="A19" s="32" t="s">
        <v>94</v>
      </c>
      <c r="B19" s="106" t="s">
        <v>106</v>
      </c>
      <c r="C19" s="146">
        <v>33.824999999999996</v>
      </c>
      <c r="D19" s="146">
        <v>36.530999999999999</v>
      </c>
      <c r="E19" s="146">
        <v>33.373999999999995</v>
      </c>
      <c r="F19" s="146">
        <v>33.824999999999996</v>
      </c>
      <c r="G19" s="146">
        <v>33.373999999999995</v>
      </c>
      <c r="H19" s="146">
        <v>35.178000000000004</v>
      </c>
      <c r="I19" s="146">
        <v>36.440800000000003</v>
      </c>
      <c r="J19" s="146">
        <v>33.619999999999997</v>
      </c>
      <c r="K19" s="146">
        <v>33.619999999999997</v>
      </c>
      <c r="L19" s="146">
        <v>34.85</v>
      </c>
      <c r="M19" s="146">
        <v>34.85</v>
      </c>
      <c r="N19" s="146">
        <v>34.85</v>
      </c>
      <c r="O19" s="146">
        <v>36.9</v>
      </c>
      <c r="P19" s="146">
        <v>36.9</v>
      </c>
      <c r="Q19" s="146">
        <v>38.949999999999996</v>
      </c>
      <c r="R19" s="146">
        <v>38.949999999999996</v>
      </c>
    </row>
    <row r="20" spans="1:18">
      <c r="A20" s="32" t="s">
        <v>94</v>
      </c>
      <c r="B20" s="106" t="s">
        <v>107</v>
      </c>
      <c r="C20" s="146">
        <v>50.687999999999995</v>
      </c>
      <c r="D20" s="146">
        <v>52.8</v>
      </c>
      <c r="E20" s="146">
        <v>52.147512195121948</v>
      </c>
      <c r="F20" s="146">
        <v>52.679804878048778</v>
      </c>
      <c r="G20" s="146">
        <v>52.920195121951224</v>
      </c>
      <c r="H20" s="146">
        <v>47.872</v>
      </c>
      <c r="I20" s="146">
        <v>46.721560975609769</v>
      </c>
      <c r="J20" s="146">
        <v>43.52</v>
      </c>
      <c r="K20" s="146">
        <v>44.8</v>
      </c>
      <c r="L20" s="146">
        <v>46.08</v>
      </c>
      <c r="M20" s="146">
        <v>46.08</v>
      </c>
      <c r="N20" s="146">
        <v>48</v>
      </c>
      <c r="O20" s="146">
        <v>48</v>
      </c>
      <c r="P20" s="146">
        <v>49.92</v>
      </c>
      <c r="Q20" s="146">
        <v>49.92</v>
      </c>
      <c r="R20" s="146">
        <v>51.2</v>
      </c>
    </row>
    <row r="21" spans="1:18">
      <c r="A21" s="147"/>
      <c r="B21" s="148" t="s">
        <v>108</v>
      </c>
      <c r="C21" s="149">
        <v>0</v>
      </c>
      <c r="D21" s="149">
        <v>0</v>
      </c>
      <c r="E21" s="149">
        <v>0</v>
      </c>
      <c r="F21" s="149">
        <v>0</v>
      </c>
      <c r="G21" s="149">
        <v>0</v>
      </c>
      <c r="H21" s="149">
        <v>0</v>
      </c>
      <c r="I21" s="149">
        <v>0</v>
      </c>
      <c r="J21" s="149">
        <v>0</v>
      </c>
      <c r="K21" s="149">
        <v>0</v>
      </c>
      <c r="L21" s="149">
        <v>49</v>
      </c>
      <c r="M21" s="149">
        <v>52.5</v>
      </c>
      <c r="N21" s="149">
        <v>52.5</v>
      </c>
      <c r="O21" s="149">
        <v>56</v>
      </c>
      <c r="P21" s="149">
        <v>56</v>
      </c>
      <c r="Q21" s="149">
        <v>59.5</v>
      </c>
      <c r="R21" s="149">
        <v>59.5</v>
      </c>
    </row>
    <row r="22" spans="1:18">
      <c r="A22" s="147"/>
      <c r="B22" s="148" t="s">
        <v>109</v>
      </c>
      <c r="C22" s="149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0</v>
      </c>
      <c r="J22" s="149">
        <v>0</v>
      </c>
      <c r="K22" s="149">
        <v>14</v>
      </c>
      <c r="L22" s="149">
        <v>14</v>
      </c>
      <c r="M22" s="149">
        <v>15</v>
      </c>
      <c r="N22" s="149">
        <v>15</v>
      </c>
      <c r="O22" s="149">
        <v>16</v>
      </c>
      <c r="P22" s="149">
        <v>16</v>
      </c>
      <c r="Q22" s="149">
        <v>17</v>
      </c>
      <c r="R22" s="149">
        <v>17</v>
      </c>
    </row>
    <row r="23" spans="1:18">
      <c r="A23" s="33" t="s">
        <v>94</v>
      </c>
      <c r="B23" s="106" t="s">
        <v>12</v>
      </c>
      <c r="C23" s="146">
        <v>95.039999999999992</v>
      </c>
      <c r="D23" s="146">
        <v>115.038</v>
      </c>
      <c r="E23" s="146">
        <v>120.38400000000001</v>
      </c>
      <c r="F23" s="146">
        <v>146.59200000000001</v>
      </c>
      <c r="G23" s="146">
        <v>154.44</v>
      </c>
      <c r="H23" s="146">
        <v>154.44</v>
      </c>
      <c r="I23" s="146">
        <v>172.095</v>
      </c>
      <c r="J23" s="146">
        <v>157.5</v>
      </c>
      <c r="K23" s="146">
        <v>128.5</v>
      </c>
      <c r="L23" s="146">
        <v>134.20000000000002</v>
      </c>
      <c r="M23" s="146">
        <v>133.20000000000002</v>
      </c>
      <c r="N23" s="146">
        <v>137</v>
      </c>
      <c r="O23" s="146">
        <v>136</v>
      </c>
      <c r="P23" s="146">
        <v>145.5</v>
      </c>
      <c r="Q23" s="146">
        <v>144.5</v>
      </c>
      <c r="R23" s="146">
        <v>150.19999999999999</v>
      </c>
    </row>
    <row r="24" spans="1:18">
      <c r="A24" s="132" t="s">
        <v>94</v>
      </c>
      <c r="B24" s="136" t="s">
        <v>37</v>
      </c>
      <c r="C24" s="150">
        <v>1083.3842962962963</v>
      </c>
      <c r="D24" s="150">
        <v>1134.3045185185183</v>
      </c>
      <c r="E24" s="150">
        <v>1220.7545121951221</v>
      </c>
      <c r="F24" s="150">
        <v>1261.2874923780487</v>
      </c>
      <c r="G24" s="150">
        <v>1319.1734069599574</v>
      </c>
      <c r="H24" s="150">
        <v>1253.7965000000002</v>
      </c>
      <c r="I24" s="150">
        <v>1329.1169609756096</v>
      </c>
      <c r="J24" s="150">
        <v>1234.1999999999998</v>
      </c>
      <c r="K24" s="150">
        <v>1222.82</v>
      </c>
      <c r="L24" s="150">
        <v>1322.4299999999998</v>
      </c>
      <c r="M24" s="150">
        <v>1331.7799999999997</v>
      </c>
      <c r="N24" s="150">
        <v>1354.8999999999999</v>
      </c>
      <c r="O24" s="150">
        <v>1381.7500000000002</v>
      </c>
      <c r="P24" s="150">
        <v>1433.5200000000002</v>
      </c>
      <c r="Q24" s="150">
        <v>1460.3700000000001</v>
      </c>
      <c r="R24" s="150">
        <v>1505.7</v>
      </c>
    </row>
    <row r="25" spans="1:18">
      <c r="A25" s="32" t="s">
        <v>110</v>
      </c>
      <c r="B25" s="100" t="s">
        <v>106</v>
      </c>
      <c r="C25" s="146">
        <v>28.799999999999997</v>
      </c>
      <c r="D25" s="146">
        <v>29.6</v>
      </c>
      <c r="E25" s="146">
        <v>30.4</v>
      </c>
      <c r="F25" s="146">
        <v>31.200000000000003</v>
      </c>
      <c r="G25" s="146">
        <v>29.2</v>
      </c>
      <c r="H25" s="146">
        <v>31.200000000000006</v>
      </c>
      <c r="I25" s="146">
        <v>29.759999999999998</v>
      </c>
      <c r="J25" s="146">
        <v>30</v>
      </c>
      <c r="K25" s="146">
        <v>30</v>
      </c>
      <c r="L25" s="146">
        <v>31.200000000000003</v>
      </c>
      <c r="M25" s="146">
        <v>31.200000000000003</v>
      </c>
      <c r="N25" s="146">
        <v>32</v>
      </c>
      <c r="O25" s="146">
        <v>32</v>
      </c>
      <c r="P25" s="146">
        <v>34</v>
      </c>
      <c r="Q25" s="146">
        <v>34</v>
      </c>
      <c r="R25" s="146">
        <v>34</v>
      </c>
    </row>
    <row r="26" spans="1:18">
      <c r="A26" s="32" t="s">
        <v>110</v>
      </c>
      <c r="B26" s="100" t="s">
        <v>111</v>
      </c>
      <c r="C26" s="146">
        <v>29.6</v>
      </c>
      <c r="D26" s="146">
        <v>31.200000000000003</v>
      </c>
      <c r="E26" s="146">
        <v>30</v>
      </c>
      <c r="F26" s="146">
        <v>28.799999999999997</v>
      </c>
      <c r="G26" s="146">
        <v>29.6</v>
      </c>
      <c r="H26" s="146">
        <v>28.4</v>
      </c>
      <c r="I26" s="146">
        <v>29</v>
      </c>
      <c r="J26" s="146">
        <v>28.799999999999997</v>
      </c>
      <c r="K26" s="146">
        <v>28.799999999999997</v>
      </c>
      <c r="L26" s="146">
        <v>30</v>
      </c>
      <c r="M26" s="146">
        <v>30</v>
      </c>
      <c r="N26" s="146">
        <v>31.200000000000003</v>
      </c>
      <c r="O26" s="146">
        <v>31.200000000000003</v>
      </c>
      <c r="P26" s="146">
        <v>32</v>
      </c>
      <c r="Q26" s="146">
        <v>32</v>
      </c>
      <c r="R26" s="146">
        <v>34</v>
      </c>
    </row>
    <row r="27" spans="1:18">
      <c r="A27" s="32" t="s">
        <v>110</v>
      </c>
      <c r="B27" s="100" t="s">
        <v>112</v>
      </c>
      <c r="C27" s="146">
        <v>82</v>
      </c>
      <c r="D27" s="146">
        <v>83.12</v>
      </c>
      <c r="E27" s="146">
        <v>84</v>
      </c>
      <c r="F27" s="146">
        <v>81</v>
      </c>
      <c r="G27" s="146">
        <v>96</v>
      </c>
      <c r="H27" s="146">
        <v>98.64</v>
      </c>
      <c r="I27" s="146">
        <v>96.84</v>
      </c>
      <c r="J27" s="146">
        <v>98.399999999999991</v>
      </c>
      <c r="K27" s="146">
        <v>102</v>
      </c>
      <c r="L27" s="146">
        <v>102</v>
      </c>
      <c r="M27" s="146">
        <v>105.6</v>
      </c>
      <c r="N27" s="146">
        <v>105.6</v>
      </c>
      <c r="O27" s="146">
        <v>108</v>
      </c>
      <c r="P27" s="146">
        <v>108</v>
      </c>
      <c r="Q27" s="146">
        <v>114</v>
      </c>
      <c r="R27" s="146">
        <v>114</v>
      </c>
    </row>
    <row r="28" spans="1:18">
      <c r="A28" s="43" t="s">
        <v>110</v>
      </c>
      <c r="B28" s="132" t="s">
        <v>37</v>
      </c>
      <c r="C28" s="150">
        <v>140.4</v>
      </c>
      <c r="D28" s="150">
        <v>143.92000000000002</v>
      </c>
      <c r="E28" s="150">
        <v>144.4</v>
      </c>
      <c r="F28" s="150">
        <v>141</v>
      </c>
      <c r="G28" s="150">
        <v>154.80000000000001</v>
      </c>
      <c r="H28" s="150">
        <v>158.24</v>
      </c>
      <c r="I28" s="150">
        <v>155.6</v>
      </c>
      <c r="J28" s="150">
        <v>157.19999999999999</v>
      </c>
      <c r="K28" s="150">
        <v>160.80000000000001</v>
      </c>
      <c r="L28" s="150">
        <v>163.19999999999999</v>
      </c>
      <c r="M28" s="150">
        <v>166.8</v>
      </c>
      <c r="N28" s="150">
        <v>168.8</v>
      </c>
      <c r="O28" s="150">
        <v>171.2</v>
      </c>
      <c r="P28" s="150">
        <v>174</v>
      </c>
      <c r="Q28" s="150">
        <v>180</v>
      </c>
      <c r="R28" s="150">
        <v>182</v>
      </c>
    </row>
    <row r="29" spans="1:18">
      <c r="A29" s="32" t="s">
        <v>113</v>
      </c>
      <c r="B29" s="151" t="s">
        <v>106</v>
      </c>
      <c r="C29" s="146">
        <v>21.599999999999998</v>
      </c>
      <c r="D29" s="146">
        <v>22.5</v>
      </c>
      <c r="E29" s="146">
        <v>22.5</v>
      </c>
      <c r="F29" s="146">
        <v>22</v>
      </c>
      <c r="G29" s="146">
        <v>23.1</v>
      </c>
      <c r="H29" s="146">
        <v>21.6</v>
      </c>
      <c r="I29" s="146">
        <v>22.95</v>
      </c>
      <c r="J29" s="146">
        <v>23.400000000000002</v>
      </c>
      <c r="K29" s="146">
        <v>23.400000000000002</v>
      </c>
      <c r="L29" s="146">
        <v>24</v>
      </c>
      <c r="M29" s="146">
        <v>24</v>
      </c>
      <c r="N29" s="146">
        <v>24.599999999999998</v>
      </c>
      <c r="O29" s="146">
        <v>24.599999999999998</v>
      </c>
      <c r="P29" s="146">
        <v>25.5</v>
      </c>
      <c r="Q29" s="146">
        <v>25.5</v>
      </c>
      <c r="R29" s="146">
        <v>25.5</v>
      </c>
    </row>
    <row r="30" spans="1:18">
      <c r="A30" s="32" t="s">
        <v>113</v>
      </c>
      <c r="B30" s="151" t="s">
        <v>98</v>
      </c>
      <c r="C30" s="146">
        <v>60</v>
      </c>
      <c r="D30" s="146">
        <v>62.4</v>
      </c>
      <c r="E30" s="146">
        <v>60</v>
      </c>
      <c r="F30" s="146">
        <v>60</v>
      </c>
      <c r="G30" s="146">
        <v>62.4</v>
      </c>
      <c r="H30" s="146">
        <v>53.6</v>
      </c>
      <c r="I30" s="146">
        <v>57.84</v>
      </c>
      <c r="J30" s="146">
        <v>60</v>
      </c>
      <c r="K30" s="146">
        <v>60</v>
      </c>
      <c r="L30" s="146">
        <v>62.4</v>
      </c>
      <c r="M30" s="146">
        <v>62.4</v>
      </c>
      <c r="N30" s="146">
        <v>64</v>
      </c>
      <c r="O30" s="146">
        <v>64</v>
      </c>
      <c r="P30" s="146">
        <v>65.599999999999994</v>
      </c>
      <c r="Q30" s="146">
        <v>65.599999999999994</v>
      </c>
      <c r="R30" s="146">
        <v>67.2</v>
      </c>
    </row>
    <row r="31" spans="1:18">
      <c r="A31" s="32" t="s">
        <v>113</v>
      </c>
      <c r="B31" s="151" t="s">
        <v>98</v>
      </c>
      <c r="C31" s="146">
        <v>56.8</v>
      </c>
      <c r="D31" s="146">
        <v>57.6</v>
      </c>
      <c r="E31" s="146">
        <v>53.9</v>
      </c>
      <c r="F31" s="146">
        <v>55.18</v>
      </c>
      <c r="G31" s="146">
        <v>56</v>
      </c>
      <c r="H31" s="146">
        <v>43.42</v>
      </c>
      <c r="I31" s="146">
        <v>48.54</v>
      </c>
      <c r="J31" s="146">
        <v>49.6</v>
      </c>
      <c r="K31" s="146">
        <v>52</v>
      </c>
      <c r="L31" s="146">
        <v>54.4</v>
      </c>
      <c r="M31" s="146">
        <v>56</v>
      </c>
      <c r="N31" s="146">
        <v>60</v>
      </c>
      <c r="O31" s="146">
        <v>60</v>
      </c>
      <c r="P31" s="146">
        <v>62.4</v>
      </c>
      <c r="Q31" s="146">
        <v>62.4</v>
      </c>
      <c r="R31" s="146">
        <v>64</v>
      </c>
    </row>
    <row r="32" spans="1:18">
      <c r="A32" s="32" t="s">
        <v>113</v>
      </c>
      <c r="B32" s="151" t="s">
        <v>114</v>
      </c>
      <c r="C32" s="146">
        <v>55.3</v>
      </c>
      <c r="D32" s="146">
        <v>58.1</v>
      </c>
      <c r="E32" s="146">
        <v>56.7</v>
      </c>
      <c r="F32" s="146">
        <v>62.4</v>
      </c>
      <c r="G32" s="146">
        <v>64</v>
      </c>
      <c r="H32" s="146">
        <v>57.21</v>
      </c>
      <c r="I32" s="146">
        <v>60.56</v>
      </c>
      <c r="J32" s="146">
        <v>70.2</v>
      </c>
      <c r="K32" s="146">
        <v>70.2</v>
      </c>
      <c r="L32" s="146">
        <v>72</v>
      </c>
      <c r="M32" s="146">
        <v>72</v>
      </c>
      <c r="N32" s="146">
        <v>73.8</v>
      </c>
      <c r="O32" s="146">
        <v>73.8</v>
      </c>
      <c r="P32" s="146">
        <v>76.5</v>
      </c>
      <c r="Q32" s="146">
        <v>76.5</v>
      </c>
      <c r="R32" s="146">
        <v>79.2</v>
      </c>
    </row>
    <row r="33" spans="1:18">
      <c r="A33" s="32" t="s">
        <v>113</v>
      </c>
      <c r="B33" s="151" t="s">
        <v>12</v>
      </c>
      <c r="C33" s="146">
        <v>18.36</v>
      </c>
      <c r="D33" s="146">
        <v>21</v>
      </c>
      <c r="E33" s="146">
        <v>19.5</v>
      </c>
      <c r="F33" s="146">
        <v>27.75</v>
      </c>
      <c r="G33" s="146">
        <v>27.75</v>
      </c>
      <c r="H33" s="146">
        <v>27.75</v>
      </c>
      <c r="I33" s="146">
        <v>28.49</v>
      </c>
      <c r="J33" s="146">
        <v>29.6</v>
      </c>
      <c r="K33" s="146">
        <v>29.6</v>
      </c>
      <c r="L33" s="146">
        <v>30.34</v>
      </c>
      <c r="M33" s="146">
        <v>30.34</v>
      </c>
      <c r="N33" s="146">
        <v>31.45</v>
      </c>
      <c r="O33" s="146">
        <v>31.45</v>
      </c>
      <c r="P33" s="146">
        <v>32.56</v>
      </c>
      <c r="Q33" s="146">
        <v>32.56</v>
      </c>
      <c r="R33" s="146">
        <v>33.299999999999997</v>
      </c>
    </row>
    <row r="34" spans="1:18">
      <c r="A34" s="43" t="s">
        <v>113</v>
      </c>
      <c r="B34" s="133" t="s">
        <v>37</v>
      </c>
      <c r="C34" s="150">
        <v>212.06</v>
      </c>
      <c r="D34" s="150">
        <v>221.6</v>
      </c>
      <c r="E34" s="150">
        <v>212.60000000000002</v>
      </c>
      <c r="F34" s="150">
        <v>227.33</v>
      </c>
      <c r="G34" s="150">
        <v>233.25</v>
      </c>
      <c r="H34" s="150">
        <v>203.58</v>
      </c>
      <c r="I34" s="150">
        <v>218.38000000000002</v>
      </c>
      <c r="J34" s="150">
        <v>232.79999999999998</v>
      </c>
      <c r="K34" s="150">
        <v>235.20000000000002</v>
      </c>
      <c r="L34" s="150">
        <v>243.14000000000001</v>
      </c>
      <c r="M34" s="150">
        <v>244.74</v>
      </c>
      <c r="N34" s="150">
        <v>253.84999999999997</v>
      </c>
      <c r="O34" s="150">
        <v>253.84999999999997</v>
      </c>
      <c r="P34" s="150">
        <v>262.56</v>
      </c>
      <c r="Q34" s="150">
        <v>262.56</v>
      </c>
      <c r="R34" s="150">
        <v>269.2</v>
      </c>
    </row>
    <row r="35" spans="1:18">
      <c r="A35" s="32" t="s">
        <v>115</v>
      </c>
      <c r="B35" s="108" t="s">
        <v>116</v>
      </c>
      <c r="C35" s="146">
        <v>157.5</v>
      </c>
      <c r="D35" s="146">
        <v>161.69999999999999</v>
      </c>
      <c r="E35" s="146">
        <v>165.9</v>
      </c>
      <c r="F35" s="146">
        <v>157.5</v>
      </c>
      <c r="G35" s="146">
        <v>165.9</v>
      </c>
      <c r="H35" s="146">
        <v>159.6</v>
      </c>
      <c r="I35" s="146">
        <v>187.22</v>
      </c>
      <c r="J35" s="146">
        <v>188.6</v>
      </c>
      <c r="K35" s="146">
        <v>188.6</v>
      </c>
      <c r="L35" s="146">
        <v>195.5</v>
      </c>
      <c r="M35" s="146">
        <v>195.5</v>
      </c>
      <c r="N35" s="146">
        <v>202.4</v>
      </c>
      <c r="O35" s="146">
        <v>202.4</v>
      </c>
      <c r="P35" s="146">
        <v>207</v>
      </c>
      <c r="Q35" s="146">
        <v>207</v>
      </c>
      <c r="R35" s="146">
        <v>211.6</v>
      </c>
    </row>
    <row r="36" spans="1:18">
      <c r="A36" s="33" t="s">
        <v>115</v>
      </c>
      <c r="B36" s="108" t="s">
        <v>117</v>
      </c>
      <c r="C36" s="146">
        <v>36.5</v>
      </c>
      <c r="D36" s="146">
        <v>38</v>
      </c>
      <c r="E36" s="146">
        <v>38.15</v>
      </c>
      <c r="F36" s="146">
        <v>53.9</v>
      </c>
      <c r="G36" s="146">
        <v>77</v>
      </c>
      <c r="H36" s="146">
        <v>69</v>
      </c>
      <c r="I36" s="146">
        <v>76.7</v>
      </c>
      <c r="J36" s="146">
        <v>78</v>
      </c>
      <c r="K36" s="146">
        <v>78</v>
      </c>
      <c r="L36" s="146">
        <v>80</v>
      </c>
      <c r="M36" s="146">
        <v>80</v>
      </c>
      <c r="N36" s="146">
        <v>85</v>
      </c>
      <c r="O36" s="146">
        <v>85</v>
      </c>
      <c r="P36" s="146">
        <v>88</v>
      </c>
      <c r="Q36" s="146">
        <v>88</v>
      </c>
      <c r="R36" s="146">
        <v>90</v>
      </c>
    </row>
    <row r="37" spans="1:18">
      <c r="A37" s="33" t="s">
        <v>115</v>
      </c>
      <c r="B37" s="106" t="s">
        <v>12</v>
      </c>
      <c r="C37" s="146">
        <v>0</v>
      </c>
      <c r="D37" s="146">
        <v>0</v>
      </c>
      <c r="E37" s="146">
        <v>0</v>
      </c>
      <c r="F37" s="146">
        <v>0</v>
      </c>
      <c r="G37" s="146">
        <v>0</v>
      </c>
      <c r="H37" s="146">
        <v>0</v>
      </c>
      <c r="I37" s="146">
        <v>0</v>
      </c>
      <c r="J37" s="146">
        <v>0</v>
      </c>
      <c r="K37" s="146">
        <v>0</v>
      </c>
      <c r="L37" s="146">
        <v>0</v>
      </c>
      <c r="M37" s="146">
        <v>0</v>
      </c>
      <c r="N37" s="146">
        <v>0</v>
      </c>
      <c r="O37" s="146">
        <v>0</v>
      </c>
      <c r="P37" s="146">
        <v>0</v>
      </c>
      <c r="Q37" s="146">
        <v>0</v>
      </c>
      <c r="R37" s="146">
        <v>0</v>
      </c>
    </row>
    <row r="38" spans="1:18">
      <c r="A38" s="132" t="s">
        <v>115</v>
      </c>
      <c r="B38" s="133" t="s">
        <v>37</v>
      </c>
      <c r="C38" s="150">
        <v>194</v>
      </c>
      <c r="D38" s="150">
        <v>199.7</v>
      </c>
      <c r="E38" s="150">
        <v>204.05</v>
      </c>
      <c r="F38" s="150">
        <v>211.4</v>
      </c>
      <c r="G38" s="150">
        <v>242.9</v>
      </c>
      <c r="H38" s="150">
        <v>228.6</v>
      </c>
      <c r="I38" s="150">
        <v>263.92</v>
      </c>
      <c r="J38" s="150">
        <v>266.60000000000002</v>
      </c>
      <c r="K38" s="150">
        <v>266.60000000000002</v>
      </c>
      <c r="L38" s="150">
        <v>275.5</v>
      </c>
      <c r="M38" s="150">
        <v>275.5</v>
      </c>
      <c r="N38" s="150">
        <v>287.39999999999998</v>
      </c>
      <c r="O38" s="150">
        <v>287.39999999999998</v>
      </c>
      <c r="P38" s="150">
        <v>295</v>
      </c>
      <c r="Q38" s="150">
        <v>295</v>
      </c>
      <c r="R38" s="150">
        <v>301.60000000000002</v>
      </c>
    </row>
    <row r="39" spans="1:18">
      <c r="A39" s="32" t="s">
        <v>118</v>
      </c>
      <c r="B39" s="39" t="s">
        <v>119</v>
      </c>
      <c r="C39" s="146">
        <v>29.25</v>
      </c>
      <c r="D39" s="146">
        <v>30.375000000000004</v>
      </c>
      <c r="E39" s="146">
        <v>78</v>
      </c>
      <c r="F39" s="146">
        <v>74</v>
      </c>
      <c r="G39" s="146">
        <v>80.099999999999994</v>
      </c>
      <c r="H39" s="146">
        <v>74</v>
      </c>
      <c r="I39" s="146">
        <v>80.5</v>
      </c>
      <c r="J39" s="146">
        <v>82</v>
      </c>
      <c r="K39" s="146">
        <v>85</v>
      </c>
      <c r="L39" s="146">
        <v>85</v>
      </c>
      <c r="M39" s="146">
        <v>88</v>
      </c>
      <c r="N39" s="146">
        <v>88</v>
      </c>
      <c r="O39" s="146">
        <v>90</v>
      </c>
      <c r="P39" s="146">
        <v>90</v>
      </c>
      <c r="Q39" s="146">
        <v>92</v>
      </c>
      <c r="R39" s="146">
        <v>92</v>
      </c>
    </row>
    <row r="40" spans="1:18">
      <c r="A40" s="43" t="s">
        <v>118</v>
      </c>
      <c r="B40" s="133" t="s">
        <v>37</v>
      </c>
      <c r="C40" s="150">
        <v>29.25</v>
      </c>
      <c r="D40" s="150">
        <v>30.375000000000004</v>
      </c>
      <c r="E40" s="150">
        <v>78</v>
      </c>
      <c r="F40" s="150">
        <v>74</v>
      </c>
      <c r="G40" s="150">
        <v>80.099999999999994</v>
      </c>
      <c r="H40" s="150">
        <v>74</v>
      </c>
      <c r="I40" s="150">
        <v>80.5</v>
      </c>
      <c r="J40" s="150">
        <v>82</v>
      </c>
      <c r="K40" s="150">
        <v>85</v>
      </c>
      <c r="L40" s="150">
        <v>85</v>
      </c>
      <c r="M40" s="150">
        <v>88</v>
      </c>
      <c r="N40" s="150">
        <v>88</v>
      </c>
      <c r="O40" s="150">
        <v>90</v>
      </c>
      <c r="P40" s="150">
        <v>90</v>
      </c>
      <c r="Q40" s="150">
        <v>92</v>
      </c>
      <c r="R40" s="150">
        <v>92</v>
      </c>
    </row>
    <row r="41" spans="1:18">
      <c r="A41" s="43" t="s">
        <v>120</v>
      </c>
      <c r="B41" s="133" t="s">
        <v>37</v>
      </c>
      <c r="C41" s="150">
        <v>113.4</v>
      </c>
      <c r="D41" s="150">
        <v>122.4</v>
      </c>
      <c r="E41" s="150">
        <v>133.596</v>
      </c>
      <c r="F41" s="150">
        <v>138.09999999999991</v>
      </c>
      <c r="G41" s="150">
        <v>141.97199999999967</v>
      </c>
      <c r="H41" s="150">
        <v>115.02300000000014</v>
      </c>
      <c r="I41" s="150">
        <v>161.37999999999982</v>
      </c>
      <c r="J41" s="150">
        <v>156</v>
      </c>
      <c r="K41" s="150">
        <v>145.40000000000009</v>
      </c>
      <c r="L41" s="150">
        <v>131.60000000000036</v>
      </c>
      <c r="M41" s="150">
        <v>138.20000000000027</v>
      </c>
      <c r="N41" s="150">
        <v>140</v>
      </c>
      <c r="O41" s="150">
        <v>143.59999999999991</v>
      </c>
      <c r="P41" s="150">
        <v>140.59999999999991</v>
      </c>
      <c r="Q41" s="150">
        <v>146</v>
      </c>
      <c r="R41" s="150">
        <v>144.20000000000027</v>
      </c>
    </row>
    <row r="42" spans="1:18">
      <c r="A42" s="152" t="s">
        <v>26</v>
      </c>
      <c r="B42" s="153" t="s">
        <v>37</v>
      </c>
      <c r="C42" s="154">
        <v>1819.2542962962964</v>
      </c>
      <c r="D42" s="154">
        <v>1907.9595185185185</v>
      </c>
      <c r="E42" s="154">
        <v>2061.9685121951225</v>
      </c>
      <c r="F42" s="154">
        <v>2142.2574923780485</v>
      </c>
      <c r="G42" s="154">
        <v>2261.8954069599572</v>
      </c>
      <c r="H42" s="154">
        <v>2134.8195000000001</v>
      </c>
      <c r="I42" s="154">
        <v>2302.7569609756092</v>
      </c>
      <c r="J42" s="154">
        <v>2248.6</v>
      </c>
      <c r="K42" s="154">
        <v>2256.92</v>
      </c>
      <c r="L42" s="154">
        <v>2383.9700000000003</v>
      </c>
      <c r="M42" s="154">
        <v>2435.02</v>
      </c>
      <c r="N42" s="154">
        <v>2486.4499999999998</v>
      </c>
      <c r="O42" s="154">
        <v>2525.8000000000002</v>
      </c>
      <c r="P42" s="154">
        <v>2596.1800000000003</v>
      </c>
      <c r="Q42" s="154">
        <v>2640.9300000000003</v>
      </c>
      <c r="R42" s="154">
        <v>2700.9500000000003</v>
      </c>
    </row>
    <row r="43" spans="1:18">
      <c r="A43" s="32" t="s">
        <v>121</v>
      </c>
      <c r="B43" s="106" t="s">
        <v>105</v>
      </c>
      <c r="C43" s="146">
        <v>125.8</v>
      </c>
      <c r="D43" s="146">
        <v>127.5</v>
      </c>
      <c r="E43" s="146">
        <v>144</v>
      </c>
      <c r="F43" s="146">
        <v>160</v>
      </c>
      <c r="G43" s="146">
        <v>169.4</v>
      </c>
      <c r="H43" s="146">
        <v>156.80000000000001</v>
      </c>
      <c r="I43" s="146">
        <v>176.4</v>
      </c>
      <c r="J43" s="146">
        <v>183.75</v>
      </c>
      <c r="K43" s="146">
        <v>191.1</v>
      </c>
      <c r="L43" s="146">
        <v>196</v>
      </c>
      <c r="M43" s="146">
        <v>208.25</v>
      </c>
      <c r="N43" s="146">
        <v>208.25</v>
      </c>
      <c r="O43" s="146">
        <v>215.6</v>
      </c>
      <c r="P43" s="146">
        <v>215.6</v>
      </c>
      <c r="Q43" s="146">
        <v>220.5</v>
      </c>
      <c r="R43" s="146">
        <v>220.5</v>
      </c>
    </row>
    <row r="44" spans="1:18">
      <c r="A44" s="32" t="s">
        <v>121</v>
      </c>
      <c r="B44" s="106" t="s">
        <v>122</v>
      </c>
      <c r="C44" s="146">
        <v>21</v>
      </c>
      <c r="D44" s="146">
        <v>22.5</v>
      </c>
      <c r="E44" s="146">
        <v>24</v>
      </c>
      <c r="F44" s="146">
        <v>23.7</v>
      </c>
      <c r="G44" s="146">
        <v>26.37</v>
      </c>
      <c r="H44" s="146">
        <v>21.9</v>
      </c>
      <c r="I44" s="146">
        <v>22.5</v>
      </c>
      <c r="J44" s="146">
        <v>23.4</v>
      </c>
      <c r="K44" s="146">
        <v>23.4</v>
      </c>
      <c r="L44" s="146">
        <v>24</v>
      </c>
      <c r="M44" s="146">
        <v>24</v>
      </c>
      <c r="N44" s="146">
        <v>24.6</v>
      </c>
      <c r="O44" s="146">
        <v>24.6</v>
      </c>
      <c r="P44" s="146">
        <v>25.5</v>
      </c>
      <c r="Q44" s="146">
        <v>25.5</v>
      </c>
      <c r="R44" s="146">
        <v>26.4</v>
      </c>
    </row>
    <row r="45" spans="1:18">
      <c r="A45" s="32" t="s">
        <v>121</v>
      </c>
      <c r="B45" s="106" t="s">
        <v>123</v>
      </c>
      <c r="C45" s="146">
        <v>30</v>
      </c>
      <c r="D45" s="146">
        <v>30.67</v>
      </c>
      <c r="E45" s="146">
        <v>32</v>
      </c>
      <c r="F45" s="146">
        <v>32.4</v>
      </c>
      <c r="G45" s="146">
        <v>34.270000000000003</v>
      </c>
      <c r="H45" s="146">
        <v>23.6</v>
      </c>
      <c r="I45" s="146">
        <v>26.16</v>
      </c>
      <c r="J45" s="146">
        <v>27.2</v>
      </c>
      <c r="K45" s="146">
        <v>27.2</v>
      </c>
      <c r="L45" s="146">
        <v>28</v>
      </c>
      <c r="M45" s="146">
        <v>28</v>
      </c>
      <c r="N45" s="146">
        <v>28.8</v>
      </c>
      <c r="O45" s="146">
        <v>28.8</v>
      </c>
      <c r="P45" s="146">
        <v>30</v>
      </c>
      <c r="Q45" s="146">
        <v>30</v>
      </c>
      <c r="R45" s="146">
        <v>31.2</v>
      </c>
    </row>
    <row r="46" spans="1:18">
      <c r="A46" s="32" t="s">
        <v>121</v>
      </c>
      <c r="B46" s="106" t="s">
        <v>12</v>
      </c>
      <c r="C46" s="146">
        <v>31.5</v>
      </c>
      <c r="D46" s="146">
        <v>32.4</v>
      </c>
      <c r="E46" s="146">
        <v>33.299999999999997</v>
      </c>
      <c r="F46" s="146">
        <v>33.75</v>
      </c>
      <c r="G46" s="146">
        <v>38.93</v>
      </c>
      <c r="H46" s="146">
        <v>35.1</v>
      </c>
      <c r="I46" s="146">
        <v>36</v>
      </c>
      <c r="J46" s="146">
        <v>36.9</v>
      </c>
      <c r="K46" s="146">
        <v>36.9</v>
      </c>
      <c r="L46" s="146">
        <v>38.25</v>
      </c>
      <c r="M46" s="146">
        <v>38.25</v>
      </c>
      <c r="N46" s="146">
        <v>39.6</v>
      </c>
      <c r="O46" s="146">
        <v>39.6</v>
      </c>
      <c r="P46" s="146">
        <v>40.5</v>
      </c>
      <c r="Q46" s="146">
        <v>40.5</v>
      </c>
      <c r="R46" s="146">
        <v>40.5</v>
      </c>
    </row>
    <row r="47" spans="1:18">
      <c r="A47" s="43" t="s">
        <v>121</v>
      </c>
      <c r="B47" s="133" t="s">
        <v>37</v>
      </c>
      <c r="C47" s="155">
        <v>208.3</v>
      </c>
      <c r="D47" s="155">
        <v>213.07000000000002</v>
      </c>
      <c r="E47" s="155">
        <v>233.3</v>
      </c>
      <c r="F47" s="155">
        <v>249.85</v>
      </c>
      <c r="G47" s="155">
        <v>268.97000000000003</v>
      </c>
      <c r="H47" s="155">
        <v>237.4</v>
      </c>
      <c r="I47" s="155">
        <v>261.06</v>
      </c>
      <c r="J47" s="155">
        <v>271.25</v>
      </c>
      <c r="K47" s="155">
        <v>278.59999999999997</v>
      </c>
      <c r="L47" s="155">
        <v>286.25</v>
      </c>
      <c r="M47" s="155">
        <v>298.5</v>
      </c>
      <c r="N47" s="155">
        <v>301.25</v>
      </c>
      <c r="O47" s="155">
        <v>308.60000000000002</v>
      </c>
      <c r="P47" s="155">
        <v>311.60000000000002</v>
      </c>
      <c r="Q47" s="155">
        <v>316.5</v>
      </c>
      <c r="R47" s="155">
        <v>318.60000000000002</v>
      </c>
    </row>
    <row r="48" spans="1:18">
      <c r="A48" s="32" t="s">
        <v>124</v>
      </c>
      <c r="B48" s="106" t="s">
        <v>125</v>
      </c>
      <c r="C48" s="146">
        <v>7</v>
      </c>
      <c r="D48" s="146">
        <v>7.5</v>
      </c>
      <c r="E48" s="146">
        <v>7.8899999999999988</v>
      </c>
      <c r="F48" s="146">
        <v>24</v>
      </c>
      <c r="G48" s="146">
        <v>24.46</v>
      </c>
      <c r="H48" s="146">
        <v>22.08</v>
      </c>
      <c r="I48" s="146">
        <v>23.904</v>
      </c>
      <c r="J48" s="146">
        <v>24.96</v>
      </c>
      <c r="K48" s="146">
        <v>24.96</v>
      </c>
      <c r="L48" s="146">
        <v>25.6</v>
      </c>
      <c r="M48" s="146">
        <v>25.6</v>
      </c>
      <c r="N48" s="146">
        <v>27.2</v>
      </c>
      <c r="O48" s="146">
        <v>27.2</v>
      </c>
      <c r="P48" s="146">
        <v>28.16</v>
      </c>
      <c r="Q48" s="146">
        <v>28.16</v>
      </c>
      <c r="R48" s="146">
        <v>28.8</v>
      </c>
    </row>
    <row r="49" spans="1:18">
      <c r="A49" s="43" t="s">
        <v>124</v>
      </c>
      <c r="B49" s="133" t="s">
        <v>37</v>
      </c>
      <c r="C49" s="155">
        <v>7</v>
      </c>
      <c r="D49" s="155">
        <v>7.5</v>
      </c>
      <c r="E49" s="155">
        <v>7.8899999999999988</v>
      </c>
      <c r="F49" s="155">
        <v>24</v>
      </c>
      <c r="G49" s="155">
        <v>24.46</v>
      </c>
      <c r="H49" s="155">
        <v>22.08</v>
      </c>
      <c r="I49" s="155">
        <v>23.904</v>
      </c>
      <c r="J49" s="155">
        <v>24.96</v>
      </c>
      <c r="K49" s="155">
        <v>24.96</v>
      </c>
      <c r="L49" s="155">
        <v>25.6</v>
      </c>
      <c r="M49" s="155">
        <v>25.6</v>
      </c>
      <c r="N49" s="155">
        <v>27.2</v>
      </c>
      <c r="O49" s="155">
        <v>27.2</v>
      </c>
      <c r="P49" s="155">
        <v>28.16</v>
      </c>
      <c r="Q49" s="155">
        <v>28.16</v>
      </c>
      <c r="R49" s="155">
        <v>28.8</v>
      </c>
    </row>
    <row r="50" spans="1:18">
      <c r="A50" s="32" t="s">
        <v>126</v>
      </c>
      <c r="B50" s="106" t="s">
        <v>105</v>
      </c>
      <c r="C50" s="146">
        <v>14</v>
      </c>
      <c r="D50" s="146">
        <v>14.399999999999999</v>
      </c>
      <c r="E50" s="146">
        <v>14.534000000000001</v>
      </c>
      <c r="F50" s="146">
        <v>14.8</v>
      </c>
      <c r="G50" s="146">
        <v>15</v>
      </c>
      <c r="H50" s="146">
        <v>13.600000000000001</v>
      </c>
      <c r="I50" s="146">
        <v>14.200000000000003</v>
      </c>
      <c r="J50" s="146">
        <v>15</v>
      </c>
      <c r="K50" s="146">
        <v>15</v>
      </c>
      <c r="L50" s="146">
        <v>15.600000000000001</v>
      </c>
      <c r="M50" s="146">
        <v>15.600000000000001</v>
      </c>
      <c r="N50" s="146">
        <v>16</v>
      </c>
      <c r="O50" s="146">
        <v>16</v>
      </c>
      <c r="P50" s="146">
        <v>16.399999999999999</v>
      </c>
      <c r="Q50" s="146">
        <v>16.399999999999999</v>
      </c>
      <c r="R50" s="146">
        <v>17</v>
      </c>
    </row>
    <row r="51" spans="1:18">
      <c r="A51" s="32" t="s">
        <v>126</v>
      </c>
      <c r="B51" s="106" t="s">
        <v>193</v>
      </c>
      <c r="C51" s="146">
        <v>14.62</v>
      </c>
      <c r="D51" s="146">
        <v>14.64</v>
      </c>
      <c r="E51" s="146">
        <v>14.8</v>
      </c>
      <c r="F51" s="146">
        <v>15.8</v>
      </c>
      <c r="G51" s="146">
        <v>16.422000000000001</v>
      </c>
      <c r="H51" s="146">
        <v>14.399999999999999</v>
      </c>
      <c r="I51" s="146">
        <v>15.4</v>
      </c>
      <c r="J51" s="146">
        <v>15.600000000000001</v>
      </c>
      <c r="K51" s="146">
        <v>15.600000000000001</v>
      </c>
      <c r="L51" s="146">
        <v>16</v>
      </c>
      <c r="M51" s="146">
        <v>16</v>
      </c>
      <c r="N51" s="146">
        <v>17</v>
      </c>
      <c r="O51" s="146">
        <v>17</v>
      </c>
      <c r="P51" s="146">
        <v>17.600000000000001</v>
      </c>
      <c r="Q51" s="146">
        <v>17.600000000000001</v>
      </c>
      <c r="R51" s="146">
        <v>18</v>
      </c>
    </row>
    <row r="52" spans="1:18">
      <c r="A52" s="43" t="s">
        <v>126</v>
      </c>
      <c r="B52" s="133" t="s">
        <v>37</v>
      </c>
      <c r="C52" s="155">
        <v>28.619999999999997</v>
      </c>
      <c r="D52" s="155">
        <v>29.04</v>
      </c>
      <c r="E52" s="155">
        <v>29.334000000000003</v>
      </c>
      <c r="F52" s="155">
        <v>30.6</v>
      </c>
      <c r="G52" s="155">
        <v>31.422000000000001</v>
      </c>
      <c r="H52" s="155">
        <v>28</v>
      </c>
      <c r="I52" s="155">
        <v>29.6</v>
      </c>
      <c r="J52" s="155">
        <v>30.6</v>
      </c>
      <c r="K52" s="155">
        <v>30.6</v>
      </c>
      <c r="L52" s="155">
        <v>31.6</v>
      </c>
      <c r="M52" s="155">
        <v>31.6</v>
      </c>
      <c r="N52" s="155">
        <v>33</v>
      </c>
      <c r="O52" s="155">
        <v>33</v>
      </c>
      <c r="P52" s="155">
        <v>34</v>
      </c>
      <c r="Q52" s="155">
        <v>34</v>
      </c>
      <c r="R52" s="155">
        <v>35</v>
      </c>
    </row>
    <row r="53" spans="1:18">
      <c r="A53" s="100" t="s">
        <v>128</v>
      </c>
      <c r="B53" s="39" t="s">
        <v>107</v>
      </c>
      <c r="C53" s="146">
        <v>37</v>
      </c>
      <c r="D53" s="146">
        <v>37.5</v>
      </c>
      <c r="E53" s="146">
        <v>38.11</v>
      </c>
      <c r="F53" s="146">
        <v>91.89</v>
      </c>
      <c r="G53" s="146">
        <v>90.800000000000011</v>
      </c>
      <c r="H53" s="146">
        <v>73.200000000000017</v>
      </c>
      <c r="I53" s="146">
        <v>78.000000000000014</v>
      </c>
      <c r="J53" s="146">
        <v>81.600000000000009</v>
      </c>
      <c r="K53" s="146">
        <v>81.600000000000009</v>
      </c>
      <c r="L53" s="146">
        <v>84</v>
      </c>
      <c r="M53" s="146">
        <v>84</v>
      </c>
      <c r="N53" s="146">
        <v>86.399999999999991</v>
      </c>
      <c r="O53" s="146">
        <v>86.399999999999991</v>
      </c>
      <c r="P53" s="146">
        <v>90</v>
      </c>
      <c r="Q53" s="146">
        <v>90</v>
      </c>
      <c r="R53" s="146">
        <v>96</v>
      </c>
    </row>
    <row r="54" spans="1:18">
      <c r="A54" s="136" t="s">
        <v>128</v>
      </c>
      <c r="B54" s="133" t="s">
        <v>37</v>
      </c>
      <c r="C54" s="138">
        <v>37</v>
      </c>
      <c r="D54" s="138">
        <v>37.5</v>
      </c>
      <c r="E54" s="138">
        <v>38.11</v>
      </c>
      <c r="F54" s="138">
        <v>91.89</v>
      </c>
      <c r="G54" s="138">
        <v>90.800000000000011</v>
      </c>
      <c r="H54" s="138">
        <v>73.200000000000017</v>
      </c>
      <c r="I54" s="138">
        <v>78.000000000000014</v>
      </c>
      <c r="J54" s="138">
        <v>81.600000000000009</v>
      </c>
      <c r="K54" s="138">
        <v>81.600000000000009</v>
      </c>
      <c r="L54" s="138">
        <v>84</v>
      </c>
      <c r="M54" s="138">
        <v>84</v>
      </c>
      <c r="N54" s="138">
        <v>86.399999999999991</v>
      </c>
      <c r="O54" s="138">
        <v>86.399999999999991</v>
      </c>
      <c r="P54" s="138">
        <v>90</v>
      </c>
      <c r="Q54" s="138">
        <v>90</v>
      </c>
      <c r="R54" s="138">
        <v>96</v>
      </c>
    </row>
    <row r="55" spans="1:18">
      <c r="A55" s="32" t="s">
        <v>129</v>
      </c>
      <c r="B55" s="106" t="s">
        <v>125</v>
      </c>
      <c r="C55" s="146">
        <v>49.699999999999996</v>
      </c>
      <c r="D55" s="146">
        <v>51.8</v>
      </c>
      <c r="E55" s="146">
        <v>54.6</v>
      </c>
      <c r="F55" s="146">
        <v>73</v>
      </c>
      <c r="G55" s="146">
        <v>75</v>
      </c>
      <c r="H55" s="146">
        <v>72.000000000000014</v>
      </c>
      <c r="I55" s="146">
        <v>80.2</v>
      </c>
      <c r="J55" s="146">
        <v>82</v>
      </c>
      <c r="K55" s="146">
        <v>82</v>
      </c>
      <c r="L55" s="146">
        <v>85</v>
      </c>
      <c r="M55" s="146">
        <v>85</v>
      </c>
      <c r="N55" s="146">
        <v>88</v>
      </c>
      <c r="O55" s="146">
        <v>88</v>
      </c>
      <c r="P55" s="146">
        <v>90</v>
      </c>
      <c r="Q55" s="146">
        <v>90</v>
      </c>
      <c r="R55" s="146">
        <v>95</v>
      </c>
    </row>
    <row r="56" spans="1:18">
      <c r="A56" s="43" t="s">
        <v>129</v>
      </c>
      <c r="B56" s="133" t="s">
        <v>37</v>
      </c>
      <c r="C56" s="138">
        <v>49.699999999999996</v>
      </c>
      <c r="D56" s="138">
        <v>51.8</v>
      </c>
      <c r="E56" s="138">
        <v>54.6</v>
      </c>
      <c r="F56" s="138">
        <v>73</v>
      </c>
      <c r="G56" s="138">
        <v>75</v>
      </c>
      <c r="H56" s="138">
        <v>72.000000000000014</v>
      </c>
      <c r="I56" s="138">
        <v>80.2</v>
      </c>
      <c r="J56" s="138">
        <v>82</v>
      </c>
      <c r="K56" s="138">
        <v>82</v>
      </c>
      <c r="L56" s="138">
        <v>85</v>
      </c>
      <c r="M56" s="138">
        <v>85</v>
      </c>
      <c r="N56" s="138">
        <v>88</v>
      </c>
      <c r="O56" s="138">
        <v>88</v>
      </c>
      <c r="P56" s="138">
        <v>90</v>
      </c>
      <c r="Q56" s="138">
        <v>90</v>
      </c>
      <c r="R56" s="138">
        <v>95</v>
      </c>
    </row>
    <row r="57" spans="1:18">
      <c r="A57" s="32" t="s">
        <v>130</v>
      </c>
      <c r="B57" s="39" t="s">
        <v>131</v>
      </c>
      <c r="C57" s="146">
        <v>19.5</v>
      </c>
      <c r="D57" s="146">
        <v>20.400000000000002</v>
      </c>
      <c r="E57" s="146">
        <v>20.7</v>
      </c>
      <c r="F57" s="146">
        <v>21</v>
      </c>
      <c r="G57" s="146">
        <v>21.27</v>
      </c>
      <c r="H57" s="146">
        <v>20.400000000000002</v>
      </c>
      <c r="I57" s="146">
        <v>23.400000000000002</v>
      </c>
      <c r="J57" s="146">
        <v>23.400000000000002</v>
      </c>
      <c r="K57" s="146">
        <v>23.400000000000002</v>
      </c>
      <c r="L57" s="146">
        <v>24</v>
      </c>
      <c r="M57" s="146">
        <v>24</v>
      </c>
      <c r="N57" s="146">
        <v>24.599999999999998</v>
      </c>
      <c r="O57" s="146">
        <v>24.599999999999998</v>
      </c>
      <c r="P57" s="146">
        <v>25.5</v>
      </c>
      <c r="Q57" s="146">
        <v>25.5</v>
      </c>
      <c r="R57" s="146">
        <v>26.4</v>
      </c>
    </row>
    <row r="58" spans="1:18">
      <c r="A58" s="43" t="s">
        <v>130</v>
      </c>
      <c r="B58" s="133" t="s">
        <v>37</v>
      </c>
      <c r="C58" s="138">
        <v>19.5</v>
      </c>
      <c r="D58" s="138">
        <v>20.400000000000002</v>
      </c>
      <c r="E58" s="138">
        <v>20.7</v>
      </c>
      <c r="F58" s="138">
        <v>21</v>
      </c>
      <c r="G58" s="138">
        <v>21.27</v>
      </c>
      <c r="H58" s="138">
        <v>20.400000000000002</v>
      </c>
      <c r="I58" s="138">
        <v>23.400000000000002</v>
      </c>
      <c r="J58" s="138">
        <v>23.400000000000002</v>
      </c>
      <c r="K58" s="138">
        <v>23.400000000000002</v>
      </c>
      <c r="L58" s="138">
        <v>24</v>
      </c>
      <c r="M58" s="138">
        <v>24</v>
      </c>
      <c r="N58" s="138">
        <v>24.599999999999998</v>
      </c>
      <c r="O58" s="138">
        <v>24.599999999999998</v>
      </c>
      <c r="P58" s="138">
        <v>25.5</v>
      </c>
      <c r="Q58" s="138">
        <v>25.5</v>
      </c>
      <c r="R58" s="138">
        <v>26.4</v>
      </c>
    </row>
    <row r="59" spans="1:18">
      <c r="A59" s="33" t="s">
        <v>132</v>
      </c>
      <c r="B59" s="1" t="s">
        <v>133</v>
      </c>
      <c r="C59" s="146">
        <v>44.4</v>
      </c>
      <c r="D59" s="146">
        <v>45.6</v>
      </c>
      <c r="E59" s="146">
        <v>45</v>
      </c>
      <c r="F59" s="146">
        <v>49.2</v>
      </c>
      <c r="G59" s="146">
        <v>48.710000000000008</v>
      </c>
      <c r="H59" s="146">
        <v>44.4</v>
      </c>
      <c r="I59" s="146">
        <v>45</v>
      </c>
      <c r="J59" s="146">
        <v>46.800000000000004</v>
      </c>
      <c r="K59" s="146">
        <v>46.800000000000004</v>
      </c>
      <c r="L59" s="146">
        <v>48</v>
      </c>
      <c r="M59" s="146">
        <v>48</v>
      </c>
      <c r="N59" s="146">
        <v>49.199999999999996</v>
      </c>
      <c r="O59" s="146">
        <v>49.199999999999996</v>
      </c>
      <c r="P59" s="146">
        <v>51</v>
      </c>
      <c r="Q59" s="146">
        <v>51</v>
      </c>
      <c r="R59" s="146">
        <v>52.8</v>
      </c>
    </row>
    <row r="60" spans="1:18">
      <c r="A60" s="132" t="s">
        <v>132</v>
      </c>
      <c r="B60" s="156" t="s">
        <v>37</v>
      </c>
      <c r="C60" s="138">
        <v>44.4</v>
      </c>
      <c r="D60" s="138">
        <v>45.6</v>
      </c>
      <c r="E60" s="138">
        <v>45</v>
      </c>
      <c r="F60" s="138">
        <v>49.2</v>
      </c>
      <c r="G60" s="138">
        <v>48.710000000000008</v>
      </c>
      <c r="H60" s="138">
        <v>44.4</v>
      </c>
      <c r="I60" s="138">
        <v>45</v>
      </c>
      <c r="J60" s="138">
        <v>46.800000000000004</v>
      </c>
      <c r="K60" s="138">
        <v>46.800000000000004</v>
      </c>
      <c r="L60" s="138">
        <v>48</v>
      </c>
      <c r="M60" s="138">
        <v>48</v>
      </c>
      <c r="N60" s="138">
        <v>49.199999999999996</v>
      </c>
      <c r="O60" s="138">
        <v>49.199999999999996</v>
      </c>
      <c r="P60" s="138">
        <v>51</v>
      </c>
      <c r="Q60" s="138">
        <v>51</v>
      </c>
      <c r="R60" s="138">
        <v>52.8</v>
      </c>
    </row>
    <row r="61" spans="1:18">
      <c r="A61" s="32" t="s">
        <v>134</v>
      </c>
      <c r="B61" s="37" t="s">
        <v>135</v>
      </c>
      <c r="C61" s="146">
        <v>43.8</v>
      </c>
      <c r="D61" s="146">
        <v>45</v>
      </c>
      <c r="E61" s="146">
        <v>43.8</v>
      </c>
      <c r="F61" s="146">
        <v>40.800000000000004</v>
      </c>
      <c r="G61" s="146">
        <v>44.4</v>
      </c>
      <c r="H61" s="146">
        <v>42.000000000000007</v>
      </c>
      <c r="I61" s="146">
        <v>47.400000000000006</v>
      </c>
      <c r="J61" s="146">
        <v>48</v>
      </c>
      <c r="K61" s="146">
        <v>48</v>
      </c>
      <c r="L61" s="146">
        <v>49.199999999999996</v>
      </c>
      <c r="M61" s="146">
        <v>49.199999999999996</v>
      </c>
      <c r="N61" s="146">
        <v>51</v>
      </c>
      <c r="O61" s="146">
        <v>51</v>
      </c>
      <c r="P61" s="146">
        <v>52.8</v>
      </c>
      <c r="Q61" s="146">
        <v>52.8</v>
      </c>
      <c r="R61" s="146">
        <v>54</v>
      </c>
    </row>
    <row r="62" spans="1:18">
      <c r="A62" s="32" t="s">
        <v>134</v>
      </c>
      <c r="B62" s="128" t="s">
        <v>12</v>
      </c>
      <c r="C62" s="146">
        <v>24.8</v>
      </c>
      <c r="D62" s="146">
        <v>25.6</v>
      </c>
      <c r="E62" s="146">
        <v>26.8</v>
      </c>
      <c r="F62" s="146">
        <v>24.4</v>
      </c>
      <c r="G62" s="146">
        <v>25.6</v>
      </c>
      <c r="H62" s="146">
        <v>20.133333333333333</v>
      </c>
      <c r="I62" s="146">
        <v>22.933333333333334</v>
      </c>
      <c r="J62" s="146">
        <v>24</v>
      </c>
      <c r="K62" s="146">
        <v>24</v>
      </c>
      <c r="L62" s="146">
        <v>26</v>
      </c>
      <c r="M62" s="146">
        <v>26</v>
      </c>
      <c r="N62" s="146">
        <v>27.200000000000003</v>
      </c>
      <c r="O62" s="146">
        <v>27.200000000000003</v>
      </c>
      <c r="P62" s="146">
        <v>28</v>
      </c>
      <c r="Q62" s="146">
        <v>28</v>
      </c>
      <c r="R62" s="146">
        <v>28.799999999999997</v>
      </c>
    </row>
    <row r="63" spans="1:18">
      <c r="A63" s="43" t="s">
        <v>134</v>
      </c>
      <c r="B63" s="156" t="s">
        <v>37</v>
      </c>
      <c r="C63" s="138">
        <v>68.599999999999994</v>
      </c>
      <c r="D63" s="138">
        <v>70.599999999999994</v>
      </c>
      <c r="E63" s="138">
        <v>70.599999999999994</v>
      </c>
      <c r="F63" s="138">
        <v>65.2</v>
      </c>
      <c r="G63" s="138">
        <v>70</v>
      </c>
      <c r="H63" s="138">
        <v>62.13333333333334</v>
      </c>
      <c r="I63" s="138">
        <v>70.333333333333343</v>
      </c>
      <c r="J63" s="138">
        <v>72</v>
      </c>
      <c r="K63" s="138">
        <v>72</v>
      </c>
      <c r="L63" s="138">
        <v>75.199999999999989</v>
      </c>
      <c r="M63" s="138">
        <v>75.199999999999989</v>
      </c>
      <c r="N63" s="138">
        <v>78.2</v>
      </c>
      <c r="O63" s="138">
        <v>78.2</v>
      </c>
      <c r="P63" s="138">
        <v>80.8</v>
      </c>
      <c r="Q63" s="138">
        <v>80.8</v>
      </c>
      <c r="R63" s="138">
        <v>82.8</v>
      </c>
    </row>
    <row r="64" spans="1:18">
      <c r="A64" s="43" t="s">
        <v>136</v>
      </c>
      <c r="B64" s="156" t="s">
        <v>37</v>
      </c>
      <c r="C64" s="150">
        <v>62.400000000000006</v>
      </c>
      <c r="D64" s="150">
        <v>66.239999999999995</v>
      </c>
      <c r="E64" s="150">
        <v>63.36</v>
      </c>
      <c r="F64" s="150">
        <v>65.28</v>
      </c>
      <c r="G64" s="150">
        <v>65.28</v>
      </c>
      <c r="H64" s="150">
        <v>61.44</v>
      </c>
      <c r="I64" s="150">
        <v>65.28</v>
      </c>
      <c r="J64" s="150">
        <v>67.199999999999989</v>
      </c>
      <c r="K64" s="150">
        <v>67.199999999999989</v>
      </c>
      <c r="L64" s="150">
        <v>69.12</v>
      </c>
      <c r="M64" s="150">
        <v>69.12</v>
      </c>
      <c r="N64" s="150">
        <v>72</v>
      </c>
      <c r="O64" s="150">
        <v>72</v>
      </c>
      <c r="P64" s="150">
        <v>74.88</v>
      </c>
      <c r="Q64" s="150">
        <v>74.88</v>
      </c>
      <c r="R64" s="150">
        <v>76.800000000000011</v>
      </c>
    </row>
    <row r="65" spans="1:18">
      <c r="A65" s="43" t="s">
        <v>29</v>
      </c>
      <c r="B65" s="156" t="s">
        <v>37</v>
      </c>
      <c r="C65" s="157">
        <v>525.52</v>
      </c>
      <c r="D65" s="157">
        <v>541.75</v>
      </c>
      <c r="E65" s="157">
        <v>562.89400000000001</v>
      </c>
      <c r="F65" s="157">
        <v>670.0200000000001</v>
      </c>
      <c r="G65" s="157">
        <v>695.91200000000003</v>
      </c>
      <c r="H65" s="157">
        <v>621.05333333333328</v>
      </c>
      <c r="I65" s="157">
        <v>676.77733333333333</v>
      </c>
      <c r="J65" s="157">
        <v>699.81</v>
      </c>
      <c r="K65" s="157">
        <v>707.15999999999985</v>
      </c>
      <c r="L65" s="157">
        <v>728.7700000000001</v>
      </c>
      <c r="M65" s="157">
        <v>741.0200000000001</v>
      </c>
      <c r="N65" s="157">
        <v>759.85</v>
      </c>
      <c r="O65" s="157">
        <v>767.20000000000016</v>
      </c>
      <c r="P65" s="157">
        <v>785.93999999999994</v>
      </c>
      <c r="Q65" s="157">
        <v>790.84</v>
      </c>
      <c r="R65" s="157">
        <v>812.2</v>
      </c>
    </row>
    <row r="66" spans="1:18">
      <c r="A66" s="32" t="s">
        <v>137</v>
      </c>
      <c r="B66" s="128" t="s">
        <v>125</v>
      </c>
      <c r="C66" s="146">
        <v>102.87</v>
      </c>
      <c r="D66" s="146">
        <v>101.60000000000001</v>
      </c>
      <c r="E66" s="146">
        <v>95.25</v>
      </c>
      <c r="F66" s="146">
        <v>91.44</v>
      </c>
      <c r="G66" s="146">
        <v>93.98</v>
      </c>
      <c r="H66" s="146">
        <v>86.36</v>
      </c>
      <c r="I66" s="146">
        <v>91.44</v>
      </c>
      <c r="J66" s="146">
        <v>95.25</v>
      </c>
      <c r="K66" s="146">
        <v>95.25</v>
      </c>
      <c r="L66" s="146">
        <v>99.06</v>
      </c>
      <c r="M66" s="146">
        <v>99.06</v>
      </c>
      <c r="N66" s="146">
        <v>101.60000000000001</v>
      </c>
      <c r="O66" s="146">
        <v>101.60000000000001</v>
      </c>
      <c r="P66" s="146">
        <v>107.95</v>
      </c>
      <c r="Q66" s="146">
        <v>107.95</v>
      </c>
      <c r="R66" s="146">
        <v>111.76</v>
      </c>
    </row>
    <row r="67" spans="1:18">
      <c r="A67" s="32" t="s">
        <v>137</v>
      </c>
      <c r="B67" s="158" t="s">
        <v>105</v>
      </c>
      <c r="C67" s="146">
        <v>125.8</v>
      </c>
      <c r="D67" s="146">
        <v>127.5</v>
      </c>
      <c r="E67" s="146">
        <v>127.84</v>
      </c>
      <c r="F67" s="146">
        <v>128.82599999999999</v>
      </c>
      <c r="G67" s="146">
        <v>127.5</v>
      </c>
      <c r="H67" s="146">
        <v>108.8</v>
      </c>
      <c r="I67" s="146">
        <v>115.60000000000001</v>
      </c>
      <c r="J67" s="146">
        <v>118.99999999999999</v>
      </c>
      <c r="K67" s="146">
        <v>118.99999999999999</v>
      </c>
      <c r="L67" s="146">
        <v>122.39999999999999</v>
      </c>
      <c r="M67" s="146">
        <v>122.39999999999999</v>
      </c>
      <c r="N67" s="146">
        <v>127.5</v>
      </c>
      <c r="O67" s="146">
        <v>127.5</v>
      </c>
      <c r="P67" s="146">
        <v>132.6</v>
      </c>
      <c r="Q67" s="146">
        <v>132.6</v>
      </c>
      <c r="R67" s="146">
        <v>136</v>
      </c>
    </row>
    <row r="68" spans="1:18">
      <c r="A68" s="33" t="s">
        <v>137</v>
      </c>
      <c r="B68" s="131" t="s">
        <v>138</v>
      </c>
      <c r="C68" s="146">
        <v>43.764705882352942</v>
      </c>
      <c r="D68" s="146">
        <v>44.470588235294116</v>
      </c>
      <c r="E68" s="146">
        <v>45</v>
      </c>
      <c r="F68" s="146">
        <v>42.599999999999994</v>
      </c>
      <c r="G68" s="146">
        <v>47.400000000000006</v>
      </c>
      <c r="H68" s="146">
        <v>43.199999999999996</v>
      </c>
      <c r="I68" s="146">
        <v>44.4</v>
      </c>
      <c r="J68" s="146">
        <v>45</v>
      </c>
      <c r="K68" s="146">
        <v>45</v>
      </c>
      <c r="L68" s="146">
        <v>48</v>
      </c>
      <c r="M68" s="146">
        <v>48</v>
      </c>
      <c r="N68" s="146">
        <v>49.199999999999996</v>
      </c>
      <c r="O68" s="146">
        <v>49.199999999999996</v>
      </c>
      <c r="P68" s="146">
        <v>51</v>
      </c>
      <c r="Q68" s="146">
        <v>51</v>
      </c>
      <c r="R68" s="146">
        <v>52.8</v>
      </c>
    </row>
    <row r="69" spans="1:18">
      <c r="A69" s="33" t="s">
        <v>137</v>
      </c>
      <c r="B69" s="159" t="s">
        <v>107</v>
      </c>
      <c r="C69" s="146">
        <v>49</v>
      </c>
      <c r="D69" s="146">
        <v>51.8</v>
      </c>
      <c r="E69" s="146">
        <v>50.4</v>
      </c>
      <c r="F69" s="146">
        <v>49</v>
      </c>
      <c r="G69" s="146">
        <v>51.300000000000004</v>
      </c>
      <c r="H69" s="146">
        <v>49</v>
      </c>
      <c r="I69" s="146">
        <v>47.6</v>
      </c>
      <c r="J69" s="146">
        <v>49</v>
      </c>
      <c r="K69" s="146">
        <v>49</v>
      </c>
      <c r="L69" s="146">
        <v>50.4</v>
      </c>
      <c r="M69" s="146">
        <v>50.4</v>
      </c>
      <c r="N69" s="146">
        <v>52.5</v>
      </c>
      <c r="O69" s="146">
        <v>52.5</v>
      </c>
      <c r="P69" s="146">
        <v>54.6</v>
      </c>
      <c r="Q69" s="146">
        <v>54.6</v>
      </c>
      <c r="R69" s="146">
        <v>56</v>
      </c>
    </row>
    <row r="70" spans="1:18">
      <c r="A70" s="33" t="s">
        <v>137</v>
      </c>
      <c r="B70" s="128" t="s">
        <v>12</v>
      </c>
      <c r="C70" s="146">
        <v>0</v>
      </c>
      <c r="D70" s="146">
        <v>0</v>
      </c>
      <c r="E70" s="146">
        <v>0</v>
      </c>
      <c r="F70" s="146">
        <v>0</v>
      </c>
      <c r="G70" s="146">
        <v>0</v>
      </c>
      <c r="H70" s="146">
        <v>0</v>
      </c>
      <c r="I70" s="146">
        <v>0</v>
      </c>
      <c r="J70" s="146">
        <v>0</v>
      </c>
      <c r="K70" s="146">
        <v>0</v>
      </c>
      <c r="L70" s="146">
        <v>0</v>
      </c>
      <c r="M70" s="146">
        <v>0</v>
      </c>
      <c r="N70" s="146">
        <v>0</v>
      </c>
      <c r="O70" s="146">
        <v>0</v>
      </c>
      <c r="P70" s="146">
        <v>0</v>
      </c>
      <c r="Q70" s="146">
        <v>0</v>
      </c>
      <c r="R70" s="146">
        <v>0</v>
      </c>
    </row>
    <row r="71" spans="1:18">
      <c r="A71" s="132" t="s">
        <v>137</v>
      </c>
      <c r="B71" s="156" t="s">
        <v>37</v>
      </c>
      <c r="C71" s="138">
        <v>321.43470588235294</v>
      </c>
      <c r="D71" s="138">
        <v>325.37058823529418</v>
      </c>
      <c r="E71" s="138">
        <v>318.49</v>
      </c>
      <c r="F71" s="138">
        <v>311.86599999999999</v>
      </c>
      <c r="G71" s="138">
        <v>320.18</v>
      </c>
      <c r="H71" s="138">
        <v>287.36</v>
      </c>
      <c r="I71" s="138">
        <v>299.04000000000002</v>
      </c>
      <c r="J71" s="138">
        <v>308.25</v>
      </c>
      <c r="K71" s="138">
        <v>308.25</v>
      </c>
      <c r="L71" s="138">
        <v>319.85999999999996</v>
      </c>
      <c r="M71" s="138">
        <v>319.85999999999996</v>
      </c>
      <c r="N71" s="138">
        <v>330.8</v>
      </c>
      <c r="O71" s="138">
        <v>330.8</v>
      </c>
      <c r="P71" s="138">
        <v>346.15000000000003</v>
      </c>
      <c r="Q71" s="138">
        <v>346.15000000000003</v>
      </c>
      <c r="R71" s="138">
        <v>356.56</v>
      </c>
    </row>
    <row r="72" spans="1:18">
      <c r="A72" s="43" t="s">
        <v>139</v>
      </c>
      <c r="B72" s="156" t="s">
        <v>37</v>
      </c>
      <c r="C72" s="142">
        <v>0</v>
      </c>
      <c r="D72" s="142">
        <v>0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</row>
    <row r="73" spans="1:18">
      <c r="A73" s="43" t="s">
        <v>140</v>
      </c>
      <c r="B73" s="156" t="s">
        <v>37</v>
      </c>
      <c r="C73" s="150">
        <v>0</v>
      </c>
      <c r="D73" s="150">
        <v>0</v>
      </c>
      <c r="E73" s="150">
        <v>0</v>
      </c>
      <c r="F73" s="150">
        <v>0</v>
      </c>
      <c r="G73" s="150">
        <v>0</v>
      </c>
      <c r="H73" s="150">
        <v>0</v>
      </c>
      <c r="I73" s="150">
        <v>0</v>
      </c>
      <c r="J73" s="150">
        <v>0</v>
      </c>
      <c r="K73" s="150">
        <v>0</v>
      </c>
      <c r="L73" s="150">
        <v>0</v>
      </c>
      <c r="M73" s="150">
        <v>0</v>
      </c>
      <c r="N73" s="150">
        <v>0</v>
      </c>
      <c r="O73" s="150">
        <v>0</v>
      </c>
      <c r="P73" s="150">
        <v>0</v>
      </c>
      <c r="Q73" s="150">
        <v>0</v>
      </c>
      <c r="R73" s="150">
        <v>0</v>
      </c>
    </row>
    <row r="74" spans="1:18">
      <c r="A74" s="43" t="s">
        <v>28</v>
      </c>
      <c r="B74" s="156" t="s">
        <v>37</v>
      </c>
      <c r="C74" s="157">
        <v>321.43470588235294</v>
      </c>
      <c r="D74" s="157">
        <v>325.37058823529418</v>
      </c>
      <c r="E74" s="157">
        <v>318.49</v>
      </c>
      <c r="F74" s="157">
        <v>311.86599999999999</v>
      </c>
      <c r="G74" s="157">
        <v>320.18</v>
      </c>
      <c r="H74" s="157">
        <v>287.36</v>
      </c>
      <c r="I74" s="157">
        <v>299.04000000000002</v>
      </c>
      <c r="J74" s="157">
        <v>308.25</v>
      </c>
      <c r="K74" s="157">
        <v>308.25</v>
      </c>
      <c r="L74" s="157">
        <v>319.85999999999996</v>
      </c>
      <c r="M74" s="157">
        <v>319.85999999999996</v>
      </c>
      <c r="N74" s="157">
        <v>330.8</v>
      </c>
      <c r="O74" s="157">
        <v>330.8</v>
      </c>
      <c r="P74" s="157">
        <v>346.15000000000003</v>
      </c>
      <c r="Q74" s="157">
        <v>346.15000000000003</v>
      </c>
      <c r="R74" s="157">
        <v>356.56</v>
      </c>
    </row>
    <row r="75" spans="1:18">
      <c r="A75" s="32" t="s">
        <v>141</v>
      </c>
      <c r="B75" s="128" t="s">
        <v>105</v>
      </c>
      <c r="C75" s="146">
        <v>25.997399999999999</v>
      </c>
      <c r="D75" s="146">
        <v>27.72</v>
      </c>
      <c r="E75" s="146">
        <v>28.05</v>
      </c>
      <c r="F75" s="146">
        <v>27.06</v>
      </c>
      <c r="G75" s="146">
        <v>26.07</v>
      </c>
      <c r="H75" s="146">
        <v>24.75</v>
      </c>
      <c r="I75" s="146">
        <v>26.07</v>
      </c>
      <c r="J75" s="146">
        <v>26.400000000000002</v>
      </c>
      <c r="K75" s="146">
        <v>26.400000000000002</v>
      </c>
      <c r="L75" s="146">
        <v>27.06</v>
      </c>
      <c r="M75" s="146">
        <v>27.06</v>
      </c>
      <c r="N75" s="146">
        <v>28.05</v>
      </c>
      <c r="O75" s="146">
        <v>28.05</v>
      </c>
      <c r="P75" s="146">
        <v>29.04</v>
      </c>
      <c r="Q75" s="146">
        <v>29.04</v>
      </c>
      <c r="R75" s="146">
        <v>29.7</v>
      </c>
    </row>
    <row r="76" spans="1:18">
      <c r="A76" s="32" t="s">
        <v>141</v>
      </c>
      <c r="B76" s="37" t="s">
        <v>107</v>
      </c>
      <c r="C76" s="146">
        <v>7.5</v>
      </c>
      <c r="D76" s="146">
        <v>8.1000000000000014</v>
      </c>
      <c r="E76" s="146">
        <v>7.1</v>
      </c>
      <c r="F76" s="146">
        <v>7.4</v>
      </c>
      <c r="G76" s="146">
        <v>7.1499999999999995</v>
      </c>
      <c r="H76" s="146">
        <v>7.0000000000000009</v>
      </c>
      <c r="I76" s="146">
        <v>6.9000000000000021</v>
      </c>
      <c r="J76" s="146">
        <v>7</v>
      </c>
      <c r="K76" s="146">
        <v>7</v>
      </c>
      <c r="L76" s="146">
        <v>7.5</v>
      </c>
      <c r="M76" s="146">
        <v>7.5</v>
      </c>
      <c r="N76" s="146">
        <v>7.8000000000000007</v>
      </c>
      <c r="O76" s="146">
        <v>7.8000000000000007</v>
      </c>
      <c r="P76" s="146">
        <v>8</v>
      </c>
      <c r="Q76" s="146">
        <v>8</v>
      </c>
      <c r="R76" s="146">
        <v>8.5</v>
      </c>
    </row>
    <row r="77" spans="1:18">
      <c r="A77" s="32" t="s">
        <v>141</v>
      </c>
      <c r="B77" s="128" t="s">
        <v>12</v>
      </c>
      <c r="C77" s="146">
        <v>0</v>
      </c>
      <c r="D77" s="146">
        <v>0</v>
      </c>
      <c r="E77" s="146">
        <v>0</v>
      </c>
      <c r="F77" s="146">
        <v>0</v>
      </c>
      <c r="G77" s="146">
        <v>0</v>
      </c>
      <c r="H77" s="146">
        <v>0</v>
      </c>
      <c r="I77" s="146">
        <v>0</v>
      </c>
      <c r="J77" s="146">
        <v>0</v>
      </c>
      <c r="K77" s="146">
        <v>0</v>
      </c>
      <c r="L77" s="146">
        <v>0</v>
      </c>
      <c r="M77" s="146">
        <v>0</v>
      </c>
      <c r="N77" s="146">
        <v>0</v>
      </c>
      <c r="O77" s="146">
        <v>0</v>
      </c>
      <c r="P77" s="146">
        <v>0</v>
      </c>
      <c r="Q77" s="146">
        <v>0</v>
      </c>
      <c r="R77" s="146">
        <v>0</v>
      </c>
    </row>
    <row r="78" spans="1:18">
      <c r="A78" s="43" t="s">
        <v>141</v>
      </c>
      <c r="B78" s="156" t="s">
        <v>37</v>
      </c>
      <c r="C78" s="143">
        <v>33.497399999999999</v>
      </c>
      <c r="D78" s="143">
        <v>35.82</v>
      </c>
      <c r="E78" s="143">
        <v>35.15</v>
      </c>
      <c r="F78" s="143">
        <v>34.46</v>
      </c>
      <c r="G78" s="143">
        <v>33.22</v>
      </c>
      <c r="H78" s="143">
        <v>31.75</v>
      </c>
      <c r="I78" s="143">
        <v>32.97</v>
      </c>
      <c r="J78" s="143">
        <v>33.400000000000006</v>
      </c>
      <c r="K78" s="143">
        <v>33.400000000000006</v>
      </c>
      <c r="L78" s="143">
        <v>34.56</v>
      </c>
      <c r="M78" s="143">
        <v>34.56</v>
      </c>
      <c r="N78" s="143">
        <v>35.85</v>
      </c>
      <c r="O78" s="143">
        <v>35.85</v>
      </c>
      <c r="P78" s="143">
        <v>37.04</v>
      </c>
      <c r="Q78" s="143">
        <v>37.04</v>
      </c>
      <c r="R78" s="143">
        <v>38.200000000000003</v>
      </c>
    </row>
    <row r="79" spans="1:18">
      <c r="A79" s="43" t="s">
        <v>142</v>
      </c>
      <c r="B79" s="156" t="s">
        <v>37</v>
      </c>
      <c r="C79" s="150">
        <v>0</v>
      </c>
      <c r="D79" s="150">
        <v>0</v>
      </c>
      <c r="E79" s="150">
        <v>0</v>
      </c>
      <c r="F79" s="150">
        <v>0</v>
      </c>
      <c r="G79" s="150">
        <v>0</v>
      </c>
      <c r="H79" s="150">
        <v>0</v>
      </c>
      <c r="I79" s="150">
        <v>0</v>
      </c>
      <c r="J79" s="150">
        <v>0</v>
      </c>
      <c r="K79" s="150">
        <v>0</v>
      </c>
      <c r="L79" s="150">
        <v>0</v>
      </c>
      <c r="M79" s="150">
        <v>0</v>
      </c>
      <c r="N79" s="150">
        <v>0</v>
      </c>
      <c r="O79" s="150">
        <v>0</v>
      </c>
      <c r="P79" s="150">
        <v>0</v>
      </c>
      <c r="Q79" s="150">
        <v>0</v>
      </c>
      <c r="R79" s="150">
        <v>0</v>
      </c>
    </row>
    <row r="80" spans="1:18">
      <c r="A80" s="43" t="s">
        <v>143</v>
      </c>
      <c r="B80" s="156" t="s">
        <v>37</v>
      </c>
      <c r="C80" s="150">
        <v>0</v>
      </c>
      <c r="D80" s="150">
        <v>0</v>
      </c>
      <c r="E80" s="150">
        <v>0</v>
      </c>
      <c r="F80" s="150">
        <v>0</v>
      </c>
      <c r="G80" s="150">
        <v>0</v>
      </c>
      <c r="H80" s="150">
        <v>0</v>
      </c>
      <c r="I80" s="150">
        <v>0</v>
      </c>
      <c r="J80" s="150">
        <v>0</v>
      </c>
      <c r="K80" s="150">
        <v>0</v>
      </c>
      <c r="L80" s="150">
        <v>0</v>
      </c>
      <c r="M80" s="150">
        <v>0</v>
      </c>
      <c r="N80" s="150">
        <v>0</v>
      </c>
      <c r="O80" s="150">
        <v>0</v>
      </c>
      <c r="P80" s="150">
        <v>0</v>
      </c>
      <c r="Q80" s="150">
        <v>0</v>
      </c>
      <c r="R80" s="150">
        <v>0</v>
      </c>
    </row>
    <row r="81" spans="1:18">
      <c r="A81" s="43" t="s">
        <v>30</v>
      </c>
      <c r="B81" s="156" t="s">
        <v>37</v>
      </c>
      <c r="C81" s="160">
        <v>33.497399999999999</v>
      </c>
      <c r="D81" s="160">
        <v>35.82</v>
      </c>
      <c r="E81" s="160">
        <v>35.15</v>
      </c>
      <c r="F81" s="160">
        <v>34.46</v>
      </c>
      <c r="G81" s="160">
        <v>33.22</v>
      </c>
      <c r="H81" s="160">
        <v>31.75</v>
      </c>
      <c r="I81" s="160">
        <v>32.97</v>
      </c>
      <c r="J81" s="160">
        <v>33.400000000000006</v>
      </c>
      <c r="K81" s="160">
        <v>33.400000000000006</v>
      </c>
      <c r="L81" s="160">
        <v>34.56</v>
      </c>
      <c r="M81" s="160">
        <v>34.56</v>
      </c>
      <c r="N81" s="160">
        <v>35.85</v>
      </c>
      <c r="O81" s="160">
        <v>35.85</v>
      </c>
      <c r="P81" s="160">
        <v>37.04</v>
      </c>
      <c r="Q81" s="160">
        <v>37.04</v>
      </c>
      <c r="R81" s="160">
        <v>38.200000000000003</v>
      </c>
    </row>
    <row r="82" spans="1:18">
      <c r="A82" s="32" t="s">
        <v>144</v>
      </c>
      <c r="B82" s="131" t="s">
        <v>145</v>
      </c>
      <c r="C82" s="146">
        <v>90.983999999999995</v>
      </c>
      <c r="D82" s="146">
        <v>98.399999999999991</v>
      </c>
      <c r="E82" s="146">
        <v>96</v>
      </c>
      <c r="F82" s="146">
        <v>97</v>
      </c>
      <c r="G82" s="146">
        <v>90</v>
      </c>
      <c r="H82" s="146">
        <v>90</v>
      </c>
      <c r="I82" s="146">
        <v>87.6</v>
      </c>
      <c r="J82" s="146">
        <v>90</v>
      </c>
      <c r="K82" s="146">
        <v>90</v>
      </c>
      <c r="L82" s="146">
        <v>93.600000000000009</v>
      </c>
      <c r="M82" s="146">
        <v>93.600000000000009</v>
      </c>
      <c r="N82" s="146">
        <v>96</v>
      </c>
      <c r="O82" s="146">
        <v>96</v>
      </c>
      <c r="P82" s="146">
        <v>102</v>
      </c>
      <c r="Q82" s="146">
        <v>102</v>
      </c>
      <c r="R82" s="146">
        <v>105.6</v>
      </c>
    </row>
    <row r="83" spans="1:18">
      <c r="A83" s="32" t="s">
        <v>146</v>
      </c>
      <c r="B83" s="54" t="s">
        <v>147</v>
      </c>
      <c r="C83" s="146">
        <v>0</v>
      </c>
      <c r="D83" s="146">
        <v>0</v>
      </c>
      <c r="E83" s="146">
        <v>0</v>
      </c>
      <c r="F83" s="146">
        <v>0</v>
      </c>
      <c r="G83" s="146">
        <v>0</v>
      </c>
      <c r="H83" s="146">
        <v>0</v>
      </c>
      <c r="I83" s="146">
        <v>9</v>
      </c>
      <c r="J83" s="146">
        <v>12</v>
      </c>
      <c r="K83" s="146">
        <v>13.5</v>
      </c>
      <c r="L83" s="146">
        <v>13.5</v>
      </c>
      <c r="M83" s="146">
        <v>13.5</v>
      </c>
      <c r="N83" s="146">
        <v>13.5</v>
      </c>
      <c r="O83" s="146">
        <v>13.5</v>
      </c>
      <c r="P83" s="146">
        <v>13.5</v>
      </c>
      <c r="Q83" s="146">
        <v>13.5</v>
      </c>
      <c r="R83" s="146">
        <v>13.5</v>
      </c>
    </row>
    <row r="84" spans="1:18">
      <c r="A84" s="32" t="s">
        <v>144</v>
      </c>
      <c r="B84" s="128" t="s">
        <v>12</v>
      </c>
      <c r="C84" s="146">
        <v>0</v>
      </c>
      <c r="D84" s="146">
        <v>0</v>
      </c>
      <c r="E84" s="146">
        <v>0</v>
      </c>
      <c r="F84" s="146">
        <v>0</v>
      </c>
      <c r="G84" s="146">
        <v>0</v>
      </c>
      <c r="H84" s="146">
        <v>0</v>
      </c>
      <c r="I84" s="146">
        <v>0</v>
      </c>
      <c r="J84" s="146">
        <v>0</v>
      </c>
      <c r="K84" s="146">
        <v>0</v>
      </c>
      <c r="L84" s="146">
        <v>0</v>
      </c>
      <c r="M84" s="146">
        <v>0</v>
      </c>
      <c r="N84" s="146">
        <v>0</v>
      </c>
      <c r="O84" s="146">
        <v>0</v>
      </c>
      <c r="P84" s="146">
        <v>0</v>
      </c>
      <c r="Q84" s="146">
        <v>0</v>
      </c>
      <c r="R84" s="146">
        <v>0</v>
      </c>
    </row>
    <row r="85" spans="1:18">
      <c r="A85" s="43" t="s">
        <v>144</v>
      </c>
      <c r="B85" s="156" t="s">
        <v>37</v>
      </c>
      <c r="C85" s="143">
        <v>90.983999999999995</v>
      </c>
      <c r="D85" s="143">
        <v>98.399999999999991</v>
      </c>
      <c r="E85" s="143">
        <v>96</v>
      </c>
      <c r="F85" s="143">
        <v>97</v>
      </c>
      <c r="G85" s="143">
        <v>90</v>
      </c>
      <c r="H85" s="143">
        <v>90</v>
      </c>
      <c r="I85" s="143">
        <v>96.6</v>
      </c>
      <c r="J85" s="143">
        <v>102</v>
      </c>
      <c r="K85" s="143">
        <v>103.5</v>
      </c>
      <c r="L85" s="143">
        <v>107.10000000000001</v>
      </c>
      <c r="M85" s="143">
        <v>107.10000000000001</v>
      </c>
      <c r="N85" s="143">
        <v>109.5</v>
      </c>
      <c r="O85" s="143">
        <v>109.5</v>
      </c>
      <c r="P85" s="143">
        <v>115.5</v>
      </c>
      <c r="Q85" s="143">
        <v>115.5</v>
      </c>
      <c r="R85" s="143">
        <v>119.1</v>
      </c>
    </row>
    <row r="86" spans="1:18">
      <c r="A86" s="43" t="s">
        <v>148</v>
      </c>
      <c r="B86" s="156" t="s">
        <v>149</v>
      </c>
      <c r="C86" s="150">
        <v>30.887999999999998</v>
      </c>
      <c r="D86" s="150">
        <v>31.207999999999998</v>
      </c>
      <c r="E86" s="150">
        <v>31.527999999999999</v>
      </c>
      <c r="F86" s="150">
        <v>29.6</v>
      </c>
      <c r="G86" s="150">
        <v>28.4</v>
      </c>
      <c r="H86" s="150">
        <v>34.092000000000006</v>
      </c>
      <c r="I86" s="150">
        <v>34.891999999999996</v>
      </c>
      <c r="J86" s="150">
        <v>35.200000000000003</v>
      </c>
      <c r="K86" s="150">
        <v>35.200000000000003</v>
      </c>
      <c r="L86" s="150">
        <v>36</v>
      </c>
      <c r="M86" s="150">
        <v>36</v>
      </c>
      <c r="N86" s="150">
        <v>36</v>
      </c>
      <c r="O86" s="150">
        <v>36.800000000000004</v>
      </c>
      <c r="P86" s="150">
        <v>36.800000000000004</v>
      </c>
      <c r="Q86" s="150">
        <v>38</v>
      </c>
      <c r="R86" s="150">
        <v>38</v>
      </c>
    </row>
    <row r="87" spans="1:18">
      <c r="A87" s="43" t="s">
        <v>150</v>
      </c>
      <c r="B87" s="161" t="s">
        <v>37</v>
      </c>
      <c r="C87" s="150">
        <v>44.7</v>
      </c>
      <c r="D87" s="150">
        <v>45.846000000000004</v>
      </c>
      <c r="E87" s="150">
        <v>44.525999999999996</v>
      </c>
      <c r="F87" s="150">
        <v>43.199999999999996</v>
      </c>
      <c r="G87" s="150">
        <v>40.800000000000004</v>
      </c>
      <c r="H87" s="150">
        <v>47.256000000000007</v>
      </c>
      <c r="I87" s="150">
        <v>51.324000000000005</v>
      </c>
      <c r="J87" s="150">
        <v>52.8</v>
      </c>
      <c r="K87" s="150">
        <v>52.8</v>
      </c>
      <c r="L87" s="150">
        <v>54</v>
      </c>
      <c r="M87" s="150">
        <v>54</v>
      </c>
      <c r="N87" s="150">
        <v>54</v>
      </c>
      <c r="O87" s="150">
        <v>55.2</v>
      </c>
      <c r="P87" s="150">
        <v>55.2</v>
      </c>
      <c r="Q87" s="150">
        <v>57</v>
      </c>
      <c r="R87" s="150">
        <v>57</v>
      </c>
    </row>
    <row r="88" spans="1:18">
      <c r="A88" s="43" t="s">
        <v>151</v>
      </c>
      <c r="B88" s="115" t="s">
        <v>37</v>
      </c>
      <c r="C88" s="143">
        <v>166.572</v>
      </c>
      <c r="D88" s="143">
        <v>175.45400000000001</v>
      </c>
      <c r="E88" s="143">
        <v>172.05399999999997</v>
      </c>
      <c r="F88" s="143">
        <v>169.79999999999998</v>
      </c>
      <c r="G88" s="143">
        <v>159.20000000000002</v>
      </c>
      <c r="H88" s="143">
        <v>171.34800000000001</v>
      </c>
      <c r="I88" s="143">
        <v>182.816</v>
      </c>
      <c r="J88" s="143">
        <v>190</v>
      </c>
      <c r="K88" s="143">
        <v>191.5</v>
      </c>
      <c r="L88" s="143">
        <v>197.10000000000002</v>
      </c>
      <c r="M88" s="143">
        <v>197.10000000000002</v>
      </c>
      <c r="N88" s="143">
        <v>199.5</v>
      </c>
      <c r="O88" s="143">
        <v>201.5</v>
      </c>
      <c r="P88" s="143">
        <v>207.5</v>
      </c>
      <c r="Q88" s="143">
        <v>210.5</v>
      </c>
      <c r="R88" s="143">
        <v>214.1</v>
      </c>
    </row>
    <row r="89" spans="1:18">
      <c r="A89" s="116" t="s">
        <v>36</v>
      </c>
      <c r="B89" s="117" t="s">
        <v>37</v>
      </c>
      <c r="C89" s="162">
        <v>2866.2784021786497</v>
      </c>
      <c r="D89" s="162">
        <v>2986.3541067538131</v>
      </c>
      <c r="E89" s="162">
        <v>3150.5565121951227</v>
      </c>
      <c r="F89" s="162">
        <v>3328.4034923780487</v>
      </c>
      <c r="G89" s="162">
        <v>3470.4074069599565</v>
      </c>
      <c r="H89" s="162">
        <v>3246.3308333333334</v>
      </c>
      <c r="I89" s="162">
        <v>3494.3602943089422</v>
      </c>
      <c r="J89" s="162">
        <v>3480.06</v>
      </c>
      <c r="K89" s="162">
        <v>3497.23</v>
      </c>
      <c r="L89" s="162">
        <v>3664.26</v>
      </c>
      <c r="M89" s="162">
        <v>3727.56</v>
      </c>
      <c r="N89" s="162">
        <v>3812.45</v>
      </c>
      <c r="O89" s="162">
        <v>3861.1500000000005</v>
      </c>
      <c r="P89" s="162">
        <v>3972.8100000000004</v>
      </c>
      <c r="Q89" s="162">
        <v>4025.4600000000005</v>
      </c>
      <c r="R89" s="162">
        <v>4122.01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54C7-D697-432F-BD8F-8ADF94F25CA8}">
  <dimension ref="A1:AS27"/>
  <sheetViews>
    <sheetView showGridLines="0" workbookViewId="0">
      <selection activeCell="H1" sqref="H1"/>
    </sheetView>
  </sheetViews>
  <sheetFormatPr defaultRowHeight="15"/>
  <cols>
    <col min="1" max="1" width="33.7109375" style="54" customWidth="1"/>
    <col min="2" max="16384" width="9.140625" style="54"/>
  </cols>
  <sheetData>
    <row r="1" spans="1:45">
      <c r="A1" s="46" t="s">
        <v>84</v>
      </c>
      <c r="B1" s="48"/>
      <c r="C1" s="56" t="s">
        <v>68</v>
      </c>
      <c r="D1" s="56" t="s">
        <v>69</v>
      </c>
      <c r="E1" s="56" t="s">
        <v>70</v>
      </c>
      <c r="F1" s="56" t="s">
        <v>71</v>
      </c>
      <c r="G1" s="56" t="s">
        <v>72</v>
      </c>
      <c r="H1" s="56" t="s">
        <v>73</v>
      </c>
      <c r="I1" s="56" t="s">
        <v>74</v>
      </c>
      <c r="J1" s="56" t="s">
        <v>87</v>
      </c>
      <c r="K1" s="56" t="s">
        <v>75</v>
      </c>
      <c r="L1" s="56" t="s">
        <v>76</v>
      </c>
      <c r="M1" s="56" t="s">
        <v>77</v>
      </c>
      <c r="N1" s="56" t="s">
        <v>78</v>
      </c>
      <c r="O1" s="56" t="s">
        <v>79</v>
      </c>
      <c r="P1" s="56" t="s">
        <v>80</v>
      </c>
      <c r="Q1" s="56" t="s">
        <v>81</v>
      </c>
      <c r="R1" s="56" t="s">
        <v>198</v>
      </c>
      <c r="S1" s="56" t="s">
        <v>199</v>
      </c>
      <c r="T1" s="56" t="s">
        <v>200</v>
      </c>
      <c r="U1" s="56" t="s">
        <v>201</v>
      </c>
      <c r="V1" s="56" t="s">
        <v>202</v>
      </c>
      <c r="W1" s="56" t="s">
        <v>203</v>
      </c>
      <c r="Y1" s="56" t="s">
        <v>68</v>
      </c>
      <c r="Z1" s="56" t="s">
        <v>69</v>
      </c>
      <c r="AA1" s="56" t="s">
        <v>70</v>
      </c>
      <c r="AB1" s="56" t="s">
        <v>71</v>
      </c>
      <c r="AC1" s="56" t="s">
        <v>72</v>
      </c>
      <c r="AD1" s="56" t="s">
        <v>73</v>
      </c>
      <c r="AE1" s="56" t="s">
        <v>74</v>
      </c>
      <c r="AF1" s="56" t="s">
        <v>87</v>
      </c>
      <c r="AG1" s="56" t="s">
        <v>75</v>
      </c>
      <c r="AH1" s="56" t="s">
        <v>76</v>
      </c>
      <c r="AI1" s="56" t="s">
        <v>77</v>
      </c>
      <c r="AJ1" s="56" t="s">
        <v>78</v>
      </c>
      <c r="AK1" s="56" t="s">
        <v>79</v>
      </c>
      <c r="AL1" s="56" t="s">
        <v>80</v>
      </c>
      <c r="AM1" s="56" t="s">
        <v>81</v>
      </c>
      <c r="AN1" s="56" t="s">
        <v>198</v>
      </c>
      <c r="AO1" s="56" t="s">
        <v>199</v>
      </c>
      <c r="AP1" s="56" t="s">
        <v>200</v>
      </c>
      <c r="AQ1" s="56" t="s">
        <v>201</v>
      </c>
      <c r="AR1" s="56" t="s">
        <v>202</v>
      </c>
      <c r="AS1" s="56" t="s">
        <v>203</v>
      </c>
    </row>
    <row r="2" spans="1:45">
      <c r="A2" s="41" t="s">
        <v>40</v>
      </c>
      <c r="B2" s="48"/>
      <c r="C2" s="57">
        <v>28.985489999999995</v>
      </c>
      <c r="D2" s="57">
        <v>31.730295999999999</v>
      </c>
      <c r="E2" s="57">
        <v>35.125649999999993</v>
      </c>
      <c r="F2" s="57">
        <v>39.277329999999999</v>
      </c>
      <c r="G2" s="57">
        <v>45.534839999999996</v>
      </c>
      <c r="H2" s="57">
        <v>39.57358</v>
      </c>
      <c r="I2" s="57">
        <v>43.23</v>
      </c>
      <c r="J2" s="57">
        <v>47.877716250000006</v>
      </c>
      <c r="K2" s="57">
        <v>52.307488209375002</v>
      </c>
      <c r="L2" s="57">
        <v>57.068537136187501</v>
      </c>
      <c r="M2" s="57">
        <v>62.358790528712085</v>
      </c>
      <c r="N2" s="57">
        <v>68.256812488989212</v>
      </c>
      <c r="O2" s="57">
        <v>74.509136512980618</v>
      </c>
      <c r="P2" s="57">
        <v>81.112572094552817</v>
      </c>
      <c r="Q2" s="57">
        <v>88.23604408797587</v>
      </c>
      <c r="W2" s="194">
        <f>$W$8*AS2</f>
        <v>129.648</v>
      </c>
      <c r="Y2" s="205">
        <f>C2/C$8</f>
        <v>0.44299999999999989</v>
      </c>
      <c r="Z2" s="205">
        <f t="shared" ref="Z2:AM2" si="0">D2/D$8</f>
        <v>0.44199999999999995</v>
      </c>
      <c r="AA2" s="205">
        <f t="shared" si="0"/>
        <v>0.44099999999999995</v>
      </c>
      <c r="AB2" s="205">
        <f t="shared" si="0"/>
        <v>0.439</v>
      </c>
      <c r="AC2" s="205">
        <f t="shared" si="0"/>
        <v>0.44200000000000006</v>
      </c>
      <c r="AD2" s="205">
        <f t="shared" si="0"/>
        <v>0.44599999999999995</v>
      </c>
      <c r="AE2" s="205">
        <f t="shared" si="0"/>
        <v>0.43999999999999995</v>
      </c>
      <c r="AF2" s="205">
        <f t="shared" si="0"/>
        <v>0.442</v>
      </c>
      <c r="AG2" s="205">
        <f t="shared" si="0"/>
        <v>0.44099999999999989</v>
      </c>
      <c r="AH2" s="205">
        <f t="shared" si="0"/>
        <v>0.44</v>
      </c>
      <c r="AI2" s="205">
        <f t="shared" si="0"/>
        <v>0.43999999999999989</v>
      </c>
      <c r="AJ2" s="205">
        <f t="shared" si="0"/>
        <v>0.441</v>
      </c>
      <c r="AK2" s="205">
        <f t="shared" si="0"/>
        <v>0.441</v>
      </c>
      <c r="AL2" s="205">
        <f t="shared" si="0"/>
        <v>0.43999999999999989</v>
      </c>
      <c r="AM2" s="205">
        <f t="shared" si="0"/>
        <v>0.43900000000000011</v>
      </c>
      <c r="AS2" s="206">
        <v>0.438</v>
      </c>
    </row>
    <row r="3" spans="1:45">
      <c r="A3" s="41" t="s">
        <v>41</v>
      </c>
      <c r="B3" s="48"/>
      <c r="C3" s="57">
        <v>16.684649999999998</v>
      </c>
      <c r="D3" s="57">
        <v>18.377728000000001</v>
      </c>
      <c r="E3" s="57">
        <v>20.3904</v>
      </c>
      <c r="F3" s="57">
        <v>23.172730000000001</v>
      </c>
      <c r="G3" s="57">
        <v>26.064059999999998</v>
      </c>
      <c r="H3" s="57">
        <v>22.981070000000003</v>
      </c>
      <c r="I3" s="57">
        <v>25.348500000000001</v>
      </c>
      <c r="J3" s="57">
        <v>27.838400625000002</v>
      </c>
      <c r="K3" s="57">
        <v>30.364437600000002</v>
      </c>
      <c r="L3" s="57">
        <v>33.333213736364065</v>
      </c>
      <c r="M3" s="57">
        <v>36.564927173653906</v>
      </c>
      <c r="N3" s="57">
        <v>39.777779613764686</v>
      </c>
      <c r="O3" s="57">
        <v>43.421424226385533</v>
      </c>
      <c r="P3" s="57">
        <v>47.561462728169602</v>
      </c>
      <c r="Q3" s="57">
        <v>51.856262812523404</v>
      </c>
      <c r="W3" s="194">
        <f t="shared" ref="W3:W7" si="1">$W$8*AS3</f>
        <v>76.664000000000001</v>
      </c>
      <c r="Y3" s="205">
        <f t="shared" ref="Y3:Y8" si="2">C3/C$8</f>
        <v>0.25499999999999995</v>
      </c>
      <c r="Z3" s="205">
        <f t="shared" ref="Z3:Z8" si="3">D3/D$8</f>
        <v>0.25599999999999995</v>
      </c>
      <c r="AA3" s="205">
        <f t="shared" ref="AA3:AA8" si="4">E3/E$8</f>
        <v>0.25600000000000001</v>
      </c>
      <c r="AB3" s="205">
        <f t="shared" ref="AB3:AB8" si="5">F3/F$8</f>
        <v>0.25900000000000001</v>
      </c>
      <c r="AC3" s="205">
        <f t="shared" ref="AC3:AC8" si="6">G3/G$8</f>
        <v>0.253</v>
      </c>
      <c r="AD3" s="205">
        <f t="shared" ref="AD3:AD8" si="7">H3/H$8</f>
        <v>0.25900000000000001</v>
      </c>
      <c r="AE3" s="205">
        <f t="shared" ref="AE3:AE8" si="8">I3/I$8</f>
        <v>0.25800000000000001</v>
      </c>
      <c r="AF3" s="205">
        <f t="shared" ref="AF3:AF8" si="9">J3/J$8</f>
        <v>0.25700000000000001</v>
      </c>
      <c r="AG3" s="205">
        <f t="shared" ref="AG3:AG8" si="10">K3/K$8</f>
        <v>0.25599999999999995</v>
      </c>
      <c r="AH3" s="205">
        <f t="shared" ref="AH3:AH8" si="11">L3/L$8</f>
        <v>0.25700000000000001</v>
      </c>
      <c r="AI3" s="205">
        <f t="shared" ref="AI3:AI8" si="12">M3/M$8</f>
        <v>0.25799999999999995</v>
      </c>
      <c r="AJ3" s="205">
        <f t="shared" ref="AJ3:AJ8" si="13">N3/N$8</f>
        <v>0.25700000000000001</v>
      </c>
      <c r="AK3" s="205">
        <f t="shared" ref="AK3:AK8" si="14">O3/O$8</f>
        <v>0.25700000000000001</v>
      </c>
      <c r="AL3" s="205">
        <f t="shared" ref="AL3:AL8" si="15">P3/P$8</f>
        <v>0.2579999999999999</v>
      </c>
      <c r="AM3" s="205">
        <f t="shared" ref="AM3:AM8" si="16">Q3/Q$8</f>
        <v>0.25800000000000006</v>
      </c>
      <c r="AS3" s="206">
        <v>0.25900000000000001</v>
      </c>
    </row>
    <row r="4" spans="1:45">
      <c r="A4" s="41" t="s">
        <v>56</v>
      </c>
      <c r="B4" s="48"/>
      <c r="C4" s="57">
        <v>7.3935899999999997</v>
      </c>
      <c r="D4" s="57">
        <v>8.0402559999999994</v>
      </c>
      <c r="E4" s="57">
        <v>9.000449999999999</v>
      </c>
      <c r="F4" s="57">
        <v>10.199580000000001</v>
      </c>
      <c r="G4" s="57">
        <v>11.74428</v>
      </c>
      <c r="H4" s="57">
        <v>10.115220000000001</v>
      </c>
      <c r="I4" s="57">
        <v>11.2005</v>
      </c>
      <c r="J4" s="57">
        <v>12.456871875000001</v>
      </c>
      <c r="K4" s="57">
        <v>13.640274703125002</v>
      </c>
      <c r="L4" s="57">
        <v>14.915640387867187</v>
      </c>
      <c r="M4" s="57">
        <v>16.440044775751367</v>
      </c>
      <c r="N4" s="57">
        <v>17.954172899598067</v>
      </c>
      <c r="O4" s="57">
        <v>19.598775137201251</v>
      </c>
      <c r="P4" s="57">
        <v>21.384223552200286</v>
      </c>
      <c r="Q4" s="57">
        <v>23.516212205679217</v>
      </c>
      <c r="W4" s="194">
        <f t="shared" si="1"/>
        <v>34.927999999999997</v>
      </c>
      <c r="Y4" s="205">
        <f t="shared" si="2"/>
        <v>0.11299999999999999</v>
      </c>
      <c r="Z4" s="205">
        <f t="shared" si="3"/>
        <v>0.11199999999999997</v>
      </c>
      <c r="AA4" s="205">
        <f t="shared" si="4"/>
        <v>0.113</v>
      </c>
      <c r="AB4" s="205">
        <f t="shared" si="5"/>
        <v>0.11400000000000002</v>
      </c>
      <c r="AC4" s="205">
        <f t="shared" si="6"/>
        <v>0.11400000000000002</v>
      </c>
      <c r="AD4" s="205">
        <f t="shared" si="7"/>
        <v>0.114</v>
      </c>
      <c r="AE4" s="205">
        <f t="shared" si="8"/>
        <v>0.114</v>
      </c>
      <c r="AF4" s="205">
        <f t="shared" si="9"/>
        <v>0.115</v>
      </c>
      <c r="AG4" s="205">
        <f t="shared" si="10"/>
        <v>0.11499999999999998</v>
      </c>
      <c r="AH4" s="205">
        <f t="shared" si="11"/>
        <v>0.115</v>
      </c>
      <c r="AI4" s="205">
        <f t="shared" si="12"/>
        <v>0.11599999999999998</v>
      </c>
      <c r="AJ4" s="205">
        <f t="shared" si="13"/>
        <v>0.11599999999999999</v>
      </c>
      <c r="AK4" s="205">
        <f t="shared" si="14"/>
        <v>0.11600000000000001</v>
      </c>
      <c r="AL4" s="205">
        <f t="shared" si="15"/>
        <v>0.11599999999999996</v>
      </c>
      <c r="AM4" s="205">
        <f t="shared" si="16"/>
        <v>0.11700000000000002</v>
      </c>
      <c r="AS4" s="206">
        <v>0.11799999999999999</v>
      </c>
    </row>
    <row r="5" spans="1:45">
      <c r="A5" s="41" t="s">
        <v>57</v>
      </c>
      <c r="B5" s="48"/>
      <c r="C5" s="57">
        <v>5.4961199999999995</v>
      </c>
      <c r="D5" s="57">
        <v>5.9584039999999998</v>
      </c>
      <c r="E5" s="57">
        <v>6.6905999999999999</v>
      </c>
      <c r="F5" s="57">
        <v>7.5154800000000002</v>
      </c>
      <c r="G5" s="57">
        <v>8.7567000000000004</v>
      </c>
      <c r="H5" s="57">
        <v>7.5420500000000006</v>
      </c>
      <c r="I5" s="57">
        <v>8.3512500000000003</v>
      </c>
      <c r="J5" s="57">
        <v>9.3155737500000004</v>
      </c>
      <c r="K5" s="57">
        <v>10.20055325625</v>
      </c>
      <c r="L5" s="57">
        <v>11.154304985709373</v>
      </c>
      <c r="M5" s="57">
        <v>12.188309057884634</v>
      </c>
      <c r="N5" s="57">
        <v>13.465629674698551</v>
      </c>
      <c r="O5" s="57">
        <v>14.699081352900937</v>
      </c>
      <c r="P5" s="57">
        <v>16.038167664150215</v>
      </c>
      <c r="Q5" s="57">
        <v>17.687407470938219</v>
      </c>
      <c r="W5" s="194">
        <f t="shared" si="1"/>
        <v>26.343999999999998</v>
      </c>
      <c r="Y5" s="205">
        <f t="shared" si="2"/>
        <v>8.3999999999999977E-2</v>
      </c>
      <c r="Z5" s="205">
        <f t="shared" si="3"/>
        <v>8.299999999999999E-2</v>
      </c>
      <c r="AA5" s="205">
        <f t="shared" si="4"/>
        <v>8.4000000000000005E-2</v>
      </c>
      <c r="AB5" s="205">
        <f t="shared" si="5"/>
        <v>8.4000000000000005E-2</v>
      </c>
      <c r="AC5" s="205">
        <f t="shared" si="6"/>
        <v>8.500000000000002E-2</v>
      </c>
      <c r="AD5" s="205">
        <f t="shared" si="7"/>
        <v>8.5000000000000006E-2</v>
      </c>
      <c r="AE5" s="205">
        <f t="shared" si="8"/>
        <v>8.5000000000000006E-2</v>
      </c>
      <c r="AF5" s="205">
        <f t="shared" si="9"/>
        <v>8.5999999999999993E-2</v>
      </c>
      <c r="AG5" s="205">
        <f t="shared" si="10"/>
        <v>8.5999999999999979E-2</v>
      </c>
      <c r="AH5" s="205">
        <f t="shared" si="11"/>
        <v>8.5999999999999993E-2</v>
      </c>
      <c r="AI5" s="205">
        <f t="shared" si="12"/>
        <v>8.5999999999999979E-2</v>
      </c>
      <c r="AJ5" s="205">
        <f t="shared" si="13"/>
        <v>8.6999999999999994E-2</v>
      </c>
      <c r="AK5" s="205">
        <f t="shared" si="14"/>
        <v>8.6999999999999994E-2</v>
      </c>
      <c r="AL5" s="205">
        <f t="shared" si="15"/>
        <v>8.699999999999998E-2</v>
      </c>
      <c r="AM5" s="205">
        <f t="shared" si="16"/>
        <v>8.8000000000000037E-2</v>
      </c>
      <c r="AS5" s="206">
        <v>8.8999999999999996E-2</v>
      </c>
    </row>
    <row r="6" spans="1:45">
      <c r="A6" s="41" t="s">
        <v>42</v>
      </c>
      <c r="B6" s="48"/>
      <c r="C6" s="57">
        <v>4.0566599999999999</v>
      </c>
      <c r="D6" s="57">
        <v>4.3790679999999993</v>
      </c>
      <c r="E6" s="57">
        <v>4.938299999999999</v>
      </c>
      <c r="F6" s="57">
        <v>5.5471399999999997</v>
      </c>
      <c r="G6" s="57">
        <v>6.4902600000000001</v>
      </c>
      <c r="H6" s="57">
        <v>5.5899900000000002</v>
      </c>
      <c r="I6" s="57">
        <v>6.1897500000000001</v>
      </c>
      <c r="J6" s="57">
        <v>6.8241993750000001</v>
      </c>
      <c r="K6" s="57">
        <v>7.5911094000000006</v>
      </c>
      <c r="L6" s="57">
        <v>8.3008781289000009</v>
      </c>
      <c r="M6" s="57">
        <v>9.07036953144903</v>
      </c>
      <c r="N6" s="57">
        <v>10.060527917878229</v>
      </c>
      <c r="O6" s="57">
        <v>10.982072275155874</v>
      </c>
      <c r="P6" s="57">
        <v>11.982539059422574</v>
      </c>
      <c r="Q6" s="57">
        <v>13.064562336488455</v>
      </c>
      <c r="W6" s="194">
        <f t="shared" si="1"/>
        <v>19.536000000000001</v>
      </c>
      <c r="Y6" s="205">
        <f t="shared" si="2"/>
        <v>6.1999999999999993E-2</v>
      </c>
      <c r="Z6" s="205">
        <f t="shared" si="3"/>
        <v>6.0999999999999978E-2</v>
      </c>
      <c r="AA6" s="205">
        <f t="shared" si="4"/>
        <v>6.1999999999999993E-2</v>
      </c>
      <c r="AB6" s="205">
        <f t="shared" si="5"/>
        <v>6.2E-2</v>
      </c>
      <c r="AC6" s="205">
        <f t="shared" si="6"/>
        <v>6.3000000000000014E-2</v>
      </c>
      <c r="AD6" s="205">
        <f t="shared" si="7"/>
        <v>6.3E-2</v>
      </c>
      <c r="AE6" s="205">
        <f t="shared" si="8"/>
        <v>6.3E-2</v>
      </c>
      <c r="AF6" s="205">
        <f t="shared" si="9"/>
        <v>6.3E-2</v>
      </c>
      <c r="AG6" s="205">
        <f t="shared" si="10"/>
        <v>6.3999999999999987E-2</v>
      </c>
      <c r="AH6" s="205">
        <f t="shared" si="11"/>
        <v>6.4000000000000001E-2</v>
      </c>
      <c r="AI6" s="205">
        <f t="shared" si="12"/>
        <v>6.3999999999999987E-2</v>
      </c>
      <c r="AJ6" s="205">
        <f t="shared" si="13"/>
        <v>6.5000000000000002E-2</v>
      </c>
      <c r="AK6" s="205">
        <f t="shared" si="14"/>
        <v>6.5000000000000002E-2</v>
      </c>
      <c r="AL6" s="205">
        <f t="shared" si="15"/>
        <v>6.4999999999999988E-2</v>
      </c>
      <c r="AM6" s="205">
        <f t="shared" si="16"/>
        <v>6.5000000000000016E-2</v>
      </c>
      <c r="AS6" s="206">
        <v>6.6000000000000003E-2</v>
      </c>
    </row>
    <row r="7" spans="1:45">
      <c r="A7" s="41" t="s">
        <v>12</v>
      </c>
      <c r="B7" s="48"/>
      <c r="C7" s="57">
        <v>2.8134900000000096</v>
      </c>
      <c r="D7" s="57">
        <v>3.3022480000000027</v>
      </c>
      <c r="E7" s="57">
        <v>3.5046000000000026</v>
      </c>
      <c r="F7" s="57">
        <v>3.7577400000000032</v>
      </c>
      <c r="G7" s="57">
        <v>4.4298599999999926</v>
      </c>
      <c r="H7" s="57">
        <v>2.928089999999993</v>
      </c>
      <c r="I7" s="57">
        <v>3.9300000000000033</v>
      </c>
      <c r="J7" s="57">
        <v>4.0078631249999921</v>
      </c>
      <c r="K7" s="57">
        <v>4.5072212062500041</v>
      </c>
      <c r="L7" s="57">
        <v>4.9286463890343795</v>
      </c>
      <c r="M7" s="57">
        <v>5.1020828614400839</v>
      </c>
      <c r="N7" s="57">
        <v>5.2624299878132312</v>
      </c>
      <c r="O7" s="57">
        <v>5.7444685746969233</v>
      </c>
      <c r="P7" s="57">
        <v>6.2677896618518139</v>
      </c>
      <c r="Q7" s="57">
        <v>6.6327778016018142</v>
      </c>
      <c r="W7" s="194">
        <f t="shared" si="1"/>
        <v>9.4719999999999995</v>
      </c>
      <c r="Y7" s="205">
        <f t="shared" si="2"/>
        <v>4.3000000000000142E-2</v>
      </c>
      <c r="Z7" s="205">
        <f t="shared" si="3"/>
        <v>4.6000000000000034E-2</v>
      </c>
      <c r="AA7" s="205">
        <f t="shared" si="4"/>
        <v>4.4000000000000039E-2</v>
      </c>
      <c r="AB7" s="205">
        <f t="shared" si="5"/>
        <v>4.2000000000000037E-2</v>
      </c>
      <c r="AC7" s="205">
        <f t="shared" si="6"/>
        <v>4.2999999999999934E-2</v>
      </c>
      <c r="AD7" s="205">
        <f t="shared" si="7"/>
        <v>3.2999999999999918E-2</v>
      </c>
      <c r="AE7" s="205">
        <f t="shared" si="8"/>
        <v>4.0000000000000036E-2</v>
      </c>
      <c r="AF7" s="205">
        <f t="shared" si="9"/>
        <v>3.6999999999999922E-2</v>
      </c>
      <c r="AG7" s="205">
        <f t="shared" si="10"/>
        <v>3.8000000000000027E-2</v>
      </c>
      <c r="AH7" s="205">
        <f t="shared" si="11"/>
        <v>3.8000000000000034E-2</v>
      </c>
      <c r="AI7" s="205">
        <f t="shared" si="12"/>
        <v>3.6000000000000025E-2</v>
      </c>
      <c r="AJ7" s="205">
        <f t="shared" si="13"/>
        <v>3.400000000000003E-2</v>
      </c>
      <c r="AK7" s="205">
        <f t="shared" si="14"/>
        <v>3.400000000000003E-2</v>
      </c>
      <c r="AL7" s="205">
        <f t="shared" si="15"/>
        <v>3.4000000000000023E-2</v>
      </c>
      <c r="AM7" s="205">
        <f t="shared" si="16"/>
        <v>3.2999999999999925E-2</v>
      </c>
      <c r="AS7" s="206">
        <v>3.2000000000000001E-2</v>
      </c>
    </row>
    <row r="8" spans="1:45">
      <c r="A8" s="46" t="s">
        <v>37</v>
      </c>
      <c r="B8" s="48"/>
      <c r="C8" s="58">
        <v>65.430000000000007</v>
      </c>
      <c r="D8" s="58">
        <v>71.788000000000011</v>
      </c>
      <c r="E8" s="58">
        <v>79.649999999999991</v>
      </c>
      <c r="F8" s="58">
        <v>89.47</v>
      </c>
      <c r="G8" s="58">
        <v>103.01999999999998</v>
      </c>
      <c r="H8" s="58">
        <v>88.73</v>
      </c>
      <c r="I8" s="58">
        <v>98.25</v>
      </c>
      <c r="J8" s="58">
        <v>108.32062500000001</v>
      </c>
      <c r="K8" s="58">
        <v>118.61108437500003</v>
      </c>
      <c r="L8" s="58">
        <v>129.7012207640625</v>
      </c>
      <c r="M8" s="58">
        <v>141.72452392889113</v>
      </c>
      <c r="N8" s="58">
        <v>154.77735258274197</v>
      </c>
      <c r="O8" s="58">
        <v>168.95495807932113</v>
      </c>
      <c r="P8" s="58">
        <v>184.34675476034735</v>
      </c>
      <c r="Q8" s="58">
        <v>200.99326671520694</v>
      </c>
      <c r="W8" s="58">
        <v>296</v>
      </c>
      <c r="Y8" s="205">
        <f t="shared" si="2"/>
        <v>1</v>
      </c>
      <c r="Z8" s="205">
        <f t="shared" si="3"/>
        <v>1</v>
      </c>
      <c r="AA8" s="205">
        <f t="shared" si="4"/>
        <v>1</v>
      </c>
      <c r="AB8" s="205">
        <f t="shared" si="5"/>
        <v>1</v>
      </c>
      <c r="AC8" s="205">
        <f t="shared" si="6"/>
        <v>1</v>
      </c>
      <c r="AD8" s="205">
        <f t="shared" si="7"/>
        <v>1</v>
      </c>
      <c r="AE8" s="205">
        <f t="shared" si="8"/>
        <v>1</v>
      </c>
      <c r="AF8" s="205">
        <f t="shared" si="9"/>
        <v>1</v>
      </c>
      <c r="AG8" s="205">
        <f t="shared" si="10"/>
        <v>1</v>
      </c>
      <c r="AH8" s="205">
        <f t="shared" si="11"/>
        <v>1</v>
      </c>
      <c r="AI8" s="205">
        <f t="shared" si="12"/>
        <v>1</v>
      </c>
      <c r="AJ8" s="205">
        <f t="shared" si="13"/>
        <v>1</v>
      </c>
      <c r="AK8" s="205">
        <f t="shared" si="14"/>
        <v>1</v>
      </c>
      <c r="AL8" s="205">
        <f t="shared" si="15"/>
        <v>1</v>
      </c>
      <c r="AM8" s="205">
        <f t="shared" si="16"/>
        <v>1</v>
      </c>
    </row>
    <row r="9" spans="1:45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45">
      <c r="A10" s="46" t="s">
        <v>85</v>
      </c>
      <c r="B10" s="48"/>
      <c r="C10" s="56" t="s">
        <v>68</v>
      </c>
      <c r="D10" s="56" t="s">
        <v>69</v>
      </c>
      <c r="E10" s="56" t="s">
        <v>70</v>
      </c>
      <c r="F10" s="56" t="s">
        <v>71</v>
      </c>
      <c r="G10" s="56" t="s">
        <v>72</v>
      </c>
      <c r="H10" s="56" t="s">
        <v>73</v>
      </c>
      <c r="I10" s="56" t="s">
        <v>74</v>
      </c>
      <c r="J10" s="56" t="s">
        <v>87</v>
      </c>
      <c r="K10" s="56" t="s">
        <v>75</v>
      </c>
      <c r="L10" s="56" t="s">
        <v>76</v>
      </c>
      <c r="M10" s="56" t="s">
        <v>77</v>
      </c>
      <c r="N10" s="56" t="s">
        <v>78</v>
      </c>
      <c r="O10" s="56" t="s">
        <v>79</v>
      </c>
      <c r="P10" s="56" t="s">
        <v>80</v>
      </c>
      <c r="Q10" s="56" t="s">
        <v>81</v>
      </c>
    </row>
    <row r="11" spans="1:45">
      <c r="A11" s="41" t="s">
        <v>50</v>
      </c>
      <c r="B11" s="48"/>
      <c r="C11" s="57">
        <v>31.406399999999994</v>
      </c>
      <c r="D11" s="57">
        <v>34.386451999999998</v>
      </c>
      <c r="E11" s="57">
        <v>38.152349999999991</v>
      </c>
      <c r="F11" s="57">
        <v>42.766659999999995</v>
      </c>
      <c r="G11" s="57">
        <v>49.243559999999995</v>
      </c>
      <c r="H11" s="57">
        <v>42.324210000000008</v>
      </c>
      <c r="I11" s="57">
        <v>46.865250000000003</v>
      </c>
      <c r="J11" s="57">
        <v>51.560617500000006</v>
      </c>
      <c r="K11" s="57">
        <v>56.458876162500005</v>
      </c>
      <c r="L11" s="57">
        <v>61.608079862929685</v>
      </c>
      <c r="M11" s="57">
        <v>67.319148866223273</v>
      </c>
      <c r="N11" s="57">
        <v>73.364465124219691</v>
      </c>
      <c r="O11" s="57">
        <v>80.084650129598216</v>
      </c>
      <c r="P11" s="57">
        <v>87.380361756404611</v>
      </c>
      <c r="Q11" s="57">
        <v>95.069815156292904</v>
      </c>
      <c r="W11" s="194">
        <f>AS11*$W$14</f>
        <v>139.71199999999999</v>
      </c>
      <c r="Y11" s="205">
        <f>C11/C$14</f>
        <v>0.48</v>
      </c>
      <c r="Z11" s="205">
        <f t="shared" ref="Z11:AM11" si="17">D11/D$14</f>
        <v>0.47899999999999993</v>
      </c>
      <c r="AA11" s="205">
        <f t="shared" si="17"/>
        <v>0.47899999999999993</v>
      </c>
      <c r="AB11" s="205">
        <f t="shared" si="17"/>
        <v>0.47799999999999992</v>
      </c>
      <c r="AC11" s="205">
        <f t="shared" si="17"/>
        <v>0.47799999999999998</v>
      </c>
      <c r="AD11" s="205">
        <f t="shared" si="17"/>
        <v>0.47699999999999998</v>
      </c>
      <c r="AE11" s="205">
        <f t="shared" si="17"/>
        <v>0.47700000000000009</v>
      </c>
      <c r="AF11" s="205">
        <f t="shared" si="17"/>
        <v>0.47600000000000003</v>
      </c>
      <c r="AG11" s="205">
        <f t="shared" si="17"/>
        <v>0.47600000000000009</v>
      </c>
      <c r="AH11" s="205">
        <f t="shared" si="17"/>
        <v>0.47499999999999998</v>
      </c>
      <c r="AI11" s="205">
        <f t="shared" si="17"/>
        <v>0.47500000000000009</v>
      </c>
      <c r="AJ11" s="205">
        <f t="shared" si="17"/>
        <v>0.47399999999999998</v>
      </c>
      <c r="AK11" s="205">
        <f t="shared" si="17"/>
        <v>0.47400000000000009</v>
      </c>
      <c r="AL11" s="205">
        <f t="shared" si="17"/>
        <v>0.47399999999999987</v>
      </c>
      <c r="AM11" s="205">
        <f t="shared" si="17"/>
        <v>0.47299999999999992</v>
      </c>
      <c r="AS11" s="206">
        <v>0.47199999999999998</v>
      </c>
    </row>
    <row r="12" spans="1:45">
      <c r="A12" s="41" t="s">
        <v>48</v>
      </c>
      <c r="B12" s="48"/>
      <c r="C12" s="57">
        <v>29.705219999999994</v>
      </c>
      <c r="D12" s="57">
        <v>32.663539999999998</v>
      </c>
      <c r="E12" s="57">
        <v>36.320399999999999</v>
      </c>
      <c r="F12" s="57">
        <v>40.887790000000003</v>
      </c>
      <c r="G12" s="57">
        <v>47.183159999999994</v>
      </c>
      <c r="H12" s="57">
        <v>40.727069999999998</v>
      </c>
      <c r="I12" s="57">
        <v>45.195</v>
      </c>
      <c r="J12" s="57">
        <v>49.827487500000004</v>
      </c>
      <c r="K12" s="57">
        <v>54.679709896875003</v>
      </c>
      <c r="L12" s="57">
        <v>59.921963992996879</v>
      </c>
      <c r="M12" s="57">
        <v>65.61845457907657</v>
      </c>
      <c r="N12" s="57">
        <v>71.816691598392268</v>
      </c>
      <c r="O12" s="57">
        <v>78.56405550688433</v>
      </c>
      <c r="P12" s="57">
        <v>85.90558771832184</v>
      </c>
      <c r="Q12" s="57">
        <v>93.863855556001681</v>
      </c>
      <c r="W12" s="194">
        <f t="shared" ref="W12:W13" si="18">AS12*$W$14</f>
        <v>138.52800000000002</v>
      </c>
      <c r="Y12" s="205">
        <f t="shared" ref="Y12:Y14" si="19">C12/C$14</f>
        <v>0.45399999999999996</v>
      </c>
      <c r="Z12" s="205">
        <f t="shared" ref="Z12:Z14" si="20">D12/D$14</f>
        <v>0.4549999999999999</v>
      </c>
      <c r="AA12" s="205">
        <f t="shared" ref="AA12:AA14" si="21">E12/E$14</f>
        <v>0.45600000000000002</v>
      </c>
      <c r="AB12" s="205">
        <f t="shared" ref="AB12:AB14" si="22">F12/F$14</f>
        <v>0.45700000000000002</v>
      </c>
      <c r="AC12" s="205">
        <f t="shared" ref="AC12:AC14" si="23">G12/G$14</f>
        <v>0.45799999999999996</v>
      </c>
      <c r="AD12" s="205">
        <f t="shared" ref="AD12:AD14" si="24">H12/H$14</f>
        <v>0.45899999999999985</v>
      </c>
      <c r="AE12" s="205">
        <f t="shared" ref="AE12:AE14" si="25">I12/I$14</f>
        <v>0.46000000000000008</v>
      </c>
      <c r="AF12" s="205">
        <f t="shared" ref="AF12:AF14" si="26">J12/J$14</f>
        <v>0.46</v>
      </c>
      <c r="AG12" s="205">
        <f t="shared" ref="AG12:AG14" si="27">K12/K$14</f>
        <v>0.46100000000000008</v>
      </c>
      <c r="AH12" s="205">
        <f t="shared" ref="AH12:AH14" si="28">L12/L$14</f>
        <v>0.46200000000000002</v>
      </c>
      <c r="AI12" s="205">
        <f t="shared" ref="AI12:AI14" si="29">M12/M$14</f>
        <v>0.46300000000000002</v>
      </c>
      <c r="AJ12" s="205">
        <f t="shared" ref="AJ12:AJ14" si="30">N12/N$14</f>
        <v>0.46399999999999997</v>
      </c>
      <c r="AK12" s="205">
        <f t="shared" ref="AK12:AK14" si="31">O12/O$14</f>
        <v>0.46500000000000008</v>
      </c>
      <c r="AL12" s="205">
        <f t="shared" ref="AL12:AL14" si="32">P12/P$14</f>
        <v>0.46599999999999991</v>
      </c>
      <c r="AM12" s="205">
        <f t="shared" ref="AM12:AM14" si="33">Q12/Q$14</f>
        <v>0.46699999999999997</v>
      </c>
      <c r="AS12" s="206">
        <v>0.46800000000000003</v>
      </c>
    </row>
    <row r="13" spans="1:45">
      <c r="A13" s="41" t="s">
        <v>49</v>
      </c>
      <c r="B13" s="48"/>
      <c r="C13" s="57">
        <v>4.318380000000003</v>
      </c>
      <c r="D13" s="57">
        <v>4.7380080000000042</v>
      </c>
      <c r="E13" s="57">
        <v>5.1772499999999955</v>
      </c>
      <c r="F13" s="57">
        <v>5.8155499999999956</v>
      </c>
      <c r="G13" s="57">
        <v>6.5932800000000054</v>
      </c>
      <c r="H13" s="57">
        <v>5.6787200000000055</v>
      </c>
      <c r="I13" s="57">
        <v>6.1897499999999948</v>
      </c>
      <c r="J13" s="57">
        <v>6.9325199999999949</v>
      </c>
      <c r="K13" s="57">
        <v>7.4724983156249936</v>
      </c>
      <c r="L13" s="57">
        <v>8.17117690813593</v>
      </c>
      <c r="M13" s="57">
        <v>8.7869204835912562</v>
      </c>
      <c r="N13" s="57">
        <v>9.5961958601300115</v>
      </c>
      <c r="O13" s="57">
        <v>10.306252442838579</v>
      </c>
      <c r="P13" s="57">
        <v>11.060805285620848</v>
      </c>
      <c r="Q13" s="57">
        <v>12.05959600291243</v>
      </c>
      <c r="W13" s="194">
        <f t="shared" si="18"/>
        <v>17.463999999999999</v>
      </c>
      <c r="Y13" s="205">
        <f t="shared" si="19"/>
        <v>6.6000000000000059E-2</v>
      </c>
      <c r="Z13" s="205">
        <f t="shared" si="20"/>
        <v>6.6000000000000045E-2</v>
      </c>
      <c r="AA13" s="205">
        <f t="shared" si="21"/>
        <v>6.4999999999999947E-2</v>
      </c>
      <c r="AB13" s="205">
        <f t="shared" si="22"/>
        <v>6.4999999999999947E-2</v>
      </c>
      <c r="AC13" s="205">
        <f t="shared" si="23"/>
        <v>6.4000000000000057E-2</v>
      </c>
      <c r="AD13" s="205">
        <f t="shared" si="24"/>
        <v>6.4000000000000043E-2</v>
      </c>
      <c r="AE13" s="205">
        <f t="shared" si="25"/>
        <v>6.2999999999999959E-2</v>
      </c>
      <c r="AF13" s="205">
        <f t="shared" si="26"/>
        <v>6.3999999999999946E-2</v>
      </c>
      <c r="AG13" s="205">
        <f t="shared" si="27"/>
        <v>6.2999999999999945E-2</v>
      </c>
      <c r="AH13" s="205">
        <f t="shared" si="28"/>
        <v>6.2999999999999945E-2</v>
      </c>
      <c r="AI13" s="205">
        <f t="shared" si="29"/>
        <v>6.2000000000000069E-2</v>
      </c>
      <c r="AJ13" s="205">
        <f t="shared" si="30"/>
        <v>6.2000000000000062E-2</v>
      </c>
      <c r="AK13" s="205">
        <f t="shared" si="31"/>
        <v>6.099999999999995E-2</v>
      </c>
      <c r="AL13" s="205">
        <f t="shared" si="32"/>
        <v>6.0000000000000046E-2</v>
      </c>
      <c r="AM13" s="205">
        <f t="shared" si="33"/>
        <v>6.0000000000000039E-2</v>
      </c>
      <c r="AS13" s="206">
        <v>5.8999999999999997E-2</v>
      </c>
    </row>
    <row r="14" spans="1:45">
      <c r="A14" s="46" t="s">
        <v>37</v>
      </c>
      <c r="B14" s="48"/>
      <c r="C14" s="58">
        <v>65.429999999999993</v>
      </c>
      <c r="D14" s="58">
        <v>71.788000000000011</v>
      </c>
      <c r="E14" s="58">
        <v>79.649999999999991</v>
      </c>
      <c r="F14" s="58">
        <v>89.47</v>
      </c>
      <c r="G14" s="58">
        <v>103.02</v>
      </c>
      <c r="H14" s="58">
        <v>88.730000000000018</v>
      </c>
      <c r="I14" s="58">
        <v>98.249999999999986</v>
      </c>
      <c r="J14" s="58">
        <v>108.32062500000001</v>
      </c>
      <c r="K14" s="58">
        <v>118.61108437499999</v>
      </c>
      <c r="L14" s="58">
        <v>129.7012207640625</v>
      </c>
      <c r="M14" s="58">
        <v>141.72452392889107</v>
      </c>
      <c r="N14" s="58">
        <v>154.77735258274197</v>
      </c>
      <c r="O14" s="58">
        <v>168.9549580793211</v>
      </c>
      <c r="P14" s="58">
        <v>184.34675476034732</v>
      </c>
      <c r="Q14" s="58">
        <v>200.99326671520703</v>
      </c>
      <c r="W14" s="58">
        <v>296</v>
      </c>
      <c r="Y14" s="205">
        <f t="shared" si="19"/>
        <v>1</v>
      </c>
      <c r="Z14" s="205">
        <f t="shared" si="20"/>
        <v>1</v>
      </c>
      <c r="AA14" s="205">
        <f t="shared" si="21"/>
        <v>1</v>
      </c>
      <c r="AB14" s="205">
        <f t="shared" si="22"/>
        <v>1</v>
      </c>
      <c r="AC14" s="205">
        <f t="shared" si="23"/>
        <v>1</v>
      </c>
      <c r="AD14" s="205">
        <f t="shared" si="24"/>
        <v>1</v>
      </c>
      <c r="AE14" s="205">
        <f t="shared" si="25"/>
        <v>1</v>
      </c>
      <c r="AF14" s="205">
        <f t="shared" si="26"/>
        <v>1</v>
      </c>
      <c r="AG14" s="205">
        <f t="shared" si="27"/>
        <v>1</v>
      </c>
      <c r="AH14" s="205">
        <f t="shared" si="28"/>
        <v>1</v>
      </c>
      <c r="AI14" s="205">
        <f t="shared" si="29"/>
        <v>1</v>
      </c>
      <c r="AJ14" s="205">
        <f t="shared" si="30"/>
        <v>1</v>
      </c>
      <c r="AK14" s="205">
        <f t="shared" si="31"/>
        <v>1</v>
      </c>
      <c r="AL14" s="205">
        <f t="shared" si="32"/>
        <v>1</v>
      </c>
      <c r="AM14" s="205">
        <f t="shared" si="33"/>
        <v>1</v>
      </c>
    </row>
    <row r="15" spans="1:45">
      <c r="A15" s="55"/>
      <c r="B15" s="48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</row>
    <row r="16" spans="1:45">
      <c r="A16" s="46" t="s">
        <v>86</v>
      </c>
      <c r="B16" s="48"/>
      <c r="C16" s="56" t="s">
        <v>68</v>
      </c>
      <c r="D16" s="56" t="s">
        <v>69</v>
      </c>
      <c r="E16" s="56" t="s">
        <v>70</v>
      </c>
      <c r="F16" s="56" t="s">
        <v>71</v>
      </c>
      <c r="G16" s="56" t="s">
        <v>72</v>
      </c>
      <c r="H16" s="56" t="s">
        <v>73</v>
      </c>
      <c r="I16" s="56" t="s">
        <v>74</v>
      </c>
      <c r="J16" s="56" t="s">
        <v>87</v>
      </c>
      <c r="K16" s="56" t="s">
        <v>75</v>
      </c>
      <c r="L16" s="56" t="s">
        <v>76</v>
      </c>
      <c r="M16" s="56" t="s">
        <v>77</v>
      </c>
      <c r="N16" s="56" t="s">
        <v>78</v>
      </c>
      <c r="O16" s="56" t="s">
        <v>79</v>
      </c>
      <c r="P16" s="56" t="s">
        <v>80</v>
      </c>
      <c r="Q16" s="56" t="s">
        <v>81</v>
      </c>
    </row>
    <row r="17" spans="1:45">
      <c r="A17" s="41" t="s">
        <v>64</v>
      </c>
      <c r="B17" s="48"/>
      <c r="C17" s="57">
        <v>55.288349999999994</v>
      </c>
      <c r="D17" s="57">
        <v>60.589072000000002</v>
      </c>
      <c r="E17" s="57">
        <v>67.144949999999994</v>
      </c>
      <c r="F17" s="57">
        <v>75.512680000000003</v>
      </c>
      <c r="G17" s="57">
        <v>86.742840000000001</v>
      </c>
      <c r="H17" s="57">
        <v>74.44447000000001</v>
      </c>
      <c r="I17" s="57">
        <v>82.431750000000008</v>
      </c>
      <c r="J17" s="57">
        <v>90.447721874999999</v>
      </c>
      <c r="K17" s="57">
        <v>98.684422200000014</v>
      </c>
      <c r="L17" s="57">
        <v>107.39261079264374</v>
      </c>
      <c r="M17" s="57">
        <v>116.92273224133515</v>
      </c>
      <c r="N17" s="57">
        <v>127.53653852817939</v>
      </c>
      <c r="O17" s="57">
        <v>138.03620075080536</v>
      </c>
      <c r="P17" s="57">
        <v>150.0582583749227</v>
      </c>
      <c r="Q17" s="57">
        <v>163.00553930603286</v>
      </c>
      <c r="W17" s="194">
        <f>AS17*$W$22</f>
        <v>239.76000000000002</v>
      </c>
      <c r="Y17" s="205">
        <f>C17/C$22</f>
        <v>0.84499999999999997</v>
      </c>
      <c r="Z17" s="205">
        <f t="shared" ref="Z17:AM17" si="34">D17/D$22</f>
        <v>0.84400000000000008</v>
      </c>
      <c r="AA17" s="205">
        <f t="shared" si="34"/>
        <v>0.84299999999999997</v>
      </c>
      <c r="AB17" s="205">
        <f t="shared" si="34"/>
        <v>0.84400000000000019</v>
      </c>
      <c r="AC17" s="205">
        <f t="shared" si="34"/>
        <v>0.8420000000000003</v>
      </c>
      <c r="AD17" s="205">
        <f t="shared" si="34"/>
        <v>0.83900000000000019</v>
      </c>
      <c r="AE17" s="205">
        <f t="shared" si="34"/>
        <v>0.83900000000000008</v>
      </c>
      <c r="AF17" s="205">
        <f t="shared" si="34"/>
        <v>0.83500000000000008</v>
      </c>
      <c r="AG17" s="205">
        <f t="shared" si="34"/>
        <v>0.83200000000000018</v>
      </c>
      <c r="AH17" s="205">
        <f t="shared" si="34"/>
        <v>0.82800000000000007</v>
      </c>
      <c r="AI17" s="205">
        <f t="shared" si="34"/>
        <v>0.82499999999999996</v>
      </c>
      <c r="AJ17" s="205">
        <f t="shared" si="34"/>
        <v>0.82400000000000018</v>
      </c>
      <c r="AK17" s="205">
        <f t="shared" si="34"/>
        <v>0.81699999999999995</v>
      </c>
      <c r="AL17" s="205">
        <f t="shared" si="34"/>
        <v>0.81400000000000017</v>
      </c>
      <c r="AM17" s="205">
        <f t="shared" si="34"/>
        <v>0.81100000000000017</v>
      </c>
      <c r="AS17" s="206">
        <v>0.81</v>
      </c>
    </row>
    <row r="18" spans="1:45">
      <c r="A18" s="41" t="s">
        <v>65</v>
      </c>
      <c r="B18" s="48"/>
      <c r="C18" s="57">
        <v>2.35548</v>
      </c>
      <c r="D18" s="57">
        <v>2.7279439999999999</v>
      </c>
      <c r="E18" s="57">
        <v>3.0266999999999995</v>
      </c>
      <c r="F18" s="57">
        <v>3.7577400000000001</v>
      </c>
      <c r="G18" s="57">
        <v>4.7389199999999994</v>
      </c>
      <c r="H18" s="57">
        <v>4.0815799999999998</v>
      </c>
      <c r="I18" s="57">
        <v>4.61775</v>
      </c>
      <c r="J18" s="57">
        <v>4.8744281250000006</v>
      </c>
      <c r="K18" s="57">
        <v>5.9305542187500002</v>
      </c>
      <c r="L18" s="57">
        <v>7.1335671420234377</v>
      </c>
      <c r="M18" s="57">
        <v>8.0782978639467924</v>
      </c>
      <c r="N18" s="57">
        <v>8.2031996868853234</v>
      </c>
      <c r="O18" s="57">
        <v>10.30625244283859</v>
      </c>
      <c r="P18" s="57">
        <v>11.429498795141532</v>
      </c>
      <c r="Q18" s="57">
        <v>12.863569069773249</v>
      </c>
      <c r="W18" s="194">
        <f t="shared" ref="W18:W21" si="35">AS18*$W$22</f>
        <v>19.091999999999999</v>
      </c>
      <c r="Y18" s="205">
        <f t="shared" ref="Y18:Y22" si="36">C18/C$22</f>
        <v>3.6000000000000004E-2</v>
      </c>
      <c r="Z18" s="205">
        <f t="shared" ref="Z18:Z22" si="37">D18/D$22</f>
        <v>3.7999999999999999E-2</v>
      </c>
      <c r="AA18" s="205">
        <f t="shared" ref="AA18:AA22" si="38">E18/E$22</f>
        <v>3.7999999999999999E-2</v>
      </c>
      <c r="AB18" s="205">
        <f t="shared" ref="AB18:AB22" si="39">F18/F$22</f>
        <v>4.200000000000001E-2</v>
      </c>
      <c r="AC18" s="205">
        <f t="shared" ref="AC18:AC22" si="40">G18/G$22</f>
        <v>4.6000000000000006E-2</v>
      </c>
      <c r="AD18" s="205">
        <f t="shared" ref="AD18:AD22" si="41">H18/H$22</f>
        <v>4.5999999999999999E-2</v>
      </c>
      <c r="AE18" s="205">
        <f t="shared" ref="AE18:AE22" si="42">I18/I$22</f>
        <v>4.7E-2</v>
      </c>
      <c r="AF18" s="205">
        <f t="shared" ref="AF18:AF22" si="43">J18/J$22</f>
        <v>4.5000000000000005E-2</v>
      </c>
      <c r="AG18" s="205">
        <f t="shared" ref="AG18:AG22" si="44">K18/K$22</f>
        <v>0.05</v>
      </c>
      <c r="AH18" s="205">
        <f t="shared" ref="AH18:AH22" si="45">L18/L$22</f>
        <v>5.5000000000000014E-2</v>
      </c>
      <c r="AI18" s="205">
        <f t="shared" ref="AI18:AI22" si="46">M18/M$22</f>
        <v>5.6999999999999995E-2</v>
      </c>
      <c r="AJ18" s="205">
        <f t="shared" ref="AJ18:AJ22" si="47">N18/N$22</f>
        <v>5.3000000000000005E-2</v>
      </c>
      <c r="AK18" s="205">
        <f t="shared" ref="AK18:AK22" si="48">O18/O$22</f>
        <v>6.1000000000000006E-2</v>
      </c>
      <c r="AL18" s="205">
        <f t="shared" ref="AL18:AL22" si="49">P18/P$22</f>
        <v>6.2000000000000006E-2</v>
      </c>
      <c r="AM18" s="205">
        <f t="shared" ref="AM18:AM22" si="50">Q18/Q$22</f>
        <v>6.4000000000000015E-2</v>
      </c>
      <c r="AS18" s="206">
        <v>6.4500000000000002E-2</v>
      </c>
    </row>
    <row r="19" spans="1:45">
      <c r="A19" s="41" t="s">
        <v>66</v>
      </c>
      <c r="B19" s="48"/>
      <c r="C19" s="57">
        <v>1.0468799999999998</v>
      </c>
      <c r="D19" s="57">
        <v>1.0768199999999999</v>
      </c>
      <c r="E19" s="57">
        <v>1.4337</v>
      </c>
      <c r="F19" s="57">
        <v>1.5209900000000001</v>
      </c>
      <c r="G19" s="57">
        <v>1.8543600000000002</v>
      </c>
      <c r="H19" s="57">
        <v>1.68587</v>
      </c>
      <c r="I19" s="57">
        <v>1.7685000000000002</v>
      </c>
      <c r="J19" s="57">
        <v>2.1664125000000003</v>
      </c>
      <c r="K19" s="57">
        <v>2.3722216875000002</v>
      </c>
      <c r="L19" s="57">
        <v>2.5940244152812499</v>
      </c>
      <c r="M19" s="57">
        <v>2.834490478577822</v>
      </c>
      <c r="N19" s="57">
        <v>3.0955470516548393</v>
      </c>
      <c r="O19" s="57">
        <v>3.548054119665744</v>
      </c>
      <c r="P19" s="57">
        <v>3.8712818499672936</v>
      </c>
      <c r="Q19" s="57">
        <v>4.4218518677345546</v>
      </c>
      <c r="W19" s="194">
        <f t="shared" si="35"/>
        <v>6.8079999999999998</v>
      </c>
      <c r="Y19" s="205">
        <f t="shared" si="36"/>
        <v>1.6E-2</v>
      </c>
      <c r="Z19" s="205">
        <f t="shared" si="37"/>
        <v>1.4999999999999999E-2</v>
      </c>
      <c r="AA19" s="205">
        <f t="shared" si="38"/>
        <v>1.8000000000000002E-2</v>
      </c>
      <c r="AB19" s="205">
        <f t="shared" si="39"/>
        <v>1.7000000000000005E-2</v>
      </c>
      <c r="AC19" s="205">
        <f t="shared" si="40"/>
        <v>1.8000000000000009E-2</v>
      </c>
      <c r="AD19" s="205">
        <f t="shared" si="41"/>
        <v>1.9000000000000003E-2</v>
      </c>
      <c r="AE19" s="205">
        <f t="shared" si="42"/>
        <v>1.8000000000000002E-2</v>
      </c>
      <c r="AF19" s="205">
        <f t="shared" si="43"/>
        <v>2.0000000000000004E-2</v>
      </c>
      <c r="AG19" s="205">
        <f t="shared" si="44"/>
        <v>2.0000000000000004E-2</v>
      </c>
      <c r="AH19" s="205">
        <f t="shared" si="45"/>
        <v>2.0000000000000004E-2</v>
      </c>
      <c r="AI19" s="205">
        <f t="shared" si="46"/>
        <v>0.02</v>
      </c>
      <c r="AJ19" s="205">
        <f t="shared" si="47"/>
        <v>2.0000000000000004E-2</v>
      </c>
      <c r="AK19" s="205">
        <f t="shared" si="48"/>
        <v>2.1000000000000001E-2</v>
      </c>
      <c r="AL19" s="205">
        <f t="shared" si="49"/>
        <v>2.1000000000000005E-2</v>
      </c>
      <c r="AM19" s="205">
        <f t="shared" si="50"/>
        <v>2.2000000000000009E-2</v>
      </c>
      <c r="AS19" s="206">
        <v>2.3E-2</v>
      </c>
    </row>
    <row r="20" spans="1:45">
      <c r="A20" s="41" t="s">
        <v>67</v>
      </c>
      <c r="B20" s="48"/>
      <c r="C20" s="57">
        <v>0.78515999999999997</v>
      </c>
      <c r="D20" s="57">
        <v>0.861456</v>
      </c>
      <c r="E20" s="57">
        <v>0.87614999999999998</v>
      </c>
      <c r="F20" s="57">
        <v>1.0736399999999999</v>
      </c>
      <c r="G20" s="57">
        <v>1.1332200000000001</v>
      </c>
      <c r="H20" s="57">
        <v>0.97603000000000018</v>
      </c>
      <c r="I20" s="57">
        <v>1.0807500000000001</v>
      </c>
      <c r="J20" s="57">
        <v>1.2998475</v>
      </c>
      <c r="K20" s="57">
        <v>1.4233330125000001</v>
      </c>
      <c r="L20" s="57">
        <v>1.5564146491687501</v>
      </c>
      <c r="M20" s="57">
        <v>1.8424188110755846</v>
      </c>
      <c r="N20" s="57">
        <v>2.0121055835756456</v>
      </c>
      <c r="O20" s="57">
        <v>2.1964144550311748</v>
      </c>
      <c r="P20" s="57">
        <v>2.5808545666448617</v>
      </c>
      <c r="Q20" s="57">
        <v>3.0148990007281049</v>
      </c>
      <c r="W20" s="194">
        <f t="shared" si="35"/>
        <v>4.7359999999999998</v>
      </c>
      <c r="Y20" s="205">
        <f t="shared" si="36"/>
        <v>1.2E-2</v>
      </c>
      <c r="Z20" s="205">
        <f t="shared" si="37"/>
        <v>1.2E-2</v>
      </c>
      <c r="AA20" s="205">
        <f t="shared" si="38"/>
        <v>1.1000000000000001E-2</v>
      </c>
      <c r="AB20" s="205">
        <f t="shared" si="39"/>
        <v>1.2000000000000002E-2</v>
      </c>
      <c r="AC20" s="205">
        <f t="shared" si="40"/>
        <v>1.1000000000000005E-2</v>
      </c>
      <c r="AD20" s="205">
        <f t="shared" si="41"/>
        <v>1.1000000000000003E-2</v>
      </c>
      <c r="AE20" s="205">
        <f t="shared" si="42"/>
        <v>1.1000000000000001E-2</v>
      </c>
      <c r="AF20" s="205">
        <f t="shared" si="43"/>
        <v>1.2000000000000002E-2</v>
      </c>
      <c r="AG20" s="205">
        <f t="shared" si="44"/>
        <v>1.2000000000000002E-2</v>
      </c>
      <c r="AH20" s="205">
        <f t="shared" si="45"/>
        <v>1.2000000000000004E-2</v>
      </c>
      <c r="AI20" s="205">
        <f t="shared" si="46"/>
        <v>1.3000000000000001E-2</v>
      </c>
      <c r="AJ20" s="205">
        <f t="shared" si="47"/>
        <v>1.3000000000000003E-2</v>
      </c>
      <c r="AK20" s="205">
        <f t="shared" si="48"/>
        <v>1.3000000000000001E-2</v>
      </c>
      <c r="AL20" s="205">
        <f t="shared" si="49"/>
        <v>1.4E-2</v>
      </c>
      <c r="AM20" s="205">
        <f t="shared" si="50"/>
        <v>1.5000000000000005E-2</v>
      </c>
      <c r="AS20" s="206">
        <v>1.6E-2</v>
      </c>
    </row>
    <row r="21" spans="1:45">
      <c r="A21" s="41" t="s">
        <v>12</v>
      </c>
      <c r="B21" s="48"/>
      <c r="C21" s="57">
        <v>5.9541299999999975</v>
      </c>
      <c r="D21" s="57">
        <v>6.5327079999999897</v>
      </c>
      <c r="E21" s="57">
        <v>7.1684999999999963</v>
      </c>
      <c r="F21" s="57">
        <v>7.6049499999999872</v>
      </c>
      <c r="G21" s="57">
        <v>8.5506599999999846</v>
      </c>
      <c r="H21" s="57">
        <v>7.5420499999999873</v>
      </c>
      <c r="I21" s="57">
        <v>8.3512499999999861</v>
      </c>
      <c r="J21" s="57">
        <v>9.5322149999999972</v>
      </c>
      <c r="K21" s="57">
        <v>10.200553256249982</v>
      </c>
      <c r="L21" s="57">
        <v>11.024603764945308</v>
      </c>
      <c r="M21" s="57">
        <v>12.046584533955739</v>
      </c>
      <c r="N21" s="57">
        <v>13.929961732446754</v>
      </c>
      <c r="O21" s="57">
        <v>14.868036310980235</v>
      </c>
      <c r="P21" s="57">
        <v>16.406861173670883</v>
      </c>
      <c r="Q21" s="57">
        <v>17.687407470938208</v>
      </c>
      <c r="W21" s="194">
        <f t="shared" si="35"/>
        <v>25.751999999999999</v>
      </c>
      <c r="Y21" s="205">
        <f t="shared" si="36"/>
        <v>9.099999999999997E-2</v>
      </c>
      <c r="Z21" s="205">
        <f t="shared" si="37"/>
        <v>9.0999999999999859E-2</v>
      </c>
      <c r="AA21" s="205">
        <f t="shared" si="38"/>
        <v>8.9999999999999969E-2</v>
      </c>
      <c r="AB21" s="205">
        <f t="shared" si="39"/>
        <v>8.4999999999999867E-2</v>
      </c>
      <c r="AC21" s="205">
        <f t="shared" si="40"/>
        <v>8.2999999999999879E-2</v>
      </c>
      <c r="AD21" s="205">
        <f t="shared" si="41"/>
        <v>8.4999999999999867E-2</v>
      </c>
      <c r="AE21" s="205">
        <f t="shared" si="42"/>
        <v>8.4999999999999853E-2</v>
      </c>
      <c r="AF21" s="205">
        <f t="shared" si="43"/>
        <v>8.7999999999999981E-2</v>
      </c>
      <c r="AG21" s="205">
        <f t="shared" si="44"/>
        <v>8.5999999999999854E-2</v>
      </c>
      <c r="AH21" s="205">
        <f t="shared" si="45"/>
        <v>8.4999999999999978E-2</v>
      </c>
      <c r="AI21" s="205">
        <f t="shared" si="46"/>
        <v>8.4999999999999964E-2</v>
      </c>
      <c r="AJ21" s="205">
        <f t="shared" si="47"/>
        <v>8.9999999999999872E-2</v>
      </c>
      <c r="AK21" s="205">
        <f t="shared" si="48"/>
        <v>8.7999999999999856E-2</v>
      </c>
      <c r="AL21" s="205">
        <f t="shared" si="49"/>
        <v>8.8999999999999871E-2</v>
      </c>
      <c r="AM21" s="205">
        <f t="shared" si="50"/>
        <v>8.7999999999999981E-2</v>
      </c>
      <c r="AS21" s="206">
        <v>8.6999999999999994E-2</v>
      </c>
    </row>
    <row r="22" spans="1:45">
      <c r="A22" s="46" t="s">
        <v>37</v>
      </c>
      <c r="B22" s="48"/>
      <c r="C22" s="58">
        <v>65.429999999999993</v>
      </c>
      <c r="D22" s="58">
        <v>71.787999999999997</v>
      </c>
      <c r="E22" s="58">
        <v>79.649999999999991</v>
      </c>
      <c r="F22" s="58">
        <v>89.469999999999985</v>
      </c>
      <c r="G22" s="58">
        <v>103.01999999999997</v>
      </c>
      <c r="H22" s="58">
        <v>88.72999999999999</v>
      </c>
      <c r="I22" s="58">
        <v>98.25</v>
      </c>
      <c r="J22" s="58">
        <v>108.32062499999999</v>
      </c>
      <c r="K22" s="58">
        <v>118.61108437499999</v>
      </c>
      <c r="L22" s="58">
        <v>129.70122076406247</v>
      </c>
      <c r="M22" s="58">
        <v>141.7245239288911</v>
      </c>
      <c r="N22" s="58">
        <v>154.77735258274194</v>
      </c>
      <c r="O22" s="58">
        <v>168.95495807932113</v>
      </c>
      <c r="P22" s="58">
        <v>184.34675476034727</v>
      </c>
      <c r="Q22" s="58">
        <v>200.99326671520694</v>
      </c>
      <c r="W22" s="58">
        <v>296</v>
      </c>
      <c r="Y22" s="205">
        <f t="shared" si="36"/>
        <v>1</v>
      </c>
      <c r="Z22" s="205">
        <f t="shared" si="37"/>
        <v>1</v>
      </c>
      <c r="AA22" s="205">
        <f t="shared" si="38"/>
        <v>1</v>
      </c>
      <c r="AB22" s="205">
        <f t="shared" si="39"/>
        <v>1</v>
      </c>
      <c r="AC22" s="205">
        <f t="shared" si="40"/>
        <v>1</v>
      </c>
      <c r="AD22" s="205">
        <f t="shared" si="41"/>
        <v>1</v>
      </c>
      <c r="AE22" s="205">
        <f t="shared" si="42"/>
        <v>1</v>
      </c>
      <c r="AF22" s="205">
        <f t="shared" si="43"/>
        <v>1</v>
      </c>
      <c r="AG22" s="205">
        <f t="shared" si="44"/>
        <v>1</v>
      </c>
      <c r="AH22" s="205">
        <f t="shared" si="45"/>
        <v>1</v>
      </c>
      <c r="AI22" s="205">
        <f t="shared" si="46"/>
        <v>1</v>
      </c>
      <c r="AJ22" s="205">
        <f t="shared" si="47"/>
        <v>1</v>
      </c>
      <c r="AK22" s="205">
        <f t="shared" si="48"/>
        <v>1</v>
      </c>
      <c r="AL22" s="205">
        <f t="shared" si="49"/>
        <v>1</v>
      </c>
      <c r="AM22" s="205">
        <f t="shared" si="50"/>
        <v>1</v>
      </c>
    </row>
    <row r="23" spans="1:45">
      <c r="A23" s="55"/>
      <c r="B23" s="48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45">
      <c r="A24" s="46" t="s">
        <v>88</v>
      </c>
      <c r="B24" s="48"/>
      <c r="C24" s="56" t="s">
        <v>68</v>
      </c>
      <c r="D24" s="56" t="s">
        <v>69</v>
      </c>
      <c r="E24" s="56" t="s">
        <v>70</v>
      </c>
      <c r="F24" s="56" t="s">
        <v>71</v>
      </c>
      <c r="G24" s="56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45">
      <c r="A25" s="41" t="s">
        <v>82</v>
      </c>
      <c r="B25" s="48"/>
      <c r="C25" s="57">
        <v>36.051929999999999</v>
      </c>
      <c r="D25" s="57">
        <v>40.416643999999991</v>
      </c>
      <c r="E25" s="57">
        <v>44.842949999999988</v>
      </c>
      <c r="F25" s="57">
        <v>50.282140000000005</v>
      </c>
      <c r="G25" s="57">
        <v>58.515359999999994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</row>
    <row r="26" spans="1:45">
      <c r="A26" s="41" t="s">
        <v>83</v>
      </c>
      <c r="B26" s="48"/>
      <c r="C26" s="57">
        <v>29.378069999999997</v>
      </c>
      <c r="D26" s="57">
        <v>31.371356000000002</v>
      </c>
      <c r="E26" s="57">
        <v>34.807050000000004</v>
      </c>
      <c r="F26" s="57">
        <v>39.187859999999993</v>
      </c>
      <c r="G26" s="57">
        <v>44.504640000000002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45">
      <c r="A27" s="46" t="s">
        <v>37</v>
      </c>
      <c r="B27" s="48"/>
      <c r="C27" s="58">
        <v>65.429999999999993</v>
      </c>
      <c r="D27" s="58">
        <v>71.787999999999997</v>
      </c>
      <c r="E27" s="58">
        <v>79.649999999999991</v>
      </c>
      <c r="F27" s="58">
        <v>89.47</v>
      </c>
      <c r="G27" s="58">
        <v>103.02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7801-0707-47CD-9176-B50FE903BD7E}">
  <dimension ref="A1:AS27"/>
  <sheetViews>
    <sheetView workbookViewId="0">
      <selection activeCell="J14" sqref="J14"/>
    </sheetView>
  </sheetViews>
  <sheetFormatPr defaultRowHeight="15"/>
  <cols>
    <col min="1" max="1" width="32.28515625" bestFit="1" customWidth="1"/>
    <col min="19" max="23" width="9.140625" style="54"/>
  </cols>
  <sheetData>
    <row r="1" spans="1:45">
      <c r="A1" s="46" t="s">
        <v>84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Y1" s="24">
        <v>2015</v>
      </c>
      <c r="Z1" s="24">
        <v>2016</v>
      </c>
      <c r="AA1" s="24">
        <v>2017</v>
      </c>
      <c r="AB1" s="24">
        <v>2018</v>
      </c>
      <c r="AC1" s="24">
        <v>2019</v>
      </c>
      <c r="AD1" s="24">
        <v>2020</v>
      </c>
      <c r="AE1" s="24">
        <v>2021</v>
      </c>
      <c r="AF1" s="24">
        <v>2022</v>
      </c>
      <c r="AG1" s="24">
        <v>2023</v>
      </c>
      <c r="AH1" s="24">
        <v>2024</v>
      </c>
      <c r="AI1" s="24">
        <v>2025</v>
      </c>
      <c r="AJ1" s="24">
        <v>2026</v>
      </c>
      <c r="AK1" s="24">
        <v>2027</v>
      </c>
      <c r="AL1" s="24">
        <v>2028</v>
      </c>
      <c r="AM1" s="24">
        <v>2029</v>
      </c>
      <c r="AN1" s="24">
        <v>2030</v>
      </c>
      <c r="AO1" s="24">
        <v>2031</v>
      </c>
      <c r="AP1" s="24">
        <v>2032</v>
      </c>
      <c r="AQ1" s="24">
        <v>2033</v>
      </c>
      <c r="AR1" s="24">
        <v>2034</v>
      </c>
      <c r="AS1" s="24">
        <v>2035</v>
      </c>
    </row>
    <row r="2" spans="1:45">
      <c r="A2" s="41" t="s">
        <v>40</v>
      </c>
      <c r="C2" s="199">
        <v>0.42499999999999999</v>
      </c>
      <c r="D2" s="199">
        <v>0.42799999999999999</v>
      </c>
      <c r="E2" s="199">
        <v>0.42700000000000005</v>
      </c>
      <c r="F2" s="199">
        <v>0.42599999999999999</v>
      </c>
      <c r="G2" s="199">
        <v>0.42700000000000005</v>
      </c>
      <c r="H2" s="199">
        <v>0.42399999999999999</v>
      </c>
      <c r="I2" s="199">
        <v>0.42700000000000005</v>
      </c>
      <c r="J2" s="199">
        <v>0.42899999999999999</v>
      </c>
      <c r="K2" s="199">
        <v>0.43</v>
      </c>
      <c r="L2" s="199">
        <v>0.43</v>
      </c>
      <c r="M2" s="199">
        <v>0.43200000000000005</v>
      </c>
      <c r="N2" s="199">
        <v>0.433</v>
      </c>
      <c r="O2" s="199">
        <v>0.434</v>
      </c>
      <c r="P2" s="199">
        <v>0.435</v>
      </c>
      <c r="Q2" s="199">
        <v>0.435</v>
      </c>
      <c r="R2" s="199">
        <v>0.436</v>
      </c>
      <c r="S2" s="197"/>
      <c r="T2" s="197"/>
      <c r="U2" s="197"/>
      <c r="V2" s="197"/>
      <c r="W2" s="200">
        <v>0.438</v>
      </c>
      <c r="Y2" s="164">
        <v>1170.45</v>
      </c>
      <c r="Z2" s="164">
        <v>1237.348</v>
      </c>
      <c r="AA2" s="164">
        <v>1327.9700000000003</v>
      </c>
      <c r="AB2" s="164">
        <v>1357.662</v>
      </c>
      <c r="AC2" s="164">
        <v>1436.8550000000002</v>
      </c>
      <c r="AD2" s="164">
        <v>1382.664</v>
      </c>
      <c r="AE2" s="164">
        <v>1491.9380000000001</v>
      </c>
      <c r="AF2" s="164">
        <v>1595.451</v>
      </c>
      <c r="AG2" s="164">
        <v>1693.77</v>
      </c>
      <c r="AH2" s="164">
        <v>1793.96</v>
      </c>
      <c r="AI2" s="164">
        <v>1900.8000000000002</v>
      </c>
      <c r="AJ2" s="164">
        <v>1998.7280000000001</v>
      </c>
      <c r="AK2" s="164">
        <v>2098.39</v>
      </c>
      <c r="AL2" s="164">
        <v>2198.9250000000002</v>
      </c>
      <c r="AM2" s="164">
        <v>2297.2350000000001</v>
      </c>
      <c r="AN2" s="164">
        <v>2402.7959999999998</v>
      </c>
      <c r="AS2" s="201">
        <f>W2*'Global Demand-Supply Gap'!$W$8</f>
        <v>2961.0128933113906</v>
      </c>
    </row>
    <row r="3" spans="1:45">
      <c r="A3" s="41" t="s">
        <v>41</v>
      </c>
      <c r="C3" s="199">
        <v>0.253</v>
      </c>
      <c r="D3" s="199">
        <v>0.254</v>
      </c>
      <c r="E3" s="199">
        <v>0.25600000000000001</v>
      </c>
      <c r="F3" s="199">
        <v>0.255</v>
      </c>
      <c r="G3" s="199">
        <v>0.25800000000000001</v>
      </c>
      <c r="H3" s="199">
        <v>0.25800000000000001</v>
      </c>
      <c r="I3" s="199">
        <v>0.26100000000000001</v>
      </c>
      <c r="J3" s="199">
        <v>0.26200000000000001</v>
      </c>
      <c r="K3" s="199">
        <v>0.26300000000000001</v>
      </c>
      <c r="L3" s="199">
        <v>0.26300000000000001</v>
      </c>
      <c r="M3" s="199">
        <v>0.26400000000000001</v>
      </c>
      <c r="N3" s="199">
        <v>0.26400000000000001</v>
      </c>
      <c r="O3" s="199">
        <v>0.26500000000000001</v>
      </c>
      <c r="P3" s="199">
        <v>0.26500000000000001</v>
      </c>
      <c r="Q3" s="199">
        <v>0.26600000000000001</v>
      </c>
      <c r="R3" s="199">
        <v>0.26600000000000001</v>
      </c>
      <c r="S3" s="197"/>
      <c r="T3" s="197"/>
      <c r="U3" s="197"/>
      <c r="V3" s="197"/>
      <c r="W3" s="200">
        <v>0.26900000000000002</v>
      </c>
      <c r="Y3" s="164">
        <v>696.76200000000006</v>
      </c>
      <c r="Z3" s="164">
        <v>734.31399999999996</v>
      </c>
      <c r="AA3" s="164">
        <v>796.16</v>
      </c>
      <c r="AB3" s="164">
        <v>812.68500000000006</v>
      </c>
      <c r="AC3" s="164">
        <v>868.17000000000007</v>
      </c>
      <c r="AD3" s="164">
        <v>841.33800000000008</v>
      </c>
      <c r="AE3" s="164">
        <v>911.93400000000008</v>
      </c>
      <c r="AF3" s="164">
        <v>974.37800000000004</v>
      </c>
      <c r="AG3" s="164">
        <v>1035.9570000000001</v>
      </c>
      <c r="AH3" s="164">
        <v>1097.2360000000001</v>
      </c>
      <c r="AI3" s="164">
        <v>1161.6000000000001</v>
      </c>
      <c r="AJ3" s="164">
        <v>1218.624</v>
      </c>
      <c r="AK3" s="164">
        <v>1281.2750000000001</v>
      </c>
      <c r="AL3" s="164">
        <v>1339.575</v>
      </c>
      <c r="AM3" s="164">
        <v>1404.7460000000001</v>
      </c>
      <c r="AN3" s="164">
        <v>1465.9260000000002</v>
      </c>
      <c r="AS3" s="201">
        <f>W3*'Global Demand-Supply Gap'!$W$8</f>
        <v>1818.5216171250322</v>
      </c>
    </row>
    <row r="4" spans="1:45">
      <c r="A4" s="41" t="s">
        <v>56</v>
      </c>
      <c r="C4" s="199">
        <v>0.11699999999999999</v>
      </c>
      <c r="D4" s="199">
        <v>0.11900000000000001</v>
      </c>
      <c r="E4" s="199">
        <v>0.11900000000000001</v>
      </c>
      <c r="F4" s="199">
        <v>0.121</v>
      </c>
      <c r="G4" s="199">
        <v>0.11900000000000001</v>
      </c>
      <c r="H4" s="199">
        <v>0.11599999999999999</v>
      </c>
      <c r="I4" s="199">
        <v>0.115</v>
      </c>
      <c r="J4" s="199">
        <v>0.114</v>
      </c>
      <c r="K4" s="199">
        <v>0.114</v>
      </c>
      <c r="L4" s="199">
        <v>0.114</v>
      </c>
      <c r="M4" s="199">
        <v>0.113</v>
      </c>
      <c r="N4" s="199">
        <v>0.113</v>
      </c>
      <c r="O4" s="199">
        <v>0.113</v>
      </c>
      <c r="P4" s="199">
        <v>0.11199999999999999</v>
      </c>
      <c r="Q4" s="199">
        <v>0.11199999999999999</v>
      </c>
      <c r="R4" s="199">
        <v>0.11199999999999999</v>
      </c>
      <c r="S4" s="197"/>
      <c r="T4" s="197"/>
      <c r="U4" s="197"/>
      <c r="V4" s="197"/>
      <c r="W4" s="200">
        <v>0.11</v>
      </c>
      <c r="Y4" s="164">
        <v>322.21799999999996</v>
      </c>
      <c r="Z4" s="164">
        <v>344.029</v>
      </c>
      <c r="AA4" s="164">
        <v>370.09000000000003</v>
      </c>
      <c r="AB4" s="164">
        <v>385.62700000000001</v>
      </c>
      <c r="AC4" s="164">
        <v>400.435</v>
      </c>
      <c r="AD4" s="164">
        <v>378.27599999999995</v>
      </c>
      <c r="AE4" s="164">
        <v>401.81</v>
      </c>
      <c r="AF4" s="164">
        <v>423.96600000000001</v>
      </c>
      <c r="AG4" s="164">
        <v>449.04599999999999</v>
      </c>
      <c r="AH4" s="164">
        <v>475.608</v>
      </c>
      <c r="AI4" s="164">
        <v>497.2</v>
      </c>
      <c r="AJ4" s="164">
        <v>521.60800000000006</v>
      </c>
      <c r="AK4" s="164">
        <v>546.35500000000002</v>
      </c>
      <c r="AL4" s="164">
        <v>566.16</v>
      </c>
      <c r="AM4" s="164">
        <v>591.47199999999998</v>
      </c>
      <c r="AN4" s="164">
        <v>617.23199999999997</v>
      </c>
      <c r="AS4" s="201">
        <f>W4*'Global Demand-Supply Gap'!$W$8</f>
        <v>743.63337503254104</v>
      </c>
    </row>
    <row r="5" spans="1:45">
      <c r="A5" s="41" t="s">
        <v>57</v>
      </c>
      <c r="C5" s="199">
        <v>9.5000000000000001E-2</v>
      </c>
      <c r="D5" s="199">
        <v>9.4E-2</v>
      </c>
      <c r="E5" s="199">
        <v>9.5000000000000001E-2</v>
      </c>
      <c r="F5" s="199">
        <v>9.4E-2</v>
      </c>
      <c r="G5" s="199">
        <v>9.4E-2</v>
      </c>
      <c r="H5" s="199">
        <v>9.1999999999999998E-2</v>
      </c>
      <c r="I5" s="199">
        <v>9.3000000000000013E-2</v>
      </c>
      <c r="J5" s="199">
        <v>9.3000000000000013E-2</v>
      </c>
      <c r="K5" s="199">
        <v>9.3000000000000013E-2</v>
      </c>
      <c r="L5" s="199">
        <v>9.3000000000000013E-2</v>
      </c>
      <c r="M5" s="199">
        <v>9.3000000000000013E-2</v>
      </c>
      <c r="N5" s="199">
        <v>9.3000000000000013E-2</v>
      </c>
      <c r="O5" s="199">
        <v>9.3000000000000013E-2</v>
      </c>
      <c r="P5" s="199">
        <v>9.3000000000000013E-2</v>
      </c>
      <c r="Q5" s="199">
        <v>9.3000000000000013E-2</v>
      </c>
      <c r="R5" s="199">
        <v>9.3000000000000013E-2</v>
      </c>
      <c r="S5" s="197"/>
      <c r="T5" s="197"/>
      <c r="U5" s="197"/>
      <c r="V5" s="197"/>
      <c r="W5" s="200">
        <v>9.4E-2</v>
      </c>
      <c r="Y5" s="164">
        <v>261.63</v>
      </c>
      <c r="Z5" s="164">
        <v>271.75400000000002</v>
      </c>
      <c r="AA5" s="164">
        <v>295.45</v>
      </c>
      <c r="AB5" s="164">
        <v>299.57799999999997</v>
      </c>
      <c r="AC5" s="164">
        <v>316.31</v>
      </c>
      <c r="AD5" s="164">
        <v>300.012</v>
      </c>
      <c r="AE5" s="164">
        <v>324.94200000000006</v>
      </c>
      <c r="AF5" s="164">
        <v>345.86700000000008</v>
      </c>
      <c r="AG5" s="164">
        <v>366.32700000000006</v>
      </c>
      <c r="AH5" s="164">
        <v>387.99600000000004</v>
      </c>
      <c r="AI5" s="164">
        <v>409.20000000000005</v>
      </c>
      <c r="AJ5" s="164">
        <v>429.28800000000007</v>
      </c>
      <c r="AK5" s="164">
        <v>449.65500000000009</v>
      </c>
      <c r="AL5" s="164">
        <v>470.11500000000007</v>
      </c>
      <c r="AM5" s="164">
        <v>491.1330000000001</v>
      </c>
      <c r="AN5" s="164">
        <v>512.52300000000002</v>
      </c>
      <c r="AS5" s="201">
        <f>W5*'Global Demand-Supply Gap'!$W$8</f>
        <v>635.46852048235326</v>
      </c>
    </row>
    <row r="6" spans="1:45">
      <c r="A6" s="41" t="s">
        <v>42</v>
      </c>
      <c r="C6" s="199">
        <v>6.4000000000000001E-2</v>
      </c>
      <c r="D6" s="199">
        <v>6.5000000000000002E-2</v>
      </c>
      <c r="E6" s="199">
        <v>6.5000000000000002E-2</v>
      </c>
      <c r="F6" s="199">
        <v>6.5000000000000002E-2</v>
      </c>
      <c r="G6" s="199">
        <v>6.5000000000000002E-2</v>
      </c>
      <c r="H6" s="199">
        <v>6.5000000000000002E-2</v>
      </c>
      <c r="I6" s="199">
        <v>6.5000000000000002E-2</v>
      </c>
      <c r="J6" s="199">
        <v>6.5000000000000002E-2</v>
      </c>
      <c r="K6" s="199">
        <v>6.5000000000000002E-2</v>
      </c>
      <c r="L6" s="199">
        <v>6.5000000000000002E-2</v>
      </c>
      <c r="M6" s="199">
        <v>6.5000000000000002E-2</v>
      </c>
      <c r="N6" s="199">
        <v>6.5000000000000002E-2</v>
      </c>
      <c r="O6" s="199">
        <v>6.5000000000000002E-2</v>
      </c>
      <c r="P6" s="199">
        <v>6.5000000000000002E-2</v>
      </c>
      <c r="Q6" s="199">
        <v>6.5000000000000002E-2</v>
      </c>
      <c r="R6" s="199">
        <v>6.6000000000000003E-2</v>
      </c>
      <c r="S6" s="197"/>
      <c r="T6" s="197"/>
      <c r="U6" s="197"/>
      <c r="V6" s="197"/>
      <c r="W6" s="200">
        <v>6.8000000000000005E-2</v>
      </c>
      <c r="Y6" s="164">
        <v>176.256</v>
      </c>
      <c r="Z6" s="164">
        <v>187.91500000000002</v>
      </c>
      <c r="AA6" s="164">
        <v>202.15</v>
      </c>
      <c r="AB6" s="164">
        <v>207.155</v>
      </c>
      <c r="AC6" s="164">
        <v>218.72499999999999</v>
      </c>
      <c r="AD6" s="164">
        <v>211.965</v>
      </c>
      <c r="AE6" s="164">
        <v>227.11</v>
      </c>
      <c r="AF6" s="164">
        <v>241.73500000000001</v>
      </c>
      <c r="AG6" s="164">
        <v>256.03500000000003</v>
      </c>
      <c r="AH6" s="164">
        <v>271.18</v>
      </c>
      <c r="AI6" s="164">
        <v>286</v>
      </c>
      <c r="AJ6" s="164">
        <v>300.04000000000002</v>
      </c>
      <c r="AK6" s="164">
        <v>314.27500000000003</v>
      </c>
      <c r="AL6" s="164">
        <v>328.57499999999999</v>
      </c>
      <c r="AM6" s="164">
        <v>343.26499999999999</v>
      </c>
      <c r="AN6" s="164">
        <v>363.726</v>
      </c>
      <c r="AS6" s="201">
        <f>W6*'Global Demand-Supply Gap'!$W$8</f>
        <v>459.70063183829808</v>
      </c>
    </row>
    <row r="7" spans="1:45">
      <c r="A7" s="41" t="s">
        <v>12</v>
      </c>
      <c r="C7" s="199">
        <v>4.5999999999999999E-2</v>
      </c>
      <c r="D7" s="199">
        <v>3.9E-2</v>
      </c>
      <c r="E7" s="199">
        <v>3.7999999999999999E-2</v>
      </c>
      <c r="F7" s="199">
        <v>3.7999999999999999E-2</v>
      </c>
      <c r="G7" s="199">
        <v>3.7000000000000005E-2</v>
      </c>
      <c r="H7" s="199">
        <v>4.4000000000000004E-2</v>
      </c>
      <c r="I7" s="199">
        <v>0.04</v>
      </c>
      <c r="J7" s="199">
        <v>3.7999999999999999E-2</v>
      </c>
      <c r="K7" s="199">
        <v>3.5000000000000003E-2</v>
      </c>
      <c r="L7" s="199">
        <v>3.5000000000000003E-2</v>
      </c>
      <c r="M7" s="199">
        <v>3.2000000000000001E-2</v>
      </c>
      <c r="N7" s="199">
        <v>3.1E-2</v>
      </c>
      <c r="O7" s="199">
        <v>0.03</v>
      </c>
      <c r="P7" s="199">
        <v>2.8999999999999998E-2</v>
      </c>
      <c r="Q7" s="199">
        <v>2.7999999999999997E-2</v>
      </c>
      <c r="R7" s="199">
        <v>2.7000000000000003E-2</v>
      </c>
      <c r="S7" s="197"/>
      <c r="T7" s="197"/>
      <c r="U7" s="197"/>
      <c r="V7" s="197"/>
      <c r="W7" s="200">
        <v>2.5000000000000001E-2</v>
      </c>
      <c r="Y7" s="164">
        <v>126.684</v>
      </c>
      <c r="Z7" s="164">
        <v>112.749</v>
      </c>
      <c r="AA7" s="164">
        <v>118.17999999999999</v>
      </c>
      <c r="AB7" s="164">
        <v>121.10599999999999</v>
      </c>
      <c r="AC7" s="164">
        <v>124.50500000000002</v>
      </c>
      <c r="AD7" s="164">
        <v>143.48400000000001</v>
      </c>
      <c r="AE7" s="164">
        <v>139.76</v>
      </c>
      <c r="AF7" s="164">
        <v>141.322</v>
      </c>
      <c r="AG7" s="164">
        <v>137.86500000000001</v>
      </c>
      <c r="AH7" s="164">
        <v>146.02000000000001</v>
      </c>
      <c r="AI7" s="164">
        <v>140.80000000000001</v>
      </c>
      <c r="AJ7" s="164">
        <v>143.096</v>
      </c>
      <c r="AK7" s="164">
        <v>145.04999999999998</v>
      </c>
      <c r="AL7" s="164">
        <v>146.595</v>
      </c>
      <c r="AM7" s="164">
        <v>147.86799999999999</v>
      </c>
      <c r="AN7" s="164">
        <v>148.79700000000003</v>
      </c>
      <c r="AS7" s="201">
        <f>W7*'Global Demand-Supply Gap'!$W$8</f>
        <v>169.00758523466843</v>
      </c>
    </row>
    <row r="8" spans="1:45">
      <c r="A8" s="46" t="s">
        <v>37</v>
      </c>
      <c r="C8" s="166">
        <f>SUM(C2:C7)</f>
        <v>1</v>
      </c>
      <c r="D8" s="166">
        <f t="shared" ref="D8:R8" si="0">SUM(D2:D7)</f>
        <v>0.999</v>
      </c>
      <c r="E8" s="166">
        <f t="shared" si="0"/>
        <v>1</v>
      </c>
      <c r="F8" s="166">
        <f t="shared" si="0"/>
        <v>0.99900000000000011</v>
      </c>
      <c r="G8" s="166">
        <f t="shared" si="0"/>
        <v>1</v>
      </c>
      <c r="H8" s="166">
        <f t="shared" si="0"/>
        <v>0.99899999999999989</v>
      </c>
      <c r="I8" s="166">
        <f t="shared" si="0"/>
        <v>1.0010000000000001</v>
      </c>
      <c r="J8" s="166">
        <f t="shared" si="0"/>
        <v>1.0010000000000001</v>
      </c>
      <c r="K8" s="166">
        <f t="shared" si="0"/>
        <v>1</v>
      </c>
      <c r="L8" s="166">
        <f t="shared" si="0"/>
        <v>1</v>
      </c>
      <c r="M8" s="166">
        <f t="shared" si="0"/>
        <v>0.99900000000000011</v>
      </c>
      <c r="N8" s="166">
        <f t="shared" si="0"/>
        <v>0.999</v>
      </c>
      <c r="O8" s="166">
        <f t="shared" si="0"/>
        <v>1</v>
      </c>
      <c r="P8" s="166">
        <f t="shared" si="0"/>
        <v>0.999</v>
      </c>
      <c r="Q8" s="166">
        <f t="shared" si="0"/>
        <v>0.99900000000000011</v>
      </c>
      <c r="R8" s="166">
        <f t="shared" si="0"/>
        <v>0.99999999999999989</v>
      </c>
      <c r="S8" s="198"/>
      <c r="T8" s="198"/>
      <c r="U8" s="198"/>
      <c r="V8" s="198"/>
      <c r="W8" s="198"/>
      <c r="Y8" s="165">
        <v>2754</v>
      </c>
      <c r="Z8" s="165">
        <v>2888.1089999999995</v>
      </c>
      <c r="AA8" s="165">
        <v>3110</v>
      </c>
      <c r="AB8" s="165">
        <v>3183.8130000000001</v>
      </c>
      <c r="AC8" s="165">
        <v>3365.0000000000005</v>
      </c>
      <c r="AD8" s="165">
        <v>3257.739</v>
      </c>
      <c r="AE8" s="165">
        <v>3497.4940000000006</v>
      </c>
      <c r="AF8" s="165">
        <v>3722.7190000000005</v>
      </c>
      <c r="AG8" s="165">
        <v>3939</v>
      </c>
      <c r="AH8" s="165">
        <v>4172</v>
      </c>
      <c r="AI8" s="165">
        <v>4395.6000000000004</v>
      </c>
      <c r="AJ8" s="165">
        <v>4611.384</v>
      </c>
      <c r="AK8" s="165">
        <v>4835</v>
      </c>
      <c r="AL8" s="165">
        <v>5049.9449999999997</v>
      </c>
      <c r="AM8" s="165">
        <v>5275.719000000001</v>
      </c>
      <c r="AN8" s="165">
        <v>5511</v>
      </c>
      <c r="AS8" s="202">
        <v>6760</v>
      </c>
    </row>
    <row r="9" spans="1:45">
      <c r="A9" s="54"/>
    </row>
    <row r="10" spans="1:45">
      <c r="A10" s="46" t="s">
        <v>85</v>
      </c>
    </row>
    <row r="11" spans="1:45">
      <c r="A11" s="41" t="s">
        <v>50</v>
      </c>
      <c r="C11" s="199">
        <v>0.51300000000000001</v>
      </c>
      <c r="D11" s="199">
        <v>0.51600000000000001</v>
      </c>
      <c r="E11" s="199">
        <v>0.51500000000000001</v>
      </c>
      <c r="F11" s="199">
        <v>0.51900000000000002</v>
      </c>
      <c r="G11" s="199">
        <v>0.52</v>
      </c>
      <c r="H11" s="199">
        <v>0.52</v>
      </c>
      <c r="I11" s="199">
        <v>0.52500000000000002</v>
      </c>
      <c r="J11" s="199">
        <v>0.52500000000000002</v>
      </c>
      <c r="K11" s="199">
        <v>0.52600000000000002</v>
      </c>
      <c r="L11" s="199">
        <v>0.52600000000000002</v>
      </c>
      <c r="M11" s="199">
        <v>0.52600000000000002</v>
      </c>
      <c r="N11" s="199">
        <v>0.52700000000000002</v>
      </c>
      <c r="O11" s="199">
        <v>0.52700000000000002</v>
      </c>
      <c r="P11" s="199">
        <v>0.52700000000000002</v>
      </c>
      <c r="Q11" s="199">
        <v>0.52800000000000002</v>
      </c>
      <c r="R11" s="199">
        <v>0.52800000000000002</v>
      </c>
      <c r="S11" s="197"/>
      <c r="T11" s="197"/>
      <c r="U11" s="197"/>
      <c r="V11" s="197"/>
      <c r="W11" s="200">
        <v>0.52900000000000003</v>
      </c>
      <c r="Y11" s="164">
        <v>1412.8020000000001</v>
      </c>
      <c r="Z11" s="164">
        <v>1491.7560000000001</v>
      </c>
      <c r="AA11" s="164">
        <v>1601.65</v>
      </c>
      <c r="AB11" s="164">
        <v>1654.0530000000001</v>
      </c>
      <c r="AC11" s="164">
        <v>1749.8</v>
      </c>
      <c r="AD11" s="164">
        <v>1695.72</v>
      </c>
      <c r="AE11" s="164">
        <v>1834.3500000000001</v>
      </c>
      <c r="AF11" s="164">
        <v>1952.4750000000001</v>
      </c>
      <c r="AG11" s="164">
        <v>2071.9140000000002</v>
      </c>
      <c r="AH11" s="164">
        <v>2194.4720000000002</v>
      </c>
      <c r="AI11" s="164">
        <v>2314.4</v>
      </c>
      <c r="AJ11" s="164">
        <v>2432.6320000000001</v>
      </c>
      <c r="AK11" s="164">
        <v>2548.0450000000001</v>
      </c>
      <c r="AL11" s="164">
        <v>2663.9850000000001</v>
      </c>
      <c r="AM11" s="164">
        <v>2788.3679999999999</v>
      </c>
      <c r="AN11" s="164">
        <v>2909.808</v>
      </c>
      <c r="AS11" s="194">
        <f>W11*'Global Demand-Supply Gap'!$W$8</f>
        <v>3576.2005035655839</v>
      </c>
    </row>
    <row r="12" spans="1:45">
      <c r="A12" s="41" t="s">
        <v>48</v>
      </c>
      <c r="C12" s="199">
        <v>9.0999999999999998E-2</v>
      </c>
      <c r="D12" s="199">
        <v>0.09</v>
      </c>
      <c r="E12" s="199">
        <v>8.8000000000000009E-2</v>
      </c>
      <c r="F12" s="199">
        <v>8.6999999999999994E-2</v>
      </c>
      <c r="G12" s="199">
        <v>8.5999999999999993E-2</v>
      </c>
      <c r="H12" s="199">
        <v>8.6999999999999994E-2</v>
      </c>
      <c r="I12" s="199">
        <v>8.3000000000000004E-2</v>
      </c>
      <c r="J12" s="199">
        <v>8.199999999999999E-2</v>
      </c>
      <c r="K12" s="199">
        <v>8.199999999999999E-2</v>
      </c>
      <c r="L12" s="199">
        <v>8.199999999999999E-2</v>
      </c>
      <c r="M12" s="199">
        <v>8.1000000000000003E-2</v>
      </c>
      <c r="N12" s="199">
        <v>8.1000000000000003E-2</v>
      </c>
      <c r="O12" s="199">
        <v>0.08</v>
      </c>
      <c r="P12" s="199">
        <v>7.9000000000000001E-2</v>
      </c>
      <c r="Q12" s="199">
        <v>7.9000000000000001E-2</v>
      </c>
      <c r="R12" s="199">
        <v>7.8E-2</v>
      </c>
      <c r="S12" s="197"/>
      <c r="T12" s="197"/>
      <c r="U12" s="197"/>
      <c r="V12" s="197"/>
      <c r="W12" s="200">
        <v>7.6999999999999999E-2</v>
      </c>
      <c r="Y12" s="164">
        <v>250.614</v>
      </c>
      <c r="Z12" s="164">
        <v>260.19</v>
      </c>
      <c r="AA12" s="164">
        <v>273.68</v>
      </c>
      <c r="AB12" s="164">
        <v>277.26900000000001</v>
      </c>
      <c r="AC12" s="164">
        <v>289.39</v>
      </c>
      <c r="AD12" s="164">
        <v>283.70699999999999</v>
      </c>
      <c r="AE12" s="164">
        <v>290.00200000000001</v>
      </c>
      <c r="AF12" s="164">
        <v>304.95799999999997</v>
      </c>
      <c r="AG12" s="164">
        <v>322.99799999999993</v>
      </c>
      <c r="AH12" s="164">
        <v>342.10399999999993</v>
      </c>
      <c r="AI12" s="164">
        <v>356.40000000000003</v>
      </c>
      <c r="AJ12" s="164">
        <v>373.89600000000002</v>
      </c>
      <c r="AK12" s="164">
        <v>386.8</v>
      </c>
      <c r="AL12" s="164">
        <v>399.34500000000003</v>
      </c>
      <c r="AM12" s="164">
        <v>417.19900000000001</v>
      </c>
      <c r="AN12" s="164">
        <v>429.858</v>
      </c>
      <c r="AS12" s="194">
        <f>W12*'Global Demand-Supply Gap'!$W$8</f>
        <v>520.54336252277869</v>
      </c>
    </row>
    <row r="13" spans="1:45">
      <c r="A13" s="41" t="s">
        <v>49</v>
      </c>
      <c r="C13" s="199">
        <v>0.39600000000000002</v>
      </c>
      <c r="D13" s="199">
        <v>0.39399999999999996</v>
      </c>
      <c r="E13" s="199">
        <v>0.39700000000000002</v>
      </c>
      <c r="F13" s="199">
        <v>0.39399999999999996</v>
      </c>
      <c r="G13" s="199">
        <v>0.39500000000000002</v>
      </c>
      <c r="H13" s="199">
        <v>0.39299999999999996</v>
      </c>
      <c r="I13" s="199">
        <v>0.39299999999999996</v>
      </c>
      <c r="J13" s="199">
        <v>0.39299999999999996</v>
      </c>
      <c r="K13" s="199">
        <v>0.39200000000000002</v>
      </c>
      <c r="L13" s="199">
        <v>0.39200000000000002</v>
      </c>
      <c r="M13" s="199">
        <v>0.39299999999999996</v>
      </c>
      <c r="N13" s="199">
        <v>0.39299999999999996</v>
      </c>
      <c r="O13" s="199">
        <v>0.39299999999999996</v>
      </c>
      <c r="P13" s="199">
        <v>0.39299999999999996</v>
      </c>
      <c r="Q13" s="199">
        <v>0.39399999999999996</v>
      </c>
      <c r="R13" s="199">
        <v>0.39399999999999996</v>
      </c>
      <c r="S13" s="197"/>
      <c r="T13" s="197"/>
      <c r="U13" s="197"/>
      <c r="V13" s="197"/>
      <c r="W13" s="200">
        <v>0.39600000000000002</v>
      </c>
      <c r="Y13" s="164">
        <v>1090.5840000000001</v>
      </c>
      <c r="Z13" s="164">
        <v>1139.0539999999999</v>
      </c>
      <c r="AA13" s="164">
        <v>1234.67</v>
      </c>
      <c r="AB13" s="164">
        <v>1255.6779999999999</v>
      </c>
      <c r="AC13" s="164">
        <v>1329.175</v>
      </c>
      <c r="AD13" s="164">
        <v>1281.5729999999999</v>
      </c>
      <c r="AE13" s="164">
        <v>1373.1419999999998</v>
      </c>
      <c r="AF13" s="164">
        <v>1461.5669999999998</v>
      </c>
      <c r="AG13" s="164">
        <v>1544.088</v>
      </c>
      <c r="AH13" s="164">
        <v>1635.424</v>
      </c>
      <c r="AI13" s="164">
        <v>1729.1999999999998</v>
      </c>
      <c r="AJ13" s="164">
        <v>1814.0879999999997</v>
      </c>
      <c r="AK13" s="164">
        <v>1900.1549999999997</v>
      </c>
      <c r="AL13" s="164">
        <v>1986.6149999999998</v>
      </c>
      <c r="AM13" s="164">
        <v>2080.7139999999999</v>
      </c>
      <c r="AN13" s="164">
        <v>2171.3339999999998</v>
      </c>
      <c r="AS13" s="194">
        <f>W13*'Global Demand-Supply Gap'!$W$8</f>
        <v>2677.0801501171477</v>
      </c>
    </row>
    <row r="14" spans="1:45">
      <c r="A14" s="46" t="s">
        <v>37</v>
      </c>
      <c r="C14" s="166">
        <f>SUM(C11:C13)</f>
        <v>1</v>
      </c>
      <c r="D14" s="166">
        <f t="shared" ref="D14:R14" si="1">SUM(D11:D13)</f>
        <v>1</v>
      </c>
      <c r="E14" s="166">
        <f t="shared" si="1"/>
        <v>1</v>
      </c>
      <c r="F14" s="166">
        <f t="shared" si="1"/>
        <v>1</v>
      </c>
      <c r="G14" s="166">
        <f t="shared" si="1"/>
        <v>1.0009999999999999</v>
      </c>
      <c r="H14" s="166">
        <f t="shared" si="1"/>
        <v>1</v>
      </c>
      <c r="I14" s="166">
        <f t="shared" si="1"/>
        <v>1.0009999999999999</v>
      </c>
      <c r="J14" s="166">
        <f t="shared" si="1"/>
        <v>1</v>
      </c>
      <c r="K14" s="166">
        <f t="shared" si="1"/>
        <v>1</v>
      </c>
      <c r="L14" s="166">
        <f t="shared" si="1"/>
        <v>1</v>
      </c>
      <c r="M14" s="166">
        <f t="shared" si="1"/>
        <v>1</v>
      </c>
      <c r="N14" s="166">
        <f t="shared" si="1"/>
        <v>1.0009999999999999</v>
      </c>
      <c r="O14" s="166">
        <f t="shared" si="1"/>
        <v>1</v>
      </c>
      <c r="P14" s="166">
        <f t="shared" si="1"/>
        <v>0.99899999999999989</v>
      </c>
      <c r="Q14" s="166">
        <f t="shared" si="1"/>
        <v>1.0009999999999999</v>
      </c>
      <c r="R14" s="166">
        <f t="shared" si="1"/>
        <v>1</v>
      </c>
      <c r="S14" s="198"/>
      <c r="T14" s="198"/>
      <c r="U14" s="198"/>
      <c r="V14" s="198"/>
      <c r="W14" s="198"/>
      <c r="Y14" s="165">
        <v>2754</v>
      </c>
      <c r="Z14" s="165">
        <v>2891</v>
      </c>
      <c r="AA14" s="165">
        <v>3110</v>
      </c>
      <c r="AB14" s="165">
        <v>3187</v>
      </c>
      <c r="AC14" s="165">
        <v>3368.3649999999998</v>
      </c>
      <c r="AD14" s="165">
        <v>3261</v>
      </c>
      <c r="AE14" s="165">
        <v>3497.4940000000001</v>
      </c>
      <c r="AF14" s="165">
        <v>3719</v>
      </c>
      <c r="AG14" s="165">
        <v>3939</v>
      </c>
      <c r="AH14" s="165">
        <v>4172</v>
      </c>
      <c r="AI14" s="165">
        <v>4400</v>
      </c>
      <c r="AJ14" s="165">
        <v>4620.616</v>
      </c>
      <c r="AK14" s="165">
        <v>4835</v>
      </c>
      <c r="AL14" s="165">
        <v>5049.9449999999997</v>
      </c>
      <c r="AM14" s="165">
        <v>5286.2809999999999</v>
      </c>
      <c r="AN14" s="165">
        <v>5511</v>
      </c>
    </row>
    <row r="15" spans="1:45">
      <c r="A15" s="55"/>
    </row>
    <row r="16" spans="1:45">
      <c r="A16" s="46" t="s">
        <v>86</v>
      </c>
    </row>
    <row r="17" spans="1:45">
      <c r="A17" s="41" t="s">
        <v>64</v>
      </c>
      <c r="C17" s="199">
        <v>0.83200000000000007</v>
      </c>
      <c r="D17" s="199">
        <v>0.83</v>
      </c>
      <c r="E17" s="199">
        <v>0.82900000000000007</v>
      </c>
      <c r="F17" s="199">
        <v>0.82700000000000007</v>
      </c>
      <c r="G17" s="199">
        <v>0.82599999999999996</v>
      </c>
      <c r="H17" s="199">
        <v>0.82499999999999996</v>
      </c>
      <c r="I17" s="199">
        <v>0.82200000000000006</v>
      </c>
      <c r="J17" s="199">
        <v>0.82200000000000006</v>
      </c>
      <c r="K17" s="199">
        <v>0.82</v>
      </c>
      <c r="L17" s="199">
        <v>0.81700000000000006</v>
      </c>
      <c r="M17" s="199">
        <v>0.81499999999999995</v>
      </c>
      <c r="N17" s="199">
        <v>0.81200000000000006</v>
      </c>
      <c r="O17" s="199">
        <v>0.81099999999999994</v>
      </c>
      <c r="P17" s="199">
        <v>0.80599999999999994</v>
      </c>
      <c r="Q17" s="199">
        <v>0.80400000000000005</v>
      </c>
      <c r="R17" s="199">
        <v>0.80099999999999993</v>
      </c>
      <c r="S17" s="197"/>
      <c r="T17" s="197"/>
      <c r="U17" s="197"/>
      <c r="V17" s="197"/>
      <c r="W17" s="200">
        <v>0.8</v>
      </c>
      <c r="Y17" s="164">
        <v>2291.328</v>
      </c>
      <c r="Z17" s="164">
        <v>2399.5299999999997</v>
      </c>
      <c r="AA17" s="164">
        <v>2578.19</v>
      </c>
      <c r="AB17" s="164">
        <v>2635.6490000000003</v>
      </c>
      <c r="AC17" s="164">
        <v>2779.49</v>
      </c>
      <c r="AD17" s="164">
        <v>2690.3249999999998</v>
      </c>
      <c r="AE17" s="164">
        <v>2872.0680000000002</v>
      </c>
      <c r="AF17" s="164">
        <v>3057.018</v>
      </c>
      <c r="AG17" s="164">
        <v>3229.98</v>
      </c>
      <c r="AH17" s="164">
        <v>3408.5240000000003</v>
      </c>
      <c r="AI17" s="164">
        <v>3585.9999999999995</v>
      </c>
      <c r="AJ17" s="164">
        <v>3748.1920000000005</v>
      </c>
      <c r="AK17" s="164">
        <v>3921.1849999999999</v>
      </c>
      <c r="AL17" s="164">
        <v>4074.3299999999995</v>
      </c>
      <c r="AM17" s="164">
        <v>4245.924</v>
      </c>
      <c r="AN17" s="164">
        <v>4414.3109999999997</v>
      </c>
      <c r="AS17" s="194">
        <f>W17*'Global Demand-Supply Gap'!$W$8</f>
        <v>5408.2427275093896</v>
      </c>
    </row>
    <row r="18" spans="1:45">
      <c r="A18" s="41" t="s">
        <v>65</v>
      </c>
      <c r="C18" s="199">
        <v>3.4000000000000002E-2</v>
      </c>
      <c r="D18" s="199">
        <v>3.6000000000000004E-2</v>
      </c>
      <c r="E18" s="199">
        <v>3.7000000000000005E-2</v>
      </c>
      <c r="F18" s="199">
        <v>3.7000000000000005E-2</v>
      </c>
      <c r="G18" s="199">
        <v>0.04</v>
      </c>
      <c r="H18" s="199">
        <v>4.2000000000000003E-2</v>
      </c>
      <c r="I18" s="199">
        <v>4.2999999999999997E-2</v>
      </c>
      <c r="J18" s="199">
        <v>4.4000000000000004E-2</v>
      </c>
      <c r="K18" s="199">
        <v>4.2999999999999997E-2</v>
      </c>
      <c r="L18" s="199">
        <v>4.5999999999999999E-2</v>
      </c>
      <c r="M18" s="199">
        <v>4.9000000000000002E-2</v>
      </c>
      <c r="N18" s="199">
        <v>5.0999999999999997E-2</v>
      </c>
      <c r="O18" s="199">
        <v>4.9000000000000002E-2</v>
      </c>
      <c r="P18" s="199">
        <v>5.4000000000000006E-2</v>
      </c>
      <c r="Q18" s="199">
        <v>5.5E-2</v>
      </c>
      <c r="R18" s="199">
        <v>5.7000000000000002E-2</v>
      </c>
      <c r="S18" s="197"/>
      <c r="T18" s="197"/>
      <c r="U18" s="197"/>
      <c r="V18" s="197"/>
      <c r="W18" s="200">
        <v>5.8999999999999997E-2</v>
      </c>
      <c r="Y18" s="164">
        <v>93.63600000000001</v>
      </c>
      <c r="Z18" s="164">
        <v>104.07600000000001</v>
      </c>
      <c r="AA18" s="164">
        <v>115.07000000000002</v>
      </c>
      <c r="AB18" s="164">
        <v>117.91900000000001</v>
      </c>
      <c r="AC18" s="164">
        <v>134.6</v>
      </c>
      <c r="AD18" s="164">
        <v>136.96200000000002</v>
      </c>
      <c r="AE18" s="164">
        <v>150.24199999999999</v>
      </c>
      <c r="AF18" s="164">
        <v>163.63600000000002</v>
      </c>
      <c r="AG18" s="164">
        <v>169.37699999999998</v>
      </c>
      <c r="AH18" s="164">
        <v>191.91200000000001</v>
      </c>
      <c r="AI18" s="164">
        <v>215.6</v>
      </c>
      <c r="AJ18" s="164">
        <v>235.416</v>
      </c>
      <c r="AK18" s="164">
        <v>236.91500000000002</v>
      </c>
      <c r="AL18" s="164">
        <v>272.97000000000003</v>
      </c>
      <c r="AM18" s="164">
        <v>290.45499999999998</v>
      </c>
      <c r="AN18" s="164">
        <v>314.12700000000001</v>
      </c>
      <c r="AS18" s="194">
        <f>W18*'Global Demand-Supply Gap'!$W$8</f>
        <v>398.85790115381741</v>
      </c>
    </row>
    <row r="19" spans="1:45">
      <c r="A19" s="41" t="s">
        <v>66</v>
      </c>
      <c r="C19" s="199">
        <v>2.3E-2</v>
      </c>
      <c r="D19" s="199">
        <v>2.4E-2</v>
      </c>
      <c r="E19" s="199">
        <v>2.3E-2</v>
      </c>
      <c r="F19" s="199">
        <v>2.5000000000000001E-2</v>
      </c>
      <c r="G19" s="199">
        <v>2.4E-2</v>
      </c>
      <c r="H19" s="199">
        <v>2.5000000000000001E-2</v>
      </c>
      <c r="I19" s="199">
        <v>2.5000000000000001E-2</v>
      </c>
      <c r="J19" s="199">
        <v>2.5000000000000001E-2</v>
      </c>
      <c r="K19" s="199">
        <v>2.6000000000000002E-2</v>
      </c>
      <c r="L19" s="199">
        <v>2.7000000000000003E-2</v>
      </c>
      <c r="M19" s="199">
        <v>2.7000000000000003E-2</v>
      </c>
      <c r="N19" s="199">
        <v>2.7000000000000003E-2</v>
      </c>
      <c r="O19" s="199">
        <v>2.7999999999999997E-2</v>
      </c>
      <c r="P19" s="199">
        <v>2.7999999999999997E-2</v>
      </c>
      <c r="Q19" s="199">
        <v>2.8999999999999998E-2</v>
      </c>
      <c r="R19" s="199">
        <v>2.8999999999999998E-2</v>
      </c>
      <c r="S19" s="197"/>
      <c r="T19" s="197"/>
      <c r="U19" s="197"/>
      <c r="V19" s="197"/>
      <c r="W19" s="200">
        <v>3.1E-2</v>
      </c>
      <c r="Y19" s="164">
        <v>63.341999999999999</v>
      </c>
      <c r="Z19" s="164">
        <v>69.384</v>
      </c>
      <c r="AA19" s="164">
        <v>71.53</v>
      </c>
      <c r="AB19" s="164">
        <v>79.675000000000011</v>
      </c>
      <c r="AC19" s="164">
        <v>80.760000000000005</v>
      </c>
      <c r="AD19" s="164">
        <v>81.525000000000006</v>
      </c>
      <c r="AE19" s="164">
        <v>87.350000000000009</v>
      </c>
      <c r="AF19" s="164">
        <v>92.975000000000009</v>
      </c>
      <c r="AG19" s="164">
        <v>102.41400000000002</v>
      </c>
      <c r="AH19" s="164">
        <v>112.64400000000002</v>
      </c>
      <c r="AI19" s="164">
        <v>118.80000000000001</v>
      </c>
      <c r="AJ19" s="164">
        <v>124.63200000000002</v>
      </c>
      <c r="AK19" s="164">
        <v>135.38</v>
      </c>
      <c r="AL19" s="164">
        <v>141.54</v>
      </c>
      <c r="AM19" s="164">
        <v>153.149</v>
      </c>
      <c r="AN19" s="164">
        <v>159.81899999999999</v>
      </c>
      <c r="AS19" s="194">
        <f>W19*'Global Demand-Supply Gap'!$W$8</f>
        <v>209.56940569098882</v>
      </c>
    </row>
    <row r="20" spans="1:45">
      <c r="A20" s="41" t="s">
        <v>67</v>
      </c>
      <c r="C20" s="199">
        <v>0.02</v>
      </c>
      <c r="D20" s="199">
        <v>0.02</v>
      </c>
      <c r="E20" s="199">
        <v>0.02</v>
      </c>
      <c r="F20" s="199">
        <v>1.9E-2</v>
      </c>
      <c r="G20" s="199">
        <v>1.9E-2</v>
      </c>
      <c r="H20" s="199">
        <v>1.8000000000000002E-2</v>
      </c>
      <c r="I20" s="199">
        <v>1.8000000000000002E-2</v>
      </c>
      <c r="J20" s="199">
        <v>1.8000000000000002E-2</v>
      </c>
      <c r="K20" s="199">
        <v>1.9E-2</v>
      </c>
      <c r="L20" s="199">
        <v>1.9E-2</v>
      </c>
      <c r="M20" s="199">
        <v>1.9E-2</v>
      </c>
      <c r="N20" s="199">
        <v>1.9E-2</v>
      </c>
      <c r="O20" s="199">
        <v>0.02</v>
      </c>
      <c r="P20" s="199">
        <v>0.02</v>
      </c>
      <c r="Q20" s="199">
        <v>0.02</v>
      </c>
      <c r="R20" s="199">
        <v>2.1000000000000001E-2</v>
      </c>
      <c r="S20" s="197"/>
      <c r="T20" s="197"/>
      <c r="U20" s="197"/>
      <c r="V20" s="197"/>
      <c r="W20" s="200">
        <v>2.3E-2</v>
      </c>
      <c r="Y20" s="164">
        <v>55.08</v>
      </c>
      <c r="Z20" s="164">
        <v>57.82</v>
      </c>
      <c r="AA20" s="164">
        <v>62.2</v>
      </c>
      <c r="AB20" s="164">
        <v>60.552999999999997</v>
      </c>
      <c r="AC20" s="164">
        <v>63.934999999999995</v>
      </c>
      <c r="AD20" s="164">
        <v>58.698000000000008</v>
      </c>
      <c r="AE20" s="164">
        <v>62.89200000000001</v>
      </c>
      <c r="AF20" s="164">
        <v>66.942000000000007</v>
      </c>
      <c r="AG20" s="164">
        <v>74.840999999999994</v>
      </c>
      <c r="AH20" s="164">
        <v>79.268000000000001</v>
      </c>
      <c r="AI20" s="164">
        <v>83.6</v>
      </c>
      <c r="AJ20" s="164">
        <v>87.703999999999994</v>
      </c>
      <c r="AK20" s="164">
        <v>96.7</v>
      </c>
      <c r="AL20" s="164">
        <v>101.10000000000001</v>
      </c>
      <c r="AM20" s="164">
        <v>105.62</v>
      </c>
      <c r="AN20" s="164">
        <v>115.73100000000001</v>
      </c>
      <c r="AS20" s="194">
        <f>W20*'Global Demand-Supply Gap'!$W$8</f>
        <v>155.48697841589492</v>
      </c>
    </row>
    <row r="21" spans="1:45">
      <c r="A21" s="41" t="s">
        <v>12</v>
      </c>
      <c r="C21" s="199">
        <v>0.09</v>
      </c>
      <c r="D21" s="199">
        <v>0.09</v>
      </c>
      <c r="E21" s="199">
        <v>9.0999999999999998E-2</v>
      </c>
      <c r="F21" s="199">
        <v>9.1999999999999998E-2</v>
      </c>
      <c r="G21" s="199">
        <v>9.0999999999999998E-2</v>
      </c>
      <c r="H21" s="199">
        <v>0.09</v>
      </c>
      <c r="I21" s="199">
        <v>9.0999999999999998E-2</v>
      </c>
      <c r="J21" s="199">
        <v>0.09</v>
      </c>
      <c r="K21" s="199">
        <v>9.3000000000000013E-2</v>
      </c>
      <c r="L21" s="199">
        <v>9.0999999999999998E-2</v>
      </c>
      <c r="M21" s="199">
        <v>0.09</v>
      </c>
      <c r="N21" s="199">
        <v>9.0999999999999998E-2</v>
      </c>
      <c r="O21" s="199">
        <v>9.1999999999999998E-2</v>
      </c>
      <c r="P21" s="199">
        <v>9.1999999999999998E-2</v>
      </c>
      <c r="Q21" s="199">
        <v>9.0999999999999998E-2</v>
      </c>
      <c r="R21" s="199">
        <v>9.1999999999999998E-2</v>
      </c>
      <c r="S21" s="197"/>
      <c r="T21" s="197"/>
      <c r="U21" s="197"/>
      <c r="V21" s="197"/>
      <c r="W21" s="200">
        <v>9.2999999999999999E-2</v>
      </c>
      <c r="Y21" s="164">
        <v>247.85999999999999</v>
      </c>
      <c r="Z21" s="164">
        <v>260.19</v>
      </c>
      <c r="AA21" s="164">
        <v>283.01</v>
      </c>
      <c r="AB21" s="164">
        <v>293.20400000000001</v>
      </c>
      <c r="AC21" s="164">
        <v>306.21499999999997</v>
      </c>
      <c r="AD21" s="164">
        <v>293.49</v>
      </c>
      <c r="AE21" s="164">
        <v>317.95400000000001</v>
      </c>
      <c r="AF21" s="164">
        <v>334.71</v>
      </c>
      <c r="AG21" s="164">
        <v>366.32700000000006</v>
      </c>
      <c r="AH21" s="164">
        <v>379.65199999999999</v>
      </c>
      <c r="AI21" s="164">
        <v>396</v>
      </c>
      <c r="AJ21" s="164">
        <v>420.05599999999998</v>
      </c>
      <c r="AK21" s="164">
        <v>444.82</v>
      </c>
      <c r="AL21" s="164">
        <v>465.06</v>
      </c>
      <c r="AM21" s="164">
        <v>480.57099999999997</v>
      </c>
      <c r="AN21" s="164">
        <v>507.012</v>
      </c>
      <c r="AS21" s="194">
        <f>W21*'Global Demand-Supply Gap'!$W$8</f>
        <v>628.70821707296648</v>
      </c>
    </row>
    <row r="22" spans="1:45">
      <c r="A22" s="46" t="s">
        <v>37</v>
      </c>
      <c r="C22" s="166">
        <f>SUM(C17:C21)</f>
        <v>0.99900000000000011</v>
      </c>
      <c r="D22" s="166">
        <f t="shared" ref="D22:R22" si="2">SUM(D17:D21)</f>
        <v>1</v>
      </c>
      <c r="E22" s="166">
        <f t="shared" si="2"/>
        <v>1.0000000000000002</v>
      </c>
      <c r="F22" s="166">
        <f t="shared" si="2"/>
        <v>1.0000000000000002</v>
      </c>
      <c r="G22" s="166">
        <f t="shared" si="2"/>
        <v>1</v>
      </c>
      <c r="H22" s="166">
        <f t="shared" si="2"/>
        <v>1</v>
      </c>
      <c r="I22" s="166">
        <f t="shared" si="2"/>
        <v>0.99900000000000011</v>
      </c>
      <c r="J22" s="166">
        <f t="shared" si="2"/>
        <v>0.99900000000000011</v>
      </c>
      <c r="K22" s="166">
        <f t="shared" si="2"/>
        <v>1.0010000000000001</v>
      </c>
      <c r="L22" s="166">
        <f t="shared" si="2"/>
        <v>1.0000000000000002</v>
      </c>
      <c r="M22" s="166">
        <f t="shared" si="2"/>
        <v>1</v>
      </c>
      <c r="N22" s="166">
        <f t="shared" si="2"/>
        <v>1.0000000000000002</v>
      </c>
      <c r="O22" s="166">
        <f t="shared" si="2"/>
        <v>1</v>
      </c>
      <c r="P22" s="166">
        <f t="shared" si="2"/>
        <v>1</v>
      </c>
      <c r="Q22" s="166">
        <f t="shared" si="2"/>
        <v>0.99900000000000011</v>
      </c>
      <c r="R22" s="166">
        <f t="shared" si="2"/>
        <v>1</v>
      </c>
      <c r="S22" s="198"/>
      <c r="T22" s="198"/>
      <c r="U22" s="198"/>
      <c r="V22" s="198"/>
      <c r="W22" s="198"/>
      <c r="Y22" s="165">
        <v>2751.2460000000001</v>
      </c>
      <c r="Z22" s="165">
        <v>2891</v>
      </c>
      <c r="AA22" s="165">
        <v>3110</v>
      </c>
      <c r="AB22" s="165">
        <v>3187.0000000000005</v>
      </c>
      <c r="AC22" s="165">
        <v>3365</v>
      </c>
      <c r="AD22" s="165">
        <v>3261</v>
      </c>
      <c r="AE22" s="165">
        <v>3490.5060000000003</v>
      </c>
      <c r="AF22" s="165">
        <v>3715.2809999999999</v>
      </c>
      <c r="AG22" s="165">
        <v>3942.9390000000003</v>
      </c>
      <c r="AH22" s="165">
        <v>4172</v>
      </c>
      <c r="AI22" s="165">
        <v>4400</v>
      </c>
      <c r="AJ22" s="165">
        <v>4616</v>
      </c>
      <c r="AK22" s="165">
        <v>4835</v>
      </c>
      <c r="AL22" s="165">
        <v>5055</v>
      </c>
      <c r="AM22" s="165">
        <v>5275.7190000000001</v>
      </c>
      <c r="AN22" s="165">
        <v>5511</v>
      </c>
    </row>
    <row r="23" spans="1:45">
      <c r="A23" s="55"/>
    </row>
    <row r="24" spans="1:45">
      <c r="A24" s="46" t="s">
        <v>88</v>
      </c>
    </row>
    <row r="25" spans="1:45">
      <c r="A25" s="41" t="s">
        <v>82</v>
      </c>
      <c r="C25" s="163">
        <v>0.55700000000000005</v>
      </c>
      <c r="D25" s="163">
        <v>0.55899999999999994</v>
      </c>
      <c r="E25" s="163">
        <v>0.56799999999999995</v>
      </c>
      <c r="F25" s="163">
        <v>0.57100000000000006</v>
      </c>
      <c r="G25" s="163">
        <v>0.57399999999999995</v>
      </c>
      <c r="H25" s="163">
        <v>0.58200000000000007</v>
      </c>
      <c r="Y25" s="164">
        <v>1533.9780000000001</v>
      </c>
      <c r="Z25" s="164">
        <v>1616.0689999999997</v>
      </c>
      <c r="AA25" s="164">
        <v>1766.4799999999998</v>
      </c>
      <c r="AB25" s="164">
        <v>1819.7770000000003</v>
      </c>
      <c r="AC25" s="164">
        <v>1931.5099999999998</v>
      </c>
    </row>
    <row r="26" spans="1:45">
      <c r="A26" s="41" t="s">
        <v>83</v>
      </c>
      <c r="C26" s="163">
        <v>0.44299999999999995</v>
      </c>
      <c r="D26" s="163">
        <v>0.441</v>
      </c>
      <c r="E26" s="163">
        <v>0.43200000000000005</v>
      </c>
      <c r="F26" s="163">
        <v>0.43</v>
      </c>
      <c r="G26" s="163">
        <v>0.42599999999999999</v>
      </c>
      <c r="H26" s="163">
        <v>0.41799999999999998</v>
      </c>
      <c r="Y26" s="164">
        <v>1220.0219999999999</v>
      </c>
      <c r="Z26" s="164">
        <v>1274.931</v>
      </c>
      <c r="AA26" s="164">
        <v>1343.5200000000002</v>
      </c>
      <c r="AB26" s="164">
        <v>1370.41</v>
      </c>
      <c r="AC26" s="164">
        <v>1433.49</v>
      </c>
    </row>
    <row r="27" spans="1:45">
      <c r="A27" s="46" t="s">
        <v>37</v>
      </c>
      <c r="C27" s="166">
        <f>SUM(C25:C26)</f>
        <v>1</v>
      </c>
      <c r="D27" s="166">
        <f t="shared" ref="D27:H27" si="3">SUM(D25:D26)</f>
        <v>1</v>
      </c>
      <c r="E27" s="166">
        <f t="shared" si="3"/>
        <v>1</v>
      </c>
      <c r="F27" s="166">
        <f t="shared" si="3"/>
        <v>1.0010000000000001</v>
      </c>
      <c r="G27" s="166">
        <f t="shared" si="3"/>
        <v>1</v>
      </c>
      <c r="H27" s="166">
        <f t="shared" si="3"/>
        <v>1</v>
      </c>
      <c r="Y27" s="165">
        <f>SUM(Y25:Y26)</f>
        <v>2754</v>
      </c>
      <c r="Z27" s="165">
        <f t="shared" ref="Z27:AC27" si="4">SUM(Z25:Z26)</f>
        <v>2891</v>
      </c>
      <c r="AA27" s="165">
        <f t="shared" si="4"/>
        <v>3110</v>
      </c>
      <c r="AB27" s="165">
        <f t="shared" si="4"/>
        <v>3190.1870000000004</v>
      </c>
      <c r="AC27" s="165">
        <f t="shared" si="4"/>
        <v>3365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W35"/>
  <sheetViews>
    <sheetView showGridLines="0" tabSelected="1" topLeftCell="J1" zoomScaleNormal="100" workbookViewId="0">
      <pane ySplit="1" topLeftCell="A2" activePane="bottomLeft" state="frozen"/>
      <selection pane="bottomLeft" activeCell="S18" sqref="S18"/>
    </sheetView>
  </sheetViews>
  <sheetFormatPr defaultColWidth="9" defaultRowHeight="12.75"/>
  <cols>
    <col min="1" max="1" width="12" style="31" customWidth="1"/>
    <col min="2" max="2" width="50.85546875" style="29" bestFit="1" customWidth="1"/>
    <col min="3" max="3" width="10" style="29" bestFit="1" customWidth="1"/>
    <col min="4" max="4" width="12" style="29" bestFit="1" customWidth="1"/>
    <col min="5" max="6" width="10" style="29" bestFit="1" customWidth="1"/>
    <col min="7" max="7" width="11.42578125" style="29" bestFit="1" customWidth="1"/>
    <col min="8" max="8" width="11" style="29" bestFit="1" customWidth="1"/>
    <col min="9" max="9" width="12" style="29" bestFit="1" customWidth="1"/>
    <col min="10" max="10" width="12.5703125" style="29" bestFit="1" customWidth="1"/>
    <col min="11" max="16" width="12" style="29" bestFit="1" customWidth="1"/>
    <col min="17" max="18" width="11.5703125" style="29" customWidth="1"/>
    <col min="19" max="19" width="21.7109375" style="29" customWidth="1"/>
    <col min="20" max="20" width="23.28515625" style="72" customWidth="1"/>
    <col min="21" max="16384" width="9" style="29"/>
  </cols>
  <sheetData>
    <row r="1" spans="1:23" ht="13.5" thickBot="1">
      <c r="A1" s="80" t="s">
        <v>14</v>
      </c>
      <c r="B1" s="80"/>
      <c r="C1" s="85">
        <v>2016</v>
      </c>
      <c r="D1" s="85">
        <v>2017</v>
      </c>
      <c r="E1" s="85">
        <v>2018</v>
      </c>
      <c r="F1" s="85">
        <v>2019</v>
      </c>
      <c r="G1" s="85">
        <v>2020</v>
      </c>
      <c r="H1" s="85">
        <v>2021</v>
      </c>
      <c r="I1" s="85">
        <v>2022</v>
      </c>
      <c r="J1" s="85">
        <v>2023</v>
      </c>
      <c r="K1" s="85">
        <v>2024</v>
      </c>
      <c r="L1" s="85">
        <v>2025</v>
      </c>
      <c r="M1" s="85">
        <v>2026</v>
      </c>
      <c r="N1" s="85">
        <v>2027</v>
      </c>
      <c r="O1" s="85">
        <v>2028</v>
      </c>
      <c r="P1" s="85">
        <v>2029</v>
      </c>
      <c r="Q1" s="85">
        <v>2030</v>
      </c>
      <c r="R1" s="85">
        <v>2031</v>
      </c>
      <c r="S1" s="84" t="s">
        <v>90</v>
      </c>
      <c r="T1" s="81" t="s">
        <v>89</v>
      </c>
    </row>
    <row r="2" spans="1:23">
      <c r="A2" s="86" t="s">
        <v>27</v>
      </c>
      <c r="B2" s="49" t="s">
        <v>31</v>
      </c>
      <c r="C2" s="78">
        <v>84</v>
      </c>
      <c r="D2" s="78">
        <v>84</v>
      </c>
      <c r="E2" s="78">
        <v>106</v>
      </c>
      <c r="F2" s="78">
        <v>136</v>
      </c>
      <c r="G2" s="78">
        <v>176</v>
      </c>
      <c r="H2" s="78">
        <v>176</v>
      </c>
      <c r="I2" s="78">
        <v>176</v>
      </c>
      <c r="J2" s="78">
        <v>176</v>
      </c>
      <c r="K2" s="78">
        <v>211</v>
      </c>
      <c r="L2" s="78">
        <v>235</v>
      </c>
      <c r="M2" s="78">
        <v>235</v>
      </c>
      <c r="N2" s="78">
        <v>235</v>
      </c>
      <c r="O2" s="78">
        <v>235</v>
      </c>
      <c r="P2" s="78">
        <v>235</v>
      </c>
      <c r="Q2" s="79">
        <v>235</v>
      </c>
      <c r="R2" s="79">
        <v>235</v>
      </c>
    </row>
    <row r="3" spans="1:23">
      <c r="A3" s="65" t="s">
        <v>27</v>
      </c>
      <c r="B3" s="34" t="s">
        <v>32</v>
      </c>
      <c r="C3" s="25">
        <v>55.66</v>
      </c>
      <c r="D3" s="25">
        <v>68.567999999999998</v>
      </c>
      <c r="E3" s="25">
        <v>89.139999999999986</v>
      </c>
      <c r="F3" s="25">
        <v>89.7</v>
      </c>
      <c r="G3" s="25">
        <v>101.58</v>
      </c>
      <c r="H3" s="25">
        <v>93.86</v>
      </c>
      <c r="I3" s="25">
        <v>112.08000000000001</v>
      </c>
      <c r="J3" s="25">
        <v>141.1</v>
      </c>
      <c r="K3" s="25">
        <v>163.1</v>
      </c>
      <c r="L3" s="25">
        <v>190</v>
      </c>
      <c r="M3" s="25">
        <v>193.5</v>
      </c>
      <c r="N3" s="25">
        <v>198</v>
      </c>
      <c r="O3" s="25">
        <v>200.5</v>
      </c>
      <c r="P3" s="25">
        <v>205</v>
      </c>
      <c r="Q3" s="66">
        <v>206.25</v>
      </c>
      <c r="R3" s="66">
        <v>206.25</v>
      </c>
    </row>
    <row r="4" spans="1:23">
      <c r="A4" s="65" t="s">
        <v>27</v>
      </c>
      <c r="B4" s="34" t="s">
        <v>33</v>
      </c>
      <c r="C4" s="74">
        <v>0.66261904761904755</v>
      </c>
      <c r="D4" s="74">
        <v>0.81628571428571428</v>
      </c>
      <c r="E4" s="74">
        <v>0.84094339622641501</v>
      </c>
      <c r="F4" s="74">
        <v>0.65955882352941175</v>
      </c>
      <c r="G4" s="74">
        <v>0.5771590909090909</v>
      </c>
      <c r="H4" s="74">
        <v>0.53329545454545457</v>
      </c>
      <c r="I4" s="74">
        <v>0.63681818181818184</v>
      </c>
      <c r="J4" s="74">
        <v>0.80170454545454539</v>
      </c>
      <c r="K4" s="74">
        <v>0.77298578199052126</v>
      </c>
      <c r="L4" s="74">
        <v>0.80851063829787229</v>
      </c>
      <c r="M4" s="74">
        <v>0.82340425531914896</v>
      </c>
      <c r="N4" s="74">
        <v>0.8425531914893617</v>
      </c>
      <c r="O4" s="74">
        <v>0.85319148936170208</v>
      </c>
      <c r="P4" s="74">
        <v>0.87234042553191493</v>
      </c>
      <c r="Q4" s="75">
        <v>0.87765957446808507</v>
      </c>
      <c r="R4" s="75">
        <v>0.87765957446808507</v>
      </c>
    </row>
    <row r="5" spans="1:23" ht="15" customHeight="1">
      <c r="A5" s="65" t="s">
        <v>27</v>
      </c>
      <c r="B5" s="34" t="s">
        <v>34</v>
      </c>
      <c r="C5" s="47">
        <v>42.06</v>
      </c>
      <c r="D5" s="47">
        <v>37.47</v>
      </c>
      <c r="E5" s="47">
        <v>26.37</v>
      </c>
      <c r="F5" s="47">
        <v>32.049999999999997</v>
      </c>
      <c r="G5" s="47">
        <v>29.81</v>
      </c>
      <c r="H5" s="47">
        <v>31.73</v>
      </c>
      <c r="I5" s="52">
        <v>29.82</v>
      </c>
      <c r="J5" s="221"/>
      <c r="K5" s="221"/>
      <c r="L5" s="221"/>
      <c r="M5" s="221"/>
      <c r="N5" s="221"/>
      <c r="O5" s="221"/>
      <c r="P5" s="221"/>
      <c r="Q5" s="221"/>
      <c r="R5" s="221"/>
    </row>
    <row r="6" spans="1:23">
      <c r="A6" s="65" t="s">
        <v>27</v>
      </c>
      <c r="B6" s="34" t="s">
        <v>35</v>
      </c>
      <c r="C6" s="47">
        <v>26.37</v>
      </c>
      <c r="D6" s="47">
        <v>28.2</v>
      </c>
      <c r="E6" s="47">
        <v>29.66</v>
      </c>
      <c r="F6" s="47">
        <v>25.47</v>
      </c>
      <c r="G6" s="47">
        <v>19.32</v>
      </c>
      <c r="H6" s="73">
        <v>27.1</v>
      </c>
      <c r="I6" s="52">
        <v>30.44</v>
      </c>
      <c r="J6" s="221"/>
      <c r="K6" s="221"/>
      <c r="L6" s="221"/>
      <c r="M6" s="221"/>
      <c r="N6" s="221"/>
      <c r="O6" s="221"/>
      <c r="P6" s="221"/>
      <c r="Q6" s="221"/>
      <c r="R6" s="221"/>
    </row>
    <row r="7" spans="1:23" ht="13.5" thickBot="1">
      <c r="A7" s="65" t="s">
        <v>27</v>
      </c>
      <c r="B7" s="34" t="s">
        <v>22</v>
      </c>
      <c r="C7" s="25">
        <v>5.92</v>
      </c>
      <c r="D7" s="25">
        <v>6.05</v>
      </c>
      <c r="E7" s="25">
        <v>6.2</v>
      </c>
      <c r="F7" s="25">
        <v>6.81</v>
      </c>
      <c r="G7" s="25">
        <v>9.0500000000000007</v>
      </c>
      <c r="H7" s="25">
        <v>9.76</v>
      </c>
      <c r="I7" s="25">
        <v>13.21</v>
      </c>
      <c r="J7" s="221"/>
      <c r="K7" s="221"/>
      <c r="L7" s="221"/>
      <c r="M7" s="221"/>
      <c r="N7" s="221"/>
      <c r="O7" s="221"/>
      <c r="P7" s="221"/>
      <c r="Q7" s="221"/>
      <c r="R7" s="221"/>
      <c r="S7" s="45"/>
      <c r="T7" s="71"/>
    </row>
    <row r="8" spans="1:23" ht="13.5" thickBot="1">
      <c r="A8" s="65" t="s">
        <v>27</v>
      </c>
      <c r="B8" s="87" t="s">
        <v>54</v>
      </c>
      <c r="C8" s="25">
        <v>65</v>
      </c>
      <c r="D8" s="25">
        <v>72</v>
      </c>
      <c r="E8" s="25">
        <v>80</v>
      </c>
      <c r="F8" s="25">
        <v>89</v>
      </c>
      <c r="G8" s="25">
        <v>103</v>
      </c>
      <c r="H8" s="25">
        <v>89</v>
      </c>
      <c r="I8" s="25">
        <v>98</v>
      </c>
      <c r="J8" s="25">
        <v>108</v>
      </c>
      <c r="K8" s="25">
        <v>118</v>
      </c>
      <c r="L8" s="25">
        <v>129</v>
      </c>
      <c r="M8" s="25">
        <v>140</v>
      </c>
      <c r="N8" s="25">
        <v>152</v>
      </c>
      <c r="O8" s="25">
        <v>165</v>
      </c>
      <c r="P8" s="25">
        <v>178</v>
      </c>
      <c r="Q8" s="25">
        <v>193</v>
      </c>
      <c r="R8" s="223">
        <v>208</v>
      </c>
      <c r="S8" s="76">
        <f>(I8/C8)^(1/6)-1</f>
        <v>7.0825701791138451E-2</v>
      </c>
      <c r="T8" s="76">
        <f>(R8/J8)^(1/8)-1</f>
        <v>8.5375333398450826E-2</v>
      </c>
      <c r="W8" s="30"/>
    </row>
    <row r="9" spans="1:23">
      <c r="A9" s="65" t="s">
        <v>27</v>
      </c>
      <c r="B9" s="35" t="s">
        <v>38</v>
      </c>
      <c r="C9" s="26">
        <v>0.11218765935747066</v>
      </c>
      <c r="D9" s="26">
        <v>9.7172550817667736E-2</v>
      </c>
      <c r="E9" s="26">
        <v>0.10951691090432925</v>
      </c>
      <c r="F9" s="26">
        <v>0.12328939108600134</v>
      </c>
      <c r="G9" s="26">
        <v>0.1514474125405163</v>
      </c>
      <c r="H9" s="26">
        <v>-0.13871092991652101</v>
      </c>
      <c r="I9" s="26">
        <v>0.10729178406401441</v>
      </c>
      <c r="J9" s="26">
        <v>0.10249999999999999</v>
      </c>
      <c r="K9" s="26">
        <v>9.5000000000000001E-2</v>
      </c>
      <c r="L9" s="26">
        <v>9.35E-2</v>
      </c>
      <c r="M9" s="26">
        <v>9.2700000000000005E-2</v>
      </c>
      <c r="N9" s="26">
        <v>9.2100000000000001E-2</v>
      </c>
      <c r="O9" s="26">
        <v>9.1600000000000001E-2</v>
      </c>
      <c r="P9" s="26">
        <v>9.11E-2</v>
      </c>
      <c r="Q9" s="26">
        <v>9.0300000000000005E-2</v>
      </c>
      <c r="R9" s="26">
        <f>R8/Q8-1</f>
        <v>7.7720207253886064E-2</v>
      </c>
      <c r="S9" s="45"/>
      <c r="T9" s="71"/>
    </row>
    <row r="10" spans="1:23" ht="15.75" customHeight="1" thickBot="1">
      <c r="A10" s="67" t="s">
        <v>27</v>
      </c>
      <c r="B10" s="89" t="s">
        <v>39</v>
      </c>
      <c r="C10" s="207"/>
      <c r="D10" s="208"/>
      <c r="E10" s="208"/>
      <c r="F10" s="208"/>
      <c r="G10" s="208"/>
      <c r="H10" s="209"/>
      <c r="I10" s="28">
        <v>13.830000000000013</v>
      </c>
      <c r="J10" s="222">
        <f>J3-J8</f>
        <v>33.099999999999994</v>
      </c>
      <c r="K10" s="222">
        <f t="shared" ref="K10:R10" si="0">K3-K8</f>
        <v>45.099999999999994</v>
      </c>
      <c r="L10" s="222">
        <f t="shared" si="0"/>
        <v>61</v>
      </c>
      <c r="M10" s="222">
        <f t="shared" si="0"/>
        <v>53.5</v>
      </c>
      <c r="N10" s="222">
        <f t="shared" si="0"/>
        <v>46</v>
      </c>
      <c r="O10" s="222">
        <f t="shared" si="0"/>
        <v>35.5</v>
      </c>
      <c r="P10" s="222">
        <f t="shared" si="0"/>
        <v>27</v>
      </c>
      <c r="Q10" s="222">
        <f t="shared" si="0"/>
        <v>13.25</v>
      </c>
      <c r="R10" s="222">
        <f t="shared" si="0"/>
        <v>-1.75</v>
      </c>
      <c r="S10" s="45"/>
      <c r="T10" s="71"/>
    </row>
    <row r="11" spans="1:23">
      <c r="C11" s="29">
        <v>65</v>
      </c>
      <c r="D11" s="29">
        <v>72</v>
      </c>
      <c r="E11" s="29">
        <v>80</v>
      </c>
      <c r="F11" s="29">
        <v>89</v>
      </c>
      <c r="G11" s="29">
        <v>103</v>
      </c>
      <c r="H11" s="29">
        <v>89</v>
      </c>
      <c r="I11" s="29">
        <v>98</v>
      </c>
      <c r="J11" s="29">
        <v>108</v>
      </c>
      <c r="K11" s="29">
        <v>118</v>
      </c>
      <c r="L11" s="29">
        <v>129</v>
      </c>
      <c r="M11" s="29">
        <v>140</v>
      </c>
      <c r="N11" s="29">
        <v>152</v>
      </c>
      <c r="O11" s="29">
        <v>165</v>
      </c>
      <c r="P11" s="29">
        <v>178</v>
      </c>
      <c r="Q11" s="29">
        <v>193</v>
      </c>
      <c r="R11" s="29">
        <v>208</v>
      </c>
      <c r="S11" s="29">
        <v>208</v>
      </c>
    </row>
    <row r="12" spans="1:23" ht="13.5" thickBot="1"/>
    <row r="13" spans="1:23" ht="15" customHeight="1" thickBot="1">
      <c r="A13" s="61" t="s">
        <v>27</v>
      </c>
      <c r="B13" s="88" t="s">
        <v>53</v>
      </c>
      <c r="C13" s="210"/>
      <c r="D13" s="211"/>
      <c r="E13" s="211"/>
      <c r="F13" s="211"/>
      <c r="G13" s="211"/>
      <c r="H13" s="212"/>
      <c r="I13" s="62">
        <v>98</v>
      </c>
      <c r="J13" s="63">
        <v>110.5048</v>
      </c>
      <c r="K13" s="63">
        <v>123.78747696000001</v>
      </c>
      <c r="L13" s="63">
        <v>138.49342922284802</v>
      </c>
      <c r="M13" s="63">
        <v>154.86335255698867</v>
      </c>
      <c r="N13" s="63">
        <v>173.05979648243485</v>
      </c>
      <c r="O13" s="63">
        <v>193.35971060982445</v>
      </c>
      <c r="P13" s="63">
        <v>215.86678092480801</v>
      </c>
      <c r="Q13" s="64">
        <v>240.88574083399325</v>
      </c>
      <c r="R13" s="203">
        <f>Q13+(Q13*R14)</f>
        <v>268.46715815948551</v>
      </c>
      <c r="T13" s="77">
        <f>(Q13/J13)^(1/7)-1</f>
        <v>0.11775632405454473</v>
      </c>
    </row>
    <row r="14" spans="1:23" ht="15" customHeight="1">
      <c r="A14" s="65" t="s">
        <v>27</v>
      </c>
      <c r="B14" s="35" t="s">
        <v>38</v>
      </c>
      <c r="C14" s="213"/>
      <c r="D14" s="214"/>
      <c r="E14" s="214"/>
      <c r="F14" s="214"/>
      <c r="G14" s="214"/>
      <c r="H14" s="215"/>
      <c r="I14" s="26">
        <v>0.1322917840640144</v>
      </c>
      <c r="J14" s="26">
        <v>0.12759999999999999</v>
      </c>
      <c r="K14" s="26">
        <v>0.1202</v>
      </c>
      <c r="L14" s="26">
        <v>0.1188</v>
      </c>
      <c r="M14" s="26">
        <v>0.1182</v>
      </c>
      <c r="N14" s="26">
        <v>0.11749999999999999</v>
      </c>
      <c r="O14" s="26">
        <v>0.1173</v>
      </c>
      <c r="P14" s="26">
        <v>0.1164</v>
      </c>
      <c r="Q14" s="50">
        <v>0.1159</v>
      </c>
      <c r="R14" s="204">
        <v>0.1145</v>
      </c>
    </row>
    <row r="15" spans="1:23" ht="15" customHeight="1" thickBot="1">
      <c r="A15" s="65" t="s">
        <v>27</v>
      </c>
      <c r="B15" s="35" t="s">
        <v>204</v>
      </c>
      <c r="C15" s="213"/>
      <c r="D15" s="214"/>
      <c r="E15" s="214"/>
      <c r="F15" s="214"/>
      <c r="G15" s="214"/>
      <c r="H15" s="215"/>
      <c r="I15" s="220">
        <f>I3-I13</f>
        <v>14.080000000000013</v>
      </c>
      <c r="J15" s="220">
        <f t="shared" ref="J15:R15" si="1">J3-J13</f>
        <v>30.595199999999991</v>
      </c>
      <c r="K15" s="220">
        <f t="shared" si="1"/>
        <v>39.312523039999988</v>
      </c>
      <c r="L15" s="220">
        <f t="shared" si="1"/>
        <v>51.506570777151978</v>
      </c>
      <c r="M15" s="220">
        <f t="shared" si="1"/>
        <v>38.636647443011327</v>
      </c>
      <c r="N15" s="220">
        <f t="shared" si="1"/>
        <v>24.940203517565152</v>
      </c>
      <c r="O15" s="220">
        <f t="shared" si="1"/>
        <v>7.1402893901755533</v>
      </c>
      <c r="P15" s="220">
        <f t="shared" si="1"/>
        <v>-10.866780924808012</v>
      </c>
      <c r="Q15" s="220">
        <f t="shared" si="1"/>
        <v>-34.635740833993253</v>
      </c>
      <c r="R15" s="220">
        <f t="shared" si="1"/>
        <v>-62.217158159485507</v>
      </c>
    </row>
    <row r="16" spans="1:23" ht="15" customHeight="1" thickBot="1">
      <c r="A16" s="65" t="s">
        <v>27</v>
      </c>
      <c r="B16" s="87" t="s">
        <v>55</v>
      </c>
      <c r="C16" s="213"/>
      <c r="D16" s="214"/>
      <c r="E16" s="214"/>
      <c r="F16" s="214"/>
      <c r="G16" s="214"/>
      <c r="H16" s="215"/>
      <c r="I16" s="59">
        <v>98</v>
      </c>
      <c r="J16" s="25">
        <v>106.55539999999999</v>
      </c>
      <c r="K16" s="25">
        <v>115.03720983999999</v>
      </c>
      <c r="L16" s="25">
        <v>124.09063825440799</v>
      </c>
      <c r="M16" s="25">
        <v>133.64561739999741</v>
      </c>
      <c r="N16" s="25">
        <v>143.9229653780572</v>
      </c>
      <c r="O16" s="25">
        <v>154.87550304332734</v>
      </c>
      <c r="P16" s="25">
        <v>166.61506617401156</v>
      </c>
      <c r="Q16" s="66">
        <v>179.09453463044503</v>
      </c>
      <c r="R16" s="203">
        <f>Q16+(Q16*R17)</f>
        <v>192.36543964656101</v>
      </c>
      <c r="T16" s="77">
        <f>(Q16/J16)^(1/7)-1</f>
        <v>7.6998918068843958E-2</v>
      </c>
    </row>
    <row r="17" spans="1:20" ht="15.75" customHeight="1" thickBot="1">
      <c r="A17" s="67" t="s">
        <v>27</v>
      </c>
      <c r="B17" s="68" t="s">
        <v>38</v>
      </c>
      <c r="C17" s="216"/>
      <c r="D17" s="217"/>
      <c r="E17" s="217"/>
      <c r="F17" s="217"/>
      <c r="G17" s="217"/>
      <c r="H17" s="218"/>
      <c r="I17" s="69">
        <v>7.7091784064014401E-2</v>
      </c>
      <c r="J17" s="69">
        <v>8.7299999999999989E-2</v>
      </c>
      <c r="K17" s="69">
        <v>7.9600000000000004E-2</v>
      </c>
      <c r="L17" s="69">
        <v>7.8699999999999992E-2</v>
      </c>
      <c r="M17" s="69">
        <v>7.6999999999999999E-2</v>
      </c>
      <c r="N17" s="69">
        <v>7.6899999999999996E-2</v>
      </c>
      <c r="O17" s="69">
        <v>7.6100000000000001E-2</v>
      </c>
      <c r="P17" s="69">
        <v>7.5800000000000006E-2</v>
      </c>
      <c r="Q17" s="70">
        <v>7.4900000000000008E-2</v>
      </c>
      <c r="R17" s="204">
        <v>7.4099999999999999E-2</v>
      </c>
      <c r="T17" s="71"/>
    </row>
    <row r="18" spans="1:20" ht="13.5" thickBot="1">
      <c r="A18" s="67" t="s">
        <v>27</v>
      </c>
      <c r="B18" s="68" t="s">
        <v>205</v>
      </c>
      <c r="I18" s="224">
        <f>I3-I16</f>
        <v>14.080000000000013</v>
      </c>
      <c r="J18" s="224">
        <f t="shared" ref="J18:R18" si="2">J3-J16</f>
        <v>34.544600000000003</v>
      </c>
      <c r="K18" s="224">
        <f t="shared" si="2"/>
        <v>48.062790160000006</v>
      </c>
      <c r="L18" s="224">
        <f t="shared" si="2"/>
        <v>65.909361745592008</v>
      </c>
      <c r="M18" s="224">
        <f t="shared" si="2"/>
        <v>59.854382600002594</v>
      </c>
      <c r="N18" s="224">
        <f t="shared" si="2"/>
        <v>54.077034621942801</v>
      </c>
      <c r="O18" s="224">
        <f t="shared" si="2"/>
        <v>45.624496956672658</v>
      </c>
      <c r="P18" s="224">
        <f t="shared" si="2"/>
        <v>38.384933825988441</v>
      </c>
      <c r="Q18" s="224">
        <f t="shared" si="2"/>
        <v>27.155465369554975</v>
      </c>
      <c r="R18" s="224">
        <f t="shared" si="2"/>
        <v>13.884560353438985</v>
      </c>
    </row>
    <row r="20" spans="1:20">
      <c r="D20" s="29">
        <v>65</v>
      </c>
      <c r="S20" s="29">
        <f>15*81*60</f>
        <v>72900</v>
      </c>
    </row>
    <row r="21" spans="1:20">
      <c r="D21" s="29">
        <v>72</v>
      </c>
    </row>
    <row r="22" spans="1:20">
      <c r="D22" s="29">
        <v>80</v>
      </c>
    </row>
    <row r="23" spans="1:20">
      <c r="D23" s="29">
        <v>89</v>
      </c>
    </row>
    <row r="24" spans="1:20">
      <c r="D24" s="29">
        <v>103</v>
      </c>
    </row>
    <row r="25" spans="1:20">
      <c r="D25" s="29">
        <v>89</v>
      </c>
    </row>
    <row r="26" spans="1:20">
      <c r="D26" s="29">
        <v>98</v>
      </c>
    </row>
    <row r="27" spans="1:20">
      <c r="D27" s="29">
        <v>108</v>
      </c>
    </row>
    <row r="28" spans="1:20">
      <c r="D28" s="29">
        <v>118</v>
      </c>
    </row>
    <row r="29" spans="1:20">
      <c r="D29" s="29">
        <v>129</v>
      </c>
    </row>
    <row r="30" spans="1:20">
      <c r="D30" s="29">
        <v>140</v>
      </c>
    </row>
    <row r="31" spans="1:20">
      <c r="D31" s="29">
        <v>152</v>
      </c>
    </row>
    <row r="32" spans="1:20">
      <c r="D32" s="29">
        <v>165</v>
      </c>
    </row>
    <row r="33" spans="4:4">
      <c r="D33" s="29">
        <v>178</v>
      </c>
    </row>
    <row r="34" spans="4:4">
      <c r="D34" s="29">
        <v>193</v>
      </c>
    </row>
    <row r="35" spans="4:4">
      <c r="D35" s="29">
        <v>208</v>
      </c>
    </row>
  </sheetData>
  <mergeCells count="3">
    <mergeCell ref="C10:H10"/>
    <mergeCell ref="C13:H17"/>
    <mergeCell ref="J5:R7"/>
  </mergeCells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0051-F30A-4F1A-8966-4835B28DF68B}">
  <dimension ref="A1:W10"/>
  <sheetViews>
    <sheetView showGridLines="0" topLeftCell="D1" workbookViewId="0">
      <selection activeCell="W13" sqref="W13"/>
    </sheetView>
  </sheetViews>
  <sheetFormatPr defaultRowHeight="15"/>
  <cols>
    <col min="2" max="2" width="47.85546875" bestFit="1" customWidth="1"/>
    <col min="3" max="3" width="9.140625" style="54"/>
    <col min="19" max="23" width="9.5703125" bestFit="1" customWidth="1"/>
  </cols>
  <sheetData>
    <row r="1" spans="1:23" ht="15.75" thickBot="1">
      <c r="A1" s="80" t="s">
        <v>14</v>
      </c>
      <c r="B1" s="80"/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</row>
    <row r="2" spans="1:23">
      <c r="A2" s="183" t="s">
        <v>36</v>
      </c>
      <c r="B2" s="184" t="s">
        <v>31</v>
      </c>
      <c r="C2" s="185">
        <v>3765.5</v>
      </c>
      <c r="D2" s="185">
        <v>3795.5</v>
      </c>
      <c r="E2" s="185">
        <v>4048</v>
      </c>
      <c r="F2" s="185">
        <v>4284</v>
      </c>
      <c r="G2" s="185">
        <v>4419</v>
      </c>
      <c r="H2" s="185">
        <v>4484</v>
      </c>
      <c r="I2" s="185">
        <v>4534</v>
      </c>
      <c r="J2" s="185">
        <v>4544</v>
      </c>
      <c r="K2" s="185">
        <v>4564</v>
      </c>
      <c r="L2" s="185">
        <v>4649</v>
      </c>
      <c r="M2" s="185">
        <v>4673</v>
      </c>
      <c r="N2" s="185">
        <v>4673</v>
      </c>
      <c r="O2" s="185">
        <v>4673</v>
      </c>
      <c r="P2" s="185">
        <v>4673</v>
      </c>
      <c r="Q2" s="185">
        <v>4673</v>
      </c>
      <c r="R2" s="185">
        <v>4673</v>
      </c>
      <c r="S2" s="185">
        <v>4673</v>
      </c>
      <c r="T2" s="185">
        <v>4673</v>
      </c>
      <c r="U2" s="185">
        <v>4673</v>
      </c>
      <c r="V2" s="185">
        <v>4673</v>
      </c>
      <c r="W2" s="185">
        <v>4673</v>
      </c>
    </row>
    <row r="3" spans="1:23">
      <c r="A3" s="183" t="s">
        <v>36</v>
      </c>
      <c r="B3" s="184" t="s">
        <v>32</v>
      </c>
      <c r="C3" s="185">
        <v>2866.2784021786497</v>
      </c>
      <c r="D3" s="185">
        <v>2986.3541067538131</v>
      </c>
      <c r="E3" s="185">
        <v>3150.5565121951227</v>
      </c>
      <c r="F3" s="185">
        <v>3328.4034923780487</v>
      </c>
      <c r="G3" s="185">
        <v>3470.4074069599565</v>
      </c>
      <c r="H3" s="185">
        <v>3246.3308333333334</v>
      </c>
      <c r="I3" s="185">
        <v>3494.3602943089422</v>
      </c>
      <c r="J3" s="185">
        <v>3480.06</v>
      </c>
      <c r="K3" s="185">
        <v>3497.23</v>
      </c>
      <c r="L3" s="185">
        <v>3664.26</v>
      </c>
      <c r="M3" s="185">
        <v>3727.56</v>
      </c>
      <c r="N3" s="185">
        <v>3812.45</v>
      </c>
      <c r="O3" s="185">
        <v>3861.1500000000005</v>
      </c>
      <c r="P3" s="185">
        <v>3972.8100000000004</v>
      </c>
      <c r="Q3" s="185">
        <v>4025.4600000000005</v>
      </c>
      <c r="R3" s="185">
        <v>4122.01</v>
      </c>
      <c r="S3" s="193">
        <f>S2*S4</f>
        <v>4145.4183000000003</v>
      </c>
      <c r="T3" s="193">
        <f t="shared" ref="T3:W3" si="0">T2*T4</f>
        <v>4159.9045999999998</v>
      </c>
      <c r="U3" s="193">
        <f t="shared" si="0"/>
        <v>4184.2042000000001</v>
      </c>
      <c r="V3" s="193">
        <f t="shared" si="0"/>
        <v>4197.2885999999999</v>
      </c>
      <c r="W3" s="193">
        <f t="shared" si="0"/>
        <v>4220.6535999999996</v>
      </c>
    </row>
    <row r="4" spans="1:23">
      <c r="A4" s="183"/>
      <c r="B4" s="184" t="s">
        <v>33</v>
      </c>
      <c r="C4" s="186">
        <v>0.76119463608515459</v>
      </c>
      <c r="D4" s="186">
        <v>0.78681441358287796</v>
      </c>
      <c r="E4" s="186">
        <v>0.77829953364504023</v>
      </c>
      <c r="F4" s="186">
        <v>0.77693825685762108</v>
      </c>
      <c r="G4" s="186">
        <v>0.78533772504185484</v>
      </c>
      <c r="H4" s="186">
        <v>0.72398100654177822</v>
      </c>
      <c r="I4" s="186">
        <v>0.77070143235750821</v>
      </c>
      <c r="J4" s="186">
        <v>0.76585827464788736</v>
      </c>
      <c r="K4" s="186">
        <v>0.76626424189307629</v>
      </c>
      <c r="L4" s="186">
        <v>0.78818240481824053</v>
      </c>
      <c r="M4" s="186">
        <v>0.79768029103359728</v>
      </c>
      <c r="N4" s="186">
        <v>0.81584635138026962</v>
      </c>
      <c r="O4" s="186">
        <v>0.82626792210571376</v>
      </c>
      <c r="P4" s="186">
        <v>0.85016263642199885</v>
      </c>
      <c r="Q4" s="186">
        <v>0.86142948855125201</v>
      </c>
      <c r="R4" s="186">
        <v>0.88209073400385196</v>
      </c>
      <c r="S4" s="186">
        <v>0.8871</v>
      </c>
      <c r="T4" s="186">
        <v>0.89019999999999999</v>
      </c>
      <c r="U4" s="186">
        <v>0.89539999999999997</v>
      </c>
      <c r="V4" s="186">
        <v>0.8982</v>
      </c>
      <c r="W4" s="186">
        <v>0.9032</v>
      </c>
    </row>
    <row r="5" spans="1:23">
      <c r="A5" s="183" t="s">
        <v>36</v>
      </c>
      <c r="B5" s="184" t="s">
        <v>34</v>
      </c>
      <c r="C5" s="187">
        <v>1552.087096</v>
      </c>
      <c r="D5" s="188">
        <v>1650.99</v>
      </c>
      <c r="E5" s="188">
        <v>1751.98</v>
      </c>
      <c r="F5" s="188">
        <v>1684.48</v>
      </c>
      <c r="G5" s="188">
        <v>1731.14</v>
      </c>
      <c r="H5" s="188">
        <v>1677.77</v>
      </c>
      <c r="I5" s="219"/>
      <c r="J5" s="219"/>
      <c r="K5" s="219"/>
      <c r="L5" s="219"/>
      <c r="M5" s="219"/>
      <c r="N5" s="219"/>
      <c r="O5" s="219"/>
      <c r="P5" s="219"/>
      <c r="Q5" s="219"/>
      <c r="R5" s="219"/>
    </row>
    <row r="6" spans="1:23">
      <c r="A6" s="183" t="s">
        <v>36</v>
      </c>
      <c r="B6" s="184" t="s">
        <v>35</v>
      </c>
      <c r="C6" s="187">
        <v>1023.6272770000002</v>
      </c>
      <c r="D6" s="188">
        <v>1650.99</v>
      </c>
      <c r="E6" s="188">
        <v>1751.98</v>
      </c>
      <c r="F6" s="188">
        <v>1684.48</v>
      </c>
      <c r="G6" s="188">
        <v>1731.14</v>
      </c>
      <c r="H6" s="188">
        <v>1677.77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</row>
    <row r="7" spans="1:23">
      <c r="A7" s="183" t="s">
        <v>36</v>
      </c>
      <c r="B7" s="184" t="s">
        <v>22</v>
      </c>
      <c r="C7" s="185">
        <v>112.72335811764742</v>
      </c>
      <c r="D7" s="185">
        <v>95.060199229181762</v>
      </c>
      <c r="E7" s="185">
        <v>40.118458723743515</v>
      </c>
      <c r="F7" s="185">
        <v>141.26288400000021</v>
      </c>
      <c r="G7" s="185">
        <v>105.75793066515507</v>
      </c>
      <c r="H7" s="185">
        <v>14.747773333333001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</row>
    <row r="8" spans="1:23">
      <c r="A8" s="183" t="s">
        <v>36</v>
      </c>
      <c r="B8" s="184" t="s">
        <v>53</v>
      </c>
      <c r="C8" s="192">
        <v>2753.5550440610023</v>
      </c>
      <c r="D8" s="192">
        <v>2891.2939075246313</v>
      </c>
      <c r="E8" s="192">
        <v>3110.4380534713791</v>
      </c>
      <c r="F8" s="192">
        <v>3187.1406083780485</v>
      </c>
      <c r="G8" s="192">
        <v>3364.6494762948014</v>
      </c>
      <c r="H8" s="192">
        <v>3261.0786066666665</v>
      </c>
      <c r="I8" s="192">
        <v>3493.8847493613334</v>
      </c>
      <c r="J8" s="192">
        <v>3718.9566984430303</v>
      </c>
      <c r="K8" s="192">
        <v>3939.2224010013674</v>
      </c>
      <c r="L8" s="192">
        <v>4172.3060866181504</v>
      </c>
      <c r="M8" s="192">
        <v>4399.7090902196423</v>
      </c>
      <c r="N8" s="192">
        <v>4615.8378581602692</v>
      </c>
      <c r="O8" s="192">
        <v>4834.6192767547418</v>
      </c>
      <c r="P8" s="192">
        <v>5055.4050015884777</v>
      </c>
      <c r="Q8" s="192">
        <v>5280.5390131454778</v>
      </c>
      <c r="R8" s="192">
        <v>5511.294512573988</v>
      </c>
      <c r="S8" s="193">
        <f>R8+(R8*S9)</f>
        <v>5748.2801766146695</v>
      </c>
      <c r="T8" s="193">
        <f t="shared" ref="T8:W8" si="1">S8+(S8*T9)</f>
        <v>5991.4324280854698</v>
      </c>
      <c r="U8" s="193">
        <f t="shared" si="1"/>
        <v>6240.6760170938251</v>
      </c>
      <c r="V8" s="193">
        <f t="shared" si="1"/>
        <v>6496.5437337946723</v>
      </c>
      <c r="W8" s="193">
        <f t="shared" si="1"/>
        <v>6760.3034093867363</v>
      </c>
    </row>
    <row r="9" spans="1:23">
      <c r="A9" s="183" t="s">
        <v>36</v>
      </c>
      <c r="B9" s="189" t="s">
        <v>38</v>
      </c>
      <c r="C9" s="186">
        <v>4.5699999999999998E-2</v>
      </c>
      <c r="D9" s="186">
        <v>5.0022193585964825E-2</v>
      </c>
      <c r="E9" s="186">
        <v>7.5794489580053526E-2</v>
      </c>
      <c r="F9" s="186">
        <v>2.4659727532932552E-2</v>
      </c>
      <c r="G9" s="186">
        <v>5.5695336267918227E-2</v>
      </c>
      <c r="H9" s="186">
        <v>-3.0782068193976775E-2</v>
      </c>
      <c r="I9" s="186">
        <v>7.1389307273592939E-2</v>
      </c>
      <c r="J9" s="186">
        <v>6.4418824668684094E-2</v>
      </c>
      <c r="K9" s="186">
        <v>5.9227821246359946E-2</v>
      </c>
      <c r="L9" s="186">
        <v>5.9169973636810091E-2</v>
      </c>
      <c r="M9" s="186">
        <v>5.4502953254278896E-2</v>
      </c>
      <c r="N9" s="186">
        <v>4.9123422369236058E-2</v>
      </c>
      <c r="O9" s="186">
        <v>4.7397986089934285E-2</v>
      </c>
      <c r="P9" s="186">
        <v>4.5667654926891954E-2</v>
      </c>
      <c r="Q9" s="186">
        <v>4.4533328484317236E-2</v>
      </c>
      <c r="R9" s="186">
        <v>4.3699232001517707E-2</v>
      </c>
      <c r="S9" s="195">
        <v>4.2999999999999997E-2</v>
      </c>
      <c r="T9" s="195">
        <v>4.2299999999999997E-2</v>
      </c>
      <c r="U9" s="195">
        <v>4.1599999999999998E-2</v>
      </c>
      <c r="V9" s="195">
        <v>4.1000000000000002E-2</v>
      </c>
      <c r="W9" s="195">
        <v>4.0599999999999997E-2</v>
      </c>
    </row>
    <row r="10" spans="1:23" ht="15.75" thickBot="1">
      <c r="A10" s="183" t="s">
        <v>36</v>
      </c>
      <c r="B10" s="190" t="s">
        <v>39</v>
      </c>
      <c r="C10" s="191">
        <v>0</v>
      </c>
      <c r="D10" s="191">
        <v>0</v>
      </c>
      <c r="E10" s="191">
        <v>0</v>
      </c>
      <c r="F10" s="191">
        <v>0</v>
      </c>
      <c r="G10" s="191">
        <v>0</v>
      </c>
      <c r="H10" s="191">
        <v>0</v>
      </c>
      <c r="I10" s="191">
        <v>0.47554494760879606</v>
      </c>
      <c r="J10" s="191">
        <v>-238.89669844303035</v>
      </c>
      <c r="K10" s="191">
        <v>-441.9924010013674</v>
      </c>
      <c r="L10" s="191">
        <v>-508.04608661815018</v>
      </c>
      <c r="M10" s="191">
        <v>-672.1490902196424</v>
      </c>
      <c r="N10" s="191">
        <v>-803.38785816026939</v>
      </c>
      <c r="O10" s="191">
        <v>-973.46927675474126</v>
      </c>
      <c r="P10" s="191">
        <v>-1082.5950015884773</v>
      </c>
      <c r="Q10" s="191">
        <v>-1255.0790131454773</v>
      </c>
      <c r="R10" s="191">
        <v>-1389.2845125739877</v>
      </c>
      <c r="S10" s="196">
        <f>S3-S8</f>
        <v>-1602.8618766146692</v>
      </c>
      <c r="T10" s="196">
        <f t="shared" ref="T10:W10" si="2">T3-T8</f>
        <v>-1831.52782808547</v>
      </c>
      <c r="U10" s="196">
        <f t="shared" si="2"/>
        <v>-2056.4718170938249</v>
      </c>
      <c r="V10" s="196">
        <f t="shared" si="2"/>
        <v>-2299.2551337946725</v>
      </c>
      <c r="W10" s="196">
        <f t="shared" si="2"/>
        <v>-2539.6498093867367</v>
      </c>
    </row>
  </sheetData>
  <mergeCells count="1">
    <mergeCell ref="I5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Coverpage</vt:lpstr>
      <vt:lpstr> Capacity by Location</vt:lpstr>
      <vt:lpstr> Capacity by Company</vt:lpstr>
      <vt:lpstr>Operating Efficiency.</vt:lpstr>
      <vt:lpstr>Production by Company</vt:lpstr>
      <vt:lpstr>India Demand by Segments </vt:lpstr>
      <vt:lpstr>Global Demand by Segments</vt:lpstr>
      <vt:lpstr> India Demand-Supply Gap</vt:lpstr>
      <vt:lpstr>Global Demand-Supply Gap</vt:lpstr>
      <vt:lpstr>Sheet4</vt:lpstr>
      <vt:lpstr>Operating Efficiency</vt:lpstr>
      <vt:lpstr>About Us &amp; Disclaimer</vt:lpstr>
      <vt:lpstr>Sheet4!_Hlk86412260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2022-05-18T13:03:55Z</dcterms:modified>
</cp:coreProperties>
</file>